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7590" windowHeight="7035" activeTab="0"/>
  </bookViews>
  <sheets>
    <sheet name="conditions" sheetId="1" r:id="rId1"/>
    <sheet name="avg risk" sheetId="2" r:id="rId2"/>
    <sheet name="AD" sheetId="3" r:id="rId3"/>
    <sheet name="AF" sheetId="4" r:id="rId4"/>
    <sheet name="breast" sheetId="5" r:id="rId5"/>
    <sheet name="celiac" sheetId="6" r:id="rId6"/>
    <sheet name="colon" sheetId="7" r:id="rId7"/>
    <sheet name="crohns" sheetId="8" r:id="rId8"/>
    <sheet name="glau" sheetId="9" r:id="rId9"/>
    <sheet name="lung" sheetId="10" r:id="rId10"/>
    <sheet name="lup" sheetId="11" r:id="rId11"/>
    <sheet name="MI" sheetId="12" r:id="rId12"/>
    <sheet name="MS" sheetId="13" r:id="rId13"/>
    <sheet name="mac" sheetId="14" r:id="rId14"/>
    <sheet name="obes" sheetId="15" r:id="rId15"/>
    <sheet name="prostate" sheetId="16" r:id="rId16"/>
    <sheet name="psor" sheetId="17" r:id="rId17"/>
    <sheet name="RA" sheetId="18" r:id="rId18"/>
    <sheet name="RLS" sheetId="19" r:id="rId19"/>
    <sheet name="t1d" sheetId="20" r:id="rId20"/>
    <sheet name="t2d" sheetId="21" r:id="rId21"/>
    <sheet name="UC" sheetId="22" r:id="rId22"/>
    <sheet name="shared" sheetId="23" r:id="rId23"/>
    <sheet name="odds" sheetId="24" r:id="rId24"/>
    <sheet name="SNPs&amp;Loci" sheetId="25" r:id="rId25"/>
    <sheet name="research" sheetId="26" r:id="rId26"/>
  </sheets>
  <definedNames>
    <definedName name="_xlnm.Print_Area" localSheetId="2">'AD'!$A$1:$P$27</definedName>
    <definedName name="_xlnm.Print_Area" localSheetId="3">'AF'!$A$1:$P$23</definedName>
    <definedName name="_xlnm.Print_Area" localSheetId="1">'avg risk'!$B$1:$J$38</definedName>
    <definedName name="_xlnm.Print_Area" localSheetId="4">'breast'!$A$1:$O$48</definedName>
    <definedName name="_xlnm.Print_Area" localSheetId="5">'celiac'!$A$1:$P$36</definedName>
    <definedName name="_xlnm.Print_Area" localSheetId="6">'colon'!$A$1:$P$43</definedName>
    <definedName name="_xlnm.Print_Area" localSheetId="0">'conditions'!$A$1:$O$121</definedName>
    <definedName name="_xlnm.Print_Area" localSheetId="7">'crohns'!$A$1:$P$113</definedName>
    <definedName name="_xlnm.Print_Area" localSheetId="8">'glau'!$A$1:$P$21</definedName>
    <definedName name="_xlnm.Print_Area" localSheetId="9">'lung'!$A$1:$P$35</definedName>
    <definedName name="_xlnm.Print_Area" localSheetId="10">'lup'!$A$1:$P$39</definedName>
    <definedName name="_xlnm.Print_Area" localSheetId="13">'mac'!$A$1:$P$37</definedName>
    <definedName name="_xlnm.Print_Area" localSheetId="11">'MI'!$A$1:$P$49</definedName>
    <definedName name="_xlnm.Print_Area" localSheetId="12">'MS'!$A$1:$P$46</definedName>
    <definedName name="_xlnm.Print_Area" localSheetId="14">'obes'!$A$1:$P$44</definedName>
    <definedName name="_xlnm.Print_Area" localSheetId="23">'odds'!$B$1:$M$71</definedName>
    <definedName name="_xlnm.Print_Area" localSheetId="15">'prostate'!$A$1:$P$92</definedName>
    <definedName name="_xlnm.Print_Area" localSheetId="16">'psor'!$A$1:$P$33</definedName>
    <definedName name="_xlnm.Print_Area" localSheetId="17">'RA'!$A$1:$P$85</definedName>
    <definedName name="_xlnm.Print_Area" localSheetId="18">'RLS'!$A$1:$P$40</definedName>
    <definedName name="_xlnm.Print_Area" localSheetId="22">'shared'!$B$3:$M$20</definedName>
    <definedName name="_xlnm.Print_Area" localSheetId="24">'SNPs&amp;Loci'!$A$2:$U$8</definedName>
    <definedName name="_xlnm.Print_Area" localSheetId="19">'t1d'!$A$1:$P$53</definedName>
    <definedName name="_xlnm.Print_Area" localSheetId="20">'t2d'!$A$1:$P$134</definedName>
    <definedName name="_xlnm.Print_Area" localSheetId="21">'UC'!$A$1:$P$40</definedName>
  </definedNames>
  <calcPr fullCalcOnLoad="1"/>
</workbook>
</file>

<file path=xl/sharedStrings.xml><?xml version="1.0" encoding="utf-8"?>
<sst xmlns="http://schemas.openxmlformats.org/spreadsheetml/2006/main" count="6960" uniqueCount="1699">
  <si>
    <t>Tamoxifen Response</t>
  </si>
  <si>
    <t>SNPs analyzed by four of four companies</t>
  </si>
  <si>
    <t>SNPs analyzed by three of three companies</t>
  </si>
  <si>
    <t>Total</t>
  </si>
  <si>
    <t>Condition: Crohn's Disease</t>
  </si>
  <si>
    <t>Helgason et al. (2007) Nat Genet 39(2):218-225.</t>
  </si>
  <si>
    <t>Horikoshi et al. (2007) Diabetologia Jan 24.</t>
  </si>
  <si>
    <t>Inoue et al. (1998) Nat Genet 20(2):143-8.</t>
  </si>
  <si>
    <t>Elevated Triglycerides</t>
  </si>
  <si>
    <t>Factor XI Deficiency</t>
  </si>
  <si>
    <t>Familial Dysautonomia</t>
  </si>
  <si>
    <t>Familial Mediterranean Fever</t>
  </si>
  <si>
    <t>Fanconi Anemia</t>
  </si>
  <si>
    <t>Gaucher Disease</t>
  </si>
  <si>
    <t>Glutaric Acidemia Type I</t>
  </si>
  <si>
    <t>Graft-Versus-Host Disease</t>
  </si>
  <si>
    <t>Graves' Disease</t>
  </si>
  <si>
    <t>Hearing Loss</t>
  </si>
  <si>
    <t>3-Methylcrotonyl-CoA Carboxylase Deficiency</t>
  </si>
  <si>
    <t>HMG-CoA Lyase Deficiency</t>
  </si>
  <si>
    <t>HTLV-1 Uveitis</t>
  </si>
  <si>
    <t xml:space="preserve">Idiopathic Pulmonary Fibrosis </t>
  </si>
  <si>
    <t>Idiopathic Short Stature</t>
  </si>
  <si>
    <t>Inflammatory Bowel Disease</t>
  </si>
  <si>
    <t>Intervertebral Disc Disease</t>
  </si>
  <si>
    <t>Lupus (Systemic Lupus Erythematosus)</t>
  </si>
  <si>
    <t>Maple Syrup Urine Disease</t>
  </si>
  <si>
    <t>Medium-chain Acyl-CoA Dehydrogenase Deficiency</t>
  </si>
  <si>
    <t>Methylmalonic Acidemia</t>
  </si>
  <si>
    <t>Multiple Carboxylase Deficiency</t>
  </si>
  <si>
    <t>Myasthenia Gravis</t>
  </si>
  <si>
    <t>Niemann-Pick Disease</t>
  </si>
  <si>
    <t>Osteonecrosis in Acute Lymphoblastic Leukemia</t>
  </si>
  <si>
    <t>Osteoporotic Fractures</t>
  </si>
  <si>
    <t>Osteroporosis, Post-menopausal</t>
  </si>
  <si>
    <t>Peptic Ulcer Disease</t>
  </si>
  <si>
    <t>Polycystic Kidney Disease</t>
  </si>
  <si>
    <t>Pompe Disease</t>
  </si>
  <si>
    <t>Pouchitis following Ileal Pouch-anal Anastomosis</t>
  </si>
  <si>
    <t>Primary Biliary Cirrhosis</t>
  </si>
  <si>
    <t>Primary Open-angle Glaucoma</t>
  </si>
  <si>
    <t>Propionic Acidemia</t>
  </si>
  <si>
    <t>Renal Allograft Rejection</t>
  </si>
  <si>
    <t>Restenosis after Coronary Stenting</t>
  </si>
  <si>
    <t>Renal Disease, End Stage</t>
  </si>
  <si>
    <t>Severity in Asthma</t>
  </si>
  <si>
    <t>Sick Sinus Syndrome</t>
  </si>
  <si>
    <t>Skin Sensivity to Sun</t>
  </si>
  <si>
    <t>Stature, Shorter and Taller</t>
  </si>
  <si>
    <t>Substance Dependence, Alcohol</t>
  </si>
  <si>
    <t>Substance Dependence, Cocaine</t>
  </si>
  <si>
    <t>Substance Dependence, Heroin</t>
  </si>
  <si>
    <t>Substance Dependence, Nicotine</t>
  </si>
  <si>
    <t>Tay-Sachs Disease</t>
  </si>
  <si>
    <t>Tyrosinemia Type I</t>
  </si>
  <si>
    <t>Very long-chain Acyl-CoA Dehydrogenase Deficiency</t>
  </si>
  <si>
    <t>Karasik et al. (1989) Diabetes Care 12(2):135-8.</t>
  </si>
  <si>
    <t>Marlowe et al. (2006) Neurodegener Dis 3(6):320-6.</t>
  </si>
  <si>
    <t>Martin et al. (2006) J Clin Endocrinol Metab 91(9):3287-95.</t>
  </si>
  <si>
    <t>Misler et al. (1992) Diabetes 41(10):1221-8.</t>
  </si>
  <si>
    <t>Miyake et al. (2008) J Hum Genet 53(2):174-80.</t>
  </si>
  <si>
    <t>Moon et al. (2005) Diabet Med 22(9):1161-6.</t>
  </si>
  <si>
    <t>Mori et al. (2001) Diabetes 50(4):891-4.</t>
  </si>
  <si>
    <t>Munoz et al. (2006) Diabetes 55(12):3630-4.</t>
  </si>
  <si>
    <t>Ng et al. (2008) Diabetes 57(8):2226-33</t>
  </si>
  <si>
    <t>Nielsen et al. (1999) Mol Cell Biol 19(2):1262-70.</t>
  </si>
  <si>
    <t>Nielsen et al. (2003) Diabetes 52(2):573-7.</t>
  </si>
  <si>
    <t>Omori et al. (2008) Diabetes 57(3):791-5.</t>
  </si>
  <si>
    <t>Rodriguez et al. (2007) Hum Genet May 30; [Epub ahead of print].</t>
  </si>
  <si>
    <t>Sakamoto et al. (2007) J Hum Genet 52(10):781-93.</t>
  </si>
  <si>
    <t>Sale et al. (2007) Diabetes [Epub ahead of print].</t>
  </si>
  <si>
    <t>Saxena et al. (2006) Diabetes 55(10):2890-5.</t>
  </si>
  <si>
    <t>Saxena et al. (2007) Science 316(5829):1331-6.</t>
  </si>
  <si>
    <t>Shaat et al. (2005) Diabetologia 48(12):2544-51.</t>
  </si>
  <si>
    <t>Scott et al. (2007) Science 316(5829):1341-5.</t>
  </si>
  <si>
    <t>Shaat et al. (2007) Diabetologia 50(5):972-9.</t>
  </si>
  <si>
    <t>Sladek et al. (2007) Nature 445(7130):881-5.</t>
  </si>
  <si>
    <t>Tontonoz et al. (1994) Cell 79(7):1147-56.</t>
  </si>
  <si>
    <t>Ubeda et al. (2006) J Biol Chem 281(39):28858-64.</t>
  </si>
  <si>
    <t>Ukkola et al. (2001) Diabetologia 44(12):2231-6.</t>
  </si>
  <si>
    <t>Wellcome Trust Case Control Consortium (2007) Nature 447(7145):661-78.</t>
  </si>
  <si>
    <t>Yamada et al. (2006) Hum Mol Genet 15(10):1600-9.</t>
  </si>
  <si>
    <t xml:space="preserve"># Cases / </t>
  </si>
  <si>
    <t># Controls</t>
  </si>
  <si>
    <t>Risk Allele</t>
  </si>
  <si>
    <t>Chromosome</t>
  </si>
  <si>
    <t>or Locus</t>
  </si>
  <si>
    <t>8.9/2.2</t>
  </si>
  <si>
    <t>http://www.ncbi.nlm.nih.gov/pubmed/11479188</t>
  </si>
  <si>
    <t>Melton. AJE 120:379. 1984</t>
  </si>
  <si>
    <t>http://aje.oxfordjournals.org/cgi/content/abstract/120/3/379</t>
  </si>
  <si>
    <t>Klein. Opthalmology. 114:253. 2007</t>
  </si>
  <si>
    <t>http://www.ncbi.nlm.nih.gov/pubmed/17270675</t>
  </si>
  <si>
    <t>Different</t>
  </si>
  <si>
    <t>Same</t>
  </si>
  <si>
    <t>3.1/3.1</t>
  </si>
  <si>
    <t>Comment</t>
  </si>
  <si>
    <t>8% for those 75+</t>
  </si>
  <si>
    <t>N&amp;D same</t>
  </si>
  <si>
    <t>references?</t>
  </si>
  <si>
    <t xml:space="preserve">as study? </t>
  </si>
  <si>
    <t>DTC same #s</t>
  </si>
  <si>
    <t>Lloyd-Jones. Circulation. 110:1042. 2004</t>
  </si>
  <si>
    <t>Klein. Ophthalmology. 2007 Feb;114(2):253-62.</t>
  </si>
  <si>
    <t>Kannel. Am J Cardiol. 1998 Oct 16;82(8A):2N-9N.</t>
  </si>
  <si>
    <t>http://www.ncbi.nlm.nih.gov/pubmed/9809895</t>
  </si>
  <si>
    <t>0.5% at age 50-59 years to almost 9% at age 80-89 years</t>
  </si>
  <si>
    <t>26/23</t>
  </si>
  <si>
    <t>http://circ.ahajournals.org/cgi/reprint/110/9/1042.pdf</t>
  </si>
  <si>
    <t>Talley. Am J Gastroenterol. 89:843. 1994</t>
  </si>
  <si>
    <t>Kagnoff. J Clin Invest. 2007 Jan;117(1):41-9.</t>
  </si>
  <si>
    <t>http://www.ncbi.nlm.nih.gov/pubmed/17200705</t>
  </si>
  <si>
    <t>Singh. Am J Epidemiol. 2001 Aug 1;154(3):236-44.</t>
  </si>
  <si>
    <t>Ringvold. Acta Ophthalmol Scand. 1999 Aug;77(4):371-5.</t>
  </si>
  <si>
    <t>Lloyd-Jones. Lancet. 1999 Jan 9;353(9147):89-92.</t>
  </si>
  <si>
    <t>Same/Different</t>
  </si>
  <si>
    <t>1/1</t>
  </si>
  <si>
    <t>http://www.ncbi.nlm.nih.gov/pubmed/7864924</t>
  </si>
  <si>
    <t>Menghini. Neurology 51:405. 1998</t>
  </si>
  <si>
    <t>http://www.ncbi.nlm.nih.gov/pubmed/14752379</t>
  </si>
  <si>
    <t>White. J Neuroradiol. 2003 Dec;30(5):336-50.</t>
  </si>
  <si>
    <t>3.6-6</t>
  </si>
  <si>
    <t>http://www.neurology.org/cgi/content/abstract/51/2/405</t>
  </si>
  <si>
    <t>?/Different</t>
  </si>
  <si>
    <t>Loftus. Inflamm Bowel Dis. 13:254. 2007</t>
  </si>
  <si>
    <t>http://www.ncbi.nlm.nih.gov/pubmed/17904915</t>
  </si>
  <si>
    <t>Kappelman. Clin Gastroenterol Hepatol. 2007 Dec;5(12):1424-9. Epub 2007 Sep 29.</t>
  </si>
  <si>
    <t>http://www.ncbi.nlm.nih.gov/pubmed/17206702</t>
  </si>
  <si>
    <t>Furszyfer. Mayo Clin Proc. 45:636. 1970</t>
  </si>
  <si>
    <t>McCarty. Arthritis Rheum. 38:1260. 1995</t>
  </si>
  <si>
    <t>SEER Cancer Statistics Review 1975-2005, National Cancer Institute</t>
  </si>
  <si>
    <t>Mayr. Neurology. 61:1373. 2003</t>
  </si>
  <si>
    <t>http://www.ncbi.nlm.nih.gov/pubmed/17896096</t>
  </si>
  <si>
    <t>Alonso. J Neurol. 2007 Dec;254(12):1736-41. Epub 2007 Oct 1.</t>
  </si>
  <si>
    <t>http://www.ncbi.nlm.nih.gov/pubmed/14638958</t>
  </si>
  <si>
    <t>N-Mayo Clinic; D-UK study</t>
  </si>
  <si>
    <t>.23/.53</t>
  </si>
  <si>
    <t>avg .18</t>
  </si>
  <si>
    <t>Murphy. Arth Rheum 59:1207. 2008</t>
  </si>
  <si>
    <t>Swanbeck. Br J Derm. 137:939. 1997</t>
  </si>
  <si>
    <t>Hüffmeier. J Invest Dermatol. 2005 Nov;125(5):906-12.</t>
  </si>
  <si>
    <t>http://www.ncbi.nlm.nih.gov/pubmed/16297188</t>
  </si>
  <si>
    <t>http://www.ncbi.nlm.nih.gov/pubmed/9470911</t>
  </si>
  <si>
    <t>.4/.4</t>
  </si>
  <si>
    <t>Same/n/a</t>
  </si>
  <si>
    <t>Vasan. Ann Intern Med. 2005 Oct 4;143(7):473-80.</t>
  </si>
  <si>
    <t>Garcia-Borreguero. Sleep Med Rev. 2006 Jun;10(3):153-67.</t>
  </si>
  <si>
    <t>http://www.ncbi.nlm.nih.gov/pubmed/17956448</t>
  </si>
  <si>
    <t>Avg 3.9</t>
  </si>
  <si>
    <t>Male/female different in N's study</t>
  </si>
  <si>
    <t>Doran. Arthritis Rheum. 46:625. 2002</t>
  </si>
  <si>
    <t>http://emedicine.medscape.com/article/331715-overview</t>
  </si>
  <si>
    <t>http://www.ncbi.nlm.nih.gov/pubmed/11920397</t>
  </si>
  <si>
    <t xml:space="preserve">Smith. Rheumatoid Arthritis. WebMD eMedicine. Updated Oct. 6, 2009. </t>
  </si>
  <si>
    <t>Different/Same</t>
  </si>
  <si>
    <t>http://www.ncbi.nlm.nih.gov/pubmed/12782834</t>
  </si>
  <si>
    <t>N-Mayo Clinic</t>
  </si>
  <si>
    <t>~Same/~Same</t>
  </si>
  <si>
    <t>Different/n/a</t>
  </si>
  <si>
    <t>.007/.012</t>
  </si>
  <si>
    <t>http://www.ncbi.nlm.nih.gov/pubmed/5469087</t>
  </si>
  <si>
    <t>Silverstein. Arch Int Med. 158:585. 1998</t>
  </si>
  <si>
    <t>http://www.ncbi.nlm.nih.gov/pubmed/9521222</t>
  </si>
  <si>
    <t>Silverstein. Arch Intern Med. 1998 Mar 23;158(6):585-93.</t>
  </si>
  <si>
    <t>Avg .04</t>
  </si>
  <si>
    <t>Avg .05</t>
  </si>
  <si>
    <t>Different/Different</t>
  </si>
  <si>
    <t>Loftus. Gastroenterology. 2004 May;126(6):1504-17.</t>
  </si>
  <si>
    <t>http://www.ncbi.nlm.nih.gov/pubmed/15168363</t>
  </si>
  <si>
    <t>http://www.ncbi.nlm.nih.gov/pubmed/18759314</t>
  </si>
  <si>
    <t>http://www.ncbi.nlm.nih.gov/pubmed/7575721</t>
  </si>
  <si>
    <t>n/a/Same</t>
  </si>
  <si>
    <t>Avg 5.2</t>
  </si>
  <si>
    <t>http://seer.cancer.gov/statfacts/html/breast.html</t>
  </si>
  <si>
    <t>http://seer.cancer.gov/statfacts/html/melan.html</t>
  </si>
  <si>
    <t>2.5-10</t>
  </si>
  <si>
    <t xml:space="preserve"> </t>
  </si>
  <si>
    <t>Total N&amp;D</t>
  </si>
  <si>
    <t>% Different</t>
  </si>
  <si>
    <t>D: % for CURRENT SMOKERS</t>
  </si>
  <si>
    <t>Included in Table 1</t>
  </si>
  <si>
    <t>The 20 conditions in the overall DTC analysis</t>
  </si>
  <si>
    <t>Condition: Myocardial Infarction (Heart Attack)</t>
  </si>
  <si>
    <t>SNP analyzed by the Coriell Personalized Medicine Collaborative</t>
  </si>
  <si>
    <t>Research references cited by DTC companies:</t>
  </si>
  <si>
    <t>Myocardial Infarction</t>
  </si>
  <si>
    <t>3 cos.</t>
  </si>
  <si>
    <t>2 cos.</t>
  </si>
  <si>
    <t>1 co.</t>
  </si>
  <si>
    <t>Condition</t>
  </si>
  <si>
    <t xml:space="preserve">Notes: </t>
  </si>
  <si>
    <t>5,6</t>
  </si>
  <si>
    <t>1,6,8,9</t>
  </si>
  <si>
    <t>2,7,10</t>
  </si>
  <si>
    <t>3,4,5,6</t>
  </si>
  <si>
    <t>4,7,8</t>
  </si>
  <si>
    <t>1,4,6,7,8,9</t>
  </si>
  <si>
    <t>14,22</t>
  </si>
  <si>
    <t>8,16</t>
  </si>
  <si>
    <t>4,22</t>
  </si>
  <si>
    <t>5,7,9,10,11,13,16,22</t>
  </si>
  <si>
    <t>11,14,17,22</t>
  </si>
  <si>
    <t>2,11,21,22</t>
  </si>
  <si>
    <t>2,5</t>
  </si>
  <si>
    <t>14,18,22,23</t>
  </si>
  <si>
    <t>1,6</t>
  </si>
  <si>
    <t>1,12,14,20</t>
  </si>
  <si>
    <t>D</t>
  </si>
  <si>
    <t>N</t>
  </si>
  <si>
    <t>881 / 2901</t>
  </si>
  <si>
    <t>References</t>
  </si>
  <si>
    <t>32.8/38.5</t>
  </si>
  <si>
    <t>List of conditions for which DTC genomics companies provide SNP analysis</t>
  </si>
  <si>
    <t>same genotype; different values</t>
  </si>
  <si>
    <t>deCODEme using 'T' as a risk allele</t>
  </si>
  <si>
    <t>Breast Cancer*</t>
  </si>
  <si>
    <t>Alzheimer's Disease*</t>
  </si>
  <si>
    <t>Condition: Age-related Macular Degeneration</t>
  </si>
  <si>
    <t>http://demo.decodeme.com/health-watch/details/AMD</t>
  </si>
  <si>
    <t>https://www.23andme.com/you/journal/amd/techreport/</t>
  </si>
  <si>
    <t>Conley et al. (2006) Hum Mol Genet 15(21):3206-18.</t>
  </si>
  <si>
    <t xml:space="preserve">Gold, B et al. Nat Genet. 2006 Apr;38(4):458-62. Epub 2006 Mar 5. </t>
  </si>
  <si>
    <t xml:space="preserve">Jakobsdottir, J et al. Am J Hum Genet. 2005 September; 77(3): 389–407. </t>
  </si>
  <si>
    <t>Johnson et al. (2006) Proc Natl Acad Sci U S A 103(46):17456-61.</t>
  </si>
  <si>
    <t>Kanda et al. (2007) Proc Natl Acad Sci U S A 104(41):16227-32.</t>
  </si>
  <si>
    <t>Laine et al. (2007) J Immunol 178(6):3831-6.</t>
  </si>
  <si>
    <t>Maller, J et al. Nat Genet. 2006 Sep;38(9):1055-9. Epub 2006 Aug 27.</t>
  </si>
  <si>
    <t>Maller, JB et al. Nat Genet. 2007 Oct;39(10):1200-1. Epub 2007 Sep 2.</t>
  </si>
  <si>
    <t>Skerka et al. (2007) Mol Immunol 44(13):3398-406.</t>
  </si>
  <si>
    <t>Spencer et al. (2007) Hum Mol Genet 16(16):1986-92.</t>
  </si>
  <si>
    <t xml:space="preserve">Yates, JR et al. N Engl J Med. 2007 Aug 9;357(6):553-61. Epub 2007 Jul 18. </t>
  </si>
  <si>
    <t>ARMS2 / HTRA1</t>
  </si>
  <si>
    <t>rs3750847</t>
  </si>
  <si>
    <t>C2 / CFB</t>
  </si>
  <si>
    <t>rs9332739</t>
  </si>
  <si>
    <t>rs547154</t>
  </si>
  <si>
    <t>C3-R80G</t>
  </si>
  <si>
    <t>rs2230199</t>
  </si>
  <si>
    <t>CFH-Y402H</t>
  </si>
  <si>
    <t>rs1061170</t>
  </si>
  <si>
    <t>CFH-intron</t>
  </si>
  <si>
    <t>rs1410996</t>
  </si>
  <si>
    <t>1238 / 934</t>
  </si>
  <si>
    <t>1,5</t>
  </si>
  <si>
    <t>2,7,10,11</t>
  </si>
  <si>
    <t>LOC387715-S69A</t>
  </si>
  <si>
    <t>rs10490924</t>
  </si>
  <si>
    <t>CFB</t>
  </si>
  <si>
    <t>rs522162</t>
  </si>
  <si>
    <t xml:space="preserve">900 / 400 </t>
  </si>
  <si>
    <t>CFH</t>
  </si>
  <si>
    <t>rs1061147</t>
  </si>
  <si>
    <t>Condition: Type 1 Diabetes</t>
  </si>
  <si>
    <t>C12orf30</t>
  </si>
  <si>
    <t>rs17696736</t>
  </si>
  <si>
    <t>6000 / 6200</t>
  </si>
  <si>
    <t>IFIH1</t>
  </si>
  <si>
    <t>rs1990760</t>
  </si>
  <si>
    <t>CTLA4</t>
  </si>
  <si>
    <t>rs3129934</t>
  </si>
  <si>
    <t>KIAA0350</t>
  </si>
  <si>
    <t>rs725613</t>
  </si>
  <si>
    <t>7,10</t>
  </si>
  <si>
    <t>ERBB3</t>
  </si>
  <si>
    <t>rs2292239</t>
  </si>
  <si>
    <t>350 / 929</t>
  </si>
  <si>
    <t>INS</t>
  </si>
  <si>
    <t>rs3741206</t>
  </si>
  <si>
    <t>rs11571316</t>
  </si>
  <si>
    <t>rs3741208</t>
  </si>
  <si>
    <t>rs11052552</t>
  </si>
  <si>
    <t>rs11594656</t>
  </si>
  <si>
    <t>rs2639703</t>
  </si>
  <si>
    <t>rs11171739</t>
  </si>
  <si>
    <t>rs12708716</t>
  </si>
  <si>
    <t>rs2544677</t>
  </si>
  <si>
    <t>rs9272346</t>
  </si>
  <si>
    <t>rs17166496</t>
  </si>
  <si>
    <t>rs17388568</t>
  </si>
  <si>
    <t>rs3118470</t>
  </si>
  <si>
    <t>rs706778</t>
  </si>
  <si>
    <t>http://demo.decodeme.com/health-watch/details/T1D</t>
  </si>
  <si>
    <t>Italics: annotated per dbSNP (http://www.ncbi.nlm.nih.gov/projects/SNP) and PharmGKB (http://www.pharmgkb.org)</t>
  </si>
  <si>
    <t>ABO/Non-ABO Blood Groups</t>
  </si>
  <si>
    <t>Attention-Deficit Hyperactivity Disorder</t>
  </si>
  <si>
    <t xml:space="preserve">Cancer, Bladder </t>
  </si>
  <si>
    <t xml:space="preserve">Cancer, Breast </t>
  </si>
  <si>
    <t>Cancer, Breast Risk Modifiers</t>
  </si>
  <si>
    <t>Cancer, Brain (Glioma)</t>
  </si>
  <si>
    <t xml:space="preserve">Cancer, Thyroid </t>
  </si>
  <si>
    <t xml:space="preserve">Cancer, Prostate </t>
  </si>
  <si>
    <t xml:space="preserve">Cancer, Ovarian </t>
  </si>
  <si>
    <t xml:space="preserve">Cancer, Oral and Throat </t>
  </si>
  <si>
    <t>Hemoglobin C Diseases</t>
  </si>
  <si>
    <t>Hemoglobin E Diseases</t>
  </si>
  <si>
    <t xml:space="preserve">Cancer, Larynx </t>
  </si>
  <si>
    <t xml:space="preserve">Cancer, Lung </t>
  </si>
  <si>
    <t xml:space="preserve">Cancer, Testicular </t>
  </si>
  <si>
    <t xml:space="preserve">Cancer, Stomach </t>
  </si>
  <si>
    <t xml:space="preserve">Cancer, Colorectal </t>
  </si>
  <si>
    <t xml:space="preserve">Cancer, Esophageal </t>
  </si>
  <si>
    <t>Cancer, Gastric from H. pylori</t>
  </si>
  <si>
    <t>Cancer, Basal Cell Carcinoma</t>
  </si>
  <si>
    <t>Cancer, Neuroblastoma</t>
  </si>
  <si>
    <t xml:space="preserve">HIV/AIDS Resistance  </t>
  </si>
  <si>
    <t>Cancer, Leukemia</t>
  </si>
  <si>
    <t>Alopecia Areata</t>
  </si>
  <si>
    <t>Anti-histone Antibodies in Lupus</t>
  </si>
  <si>
    <t>H. pylori Infection</t>
  </si>
  <si>
    <t>Hashimoto's Thyroidosis</t>
  </si>
  <si>
    <t>Asymptomatic Carotid Artery Atherosclerosis</t>
  </si>
  <si>
    <t>Athletic Performance in Sprint/Power</t>
  </si>
  <si>
    <t>Atopic Asthma</t>
  </si>
  <si>
    <t>Atopic Dermatitis</t>
  </si>
  <si>
    <t>Autoimmune Thyroid Disease</t>
  </si>
  <si>
    <t>Biotinidase Deficiency</t>
  </si>
  <si>
    <t>BMI Overweight</t>
  </si>
  <si>
    <t>Bone Mineral Density, Lower</t>
  </si>
  <si>
    <t>Cancer, Breast BRCA Mutations (selected)</t>
  </si>
  <si>
    <t>Canavan Disease</t>
  </si>
  <si>
    <t>Celiac Disease</t>
  </si>
  <si>
    <t>Cervical Lesions</t>
  </si>
  <si>
    <t>Chronic Obstructive Pulmonary Disease in Smokers</t>
  </si>
  <si>
    <t>Coronary Artery Disease</t>
  </si>
  <si>
    <t>Diffuse Proliferative Glomerulonephritis in Lupus</t>
  </si>
  <si>
    <t>Discoid Skin Lesions in Lupus</t>
  </si>
  <si>
    <t>Duodenal Ulcer</t>
  </si>
  <si>
    <t>Diabetes, Type 1*</t>
  </si>
  <si>
    <t>Diabetes, Type 2</t>
  </si>
  <si>
    <t>https://www.23andme.com/you/journal/type1diabetes/techreport/</t>
  </si>
  <si>
    <t>http://www.geneessence.com/bmsa_0000/bmsa0000/t1d.html</t>
  </si>
  <si>
    <t>Cloutier et al. (1999) J Exp Med 189(1):111-21.</t>
  </si>
  <si>
    <t>Hakonarson et al. (2007) Nature 448(7153):591-4.</t>
  </si>
  <si>
    <t>Li et al. (2000) J Immunol 164(10):5199-206.</t>
  </si>
  <si>
    <t>Pugliese al. (1997) Nat Genet 15(3):293-297.</t>
  </si>
  <si>
    <t>Smyth et al. (2004) Diabetes 53(11):3020-3.</t>
  </si>
  <si>
    <t>Smyth et al. (2006) Nat Genet 38(6):17-9.</t>
  </si>
  <si>
    <t>Takai et al. (2000) Immunity 13(5):599-609.</t>
  </si>
  <si>
    <t>ten Hoeve et al. (2002) Mol Cell Biol 22(16):5662-8.</t>
  </si>
  <si>
    <t>Todd, JA et al. Nat Genet. 2007 Jul;39(7):857-64. Epub 2007 Jun 6.</t>
  </si>
  <si>
    <t xml:space="preserve">Many SNPs from Gene Essence were not locatable in research studies or in the online GWAS catalog to determine their locus. </t>
  </si>
  <si>
    <t xml:space="preserve">As a result, two cases were created, one for the minimum number of possible loci and one for the maximum number of possible loci. </t>
  </si>
  <si>
    <t>These particular Gene Essence SNPs are assumed to be unique loci in the maximum number of loci case, and assumed to be repeated loci in the minimum possible number of loci case.</t>
  </si>
  <si>
    <t xml:space="preserve">Note on loci analysis: </t>
  </si>
  <si>
    <t xml:space="preserve">Being more conservative, the minimum possible number of loci case was discussed in the paper. </t>
  </si>
  <si>
    <t>Ueda et al. (2003) Nature 423(6939):506-511.</t>
  </si>
  <si>
    <t>Vafiadis et al. (1997) Nat Genet 15(3):289-292.</t>
  </si>
  <si>
    <t>Zhernakova, A et al. Am J Hum Genet. 2007 Dec;81(6):1284-8. Epub 2007 Oct 24.</t>
  </si>
  <si>
    <t>612 / 184</t>
  </si>
  <si>
    <t>diverse values for 'C'</t>
  </si>
  <si>
    <t>deCODEme &gt;1, 23andme &lt;1 for 'G'</t>
  </si>
  <si>
    <t>8q24 region 2</t>
  </si>
  <si>
    <t>8q24 region 1</t>
  </si>
  <si>
    <t>8q24 region 3</t>
  </si>
  <si>
    <t>http://www.geneessence.com/bmsa_0000/bmsa0000/mi.html</t>
  </si>
  <si>
    <t>rs10757278</t>
  </si>
  <si>
    <t>4587 / 12767</t>
  </si>
  <si>
    <t>CDKN2A/CDKN2B</t>
  </si>
  <si>
    <t>http://www.geneessence.com/bmsa_0000/bmsa0000/t2d.html</t>
  </si>
  <si>
    <t>1,6,7,11,22,23,36,37,40,42,47,50</t>
  </si>
  <si>
    <t>20,27,28,31,36,37,38,47,50</t>
  </si>
  <si>
    <t>2,3,18,25,28,36,37,40,47,50</t>
  </si>
  <si>
    <t>36,37,41,43,47,50</t>
  </si>
  <si>
    <t>4,5,25,28,36,37,40,47,50</t>
  </si>
  <si>
    <t>36,37,47,50</t>
  </si>
  <si>
    <t xml:space="preserve">TNRC9 </t>
  </si>
  <si>
    <t>http://www.geneessence.com/bmsa_0000/bmsa0000/cd.html</t>
  </si>
  <si>
    <t>IL23R(1)</t>
  </si>
  <si>
    <t>You-Ten et al. (1997) J Exp Med 22(16):5662-8.</t>
  </si>
  <si>
    <t>Colorectal cancer and prostate cancer</t>
  </si>
  <si>
    <t>rs6983267 - colorectal</t>
  </si>
  <si>
    <t>rs6983267 - prostate</t>
  </si>
  <si>
    <t>Gene Essence, deCODEme using 'G' as risk allele</t>
  </si>
  <si>
    <t>See specific conditions for citation detail</t>
  </si>
  <si>
    <t>AG</t>
  </si>
  <si>
    <t>The quantitative risk attribution number is referred to by deCODEme as Relative Risk and Odds Ratio by Navigenics and 23andme</t>
  </si>
  <si>
    <t xml:space="preserve">Legend: </t>
  </si>
  <si>
    <t>Galactosemia</t>
  </si>
  <si>
    <t>Mucolipidosis</t>
  </si>
  <si>
    <t>Phenylketonuria</t>
  </si>
  <si>
    <t>Thalassemia, Hb S/ß</t>
  </si>
  <si>
    <t>http://www.pathway.com/more_info/full_list_of_conditions</t>
  </si>
  <si>
    <t>Diabetes - Type 1</t>
  </si>
  <si>
    <t>Diabetes - Type 2</t>
  </si>
  <si>
    <t xml:space="preserve">Cystic Fibrosis </t>
  </si>
  <si>
    <t xml:space="preserve">Sickle Cell Anemia </t>
  </si>
  <si>
    <t>Continued</t>
  </si>
  <si>
    <t>Company</t>
  </si>
  <si>
    <t>Total conditions</t>
  </si>
  <si>
    <t>Gudmundsson, J et al. Nat Genet. 2007 Aug;39(8):977-83.</t>
  </si>
  <si>
    <t xml:space="preserve">Erdmann, J et al. Nat Genet. 2009 Mar;41(3):280-2. </t>
  </si>
  <si>
    <t>Chronic Kidney Disease</t>
  </si>
  <si>
    <t>Abacavir Hypersensitivity</t>
  </si>
  <si>
    <t>Carbamazepine Hypersensitivity</t>
  </si>
  <si>
    <t>Tay-Sachs pseudodeficiency</t>
  </si>
  <si>
    <t>Connexin 26-Related Sensorineural Hearing Loss</t>
  </si>
  <si>
    <t>Limb-girdle Muscular Dystrophy</t>
  </si>
  <si>
    <t>Pseudocholinesterase Deficiency</t>
  </si>
  <si>
    <t>Rhizomelic Chondrodysplasia Punctata Type 1 (RCDP1)</t>
  </si>
  <si>
    <t>Torsion Dystonia</t>
  </si>
  <si>
    <t>Cancer, Cutaneous Melanoma/Melanoma</t>
  </si>
  <si>
    <t>Alzheimer's Disease, Late Onset</t>
  </si>
  <si>
    <t>Total SNPs reviewed</t>
  </si>
  <si>
    <t>http://www.ncbi.nlm.nih.gov/pubmed/9409336</t>
  </si>
  <si>
    <t>Seshadri. Stroke. 37:345. 2006</t>
  </si>
  <si>
    <r>
      <t>Age-related macular degeneration</t>
    </r>
    <r>
      <rPr>
        <vertAlign val="superscript"/>
        <sz val="9"/>
        <rFont val="Arial"/>
        <family val="0"/>
      </rPr>
      <t>1</t>
    </r>
  </si>
  <si>
    <t>http://www.ncbi.nlm.nih.gov/pubmed/16397184</t>
  </si>
  <si>
    <t>Reference Studies Cited</t>
  </si>
  <si>
    <t>6/12</t>
  </si>
  <si>
    <t>9/17</t>
  </si>
  <si>
    <t>Seshadri. Neurology. 1997 Dec;49(6):1498-504.</t>
  </si>
  <si>
    <t>Narayan. JAMA. 2003 Oct 8;290(14):1884-90.</t>
  </si>
  <si>
    <t>Karger. J Glaucoma. 12:193. 2003</t>
  </si>
  <si>
    <t>http://www.ncbi.nlm.nih.gov/pubmed/10463402</t>
  </si>
  <si>
    <t>SEER Cancer Statistics Review 1975-2003, National Cancer Institute</t>
  </si>
  <si>
    <t>http://www.ncbi.nlm.nih.gov/pubmed/7895211</t>
  </si>
  <si>
    <t>Can J Public Health. 1994 Nov-Dec;85(6):385-8.</t>
  </si>
  <si>
    <t>17.2/11.6</t>
  </si>
  <si>
    <t>7/7</t>
  </si>
  <si>
    <t>http://seer.cancer.gov/statfacts/html/lungb.html</t>
  </si>
  <si>
    <t>http://seer.cancer.gov/statfacts/html/colorect.html</t>
  </si>
  <si>
    <t>http://seer.cancer.gov/statfacts/html/prost.html</t>
  </si>
  <si>
    <t>Eriksson. Int J Obesity 722. 2003</t>
  </si>
  <si>
    <t>http://www.ncbi.nlm.nih.gov/pubmed/16204159</t>
  </si>
  <si>
    <t>http://www.ncbi.nlm.nih.gov/pubmed/12833117</t>
  </si>
  <si>
    <t>34/32</t>
  </si>
  <si>
    <t>Hadjigeorgiou. E J Neurology. 14:1275. 2007</t>
  </si>
  <si>
    <t>http://www.ncbi.nlm.nih.gov/pubmed/16762806</t>
  </si>
  <si>
    <t xml:space="preserve">Houlston, RS et al. Nat Genet. 2008 Dec;40(12):1426-35. </t>
  </si>
  <si>
    <t>SUPPLEMENTAL DIGITAL CONTENT</t>
  </si>
  <si>
    <t xml:space="preserve">The datasets used in this analysis include a list of the total conditions covered by DTC genomic companies, a comparison of average lifetime risk and source citations, the specific chromosome or locus, gene, SNP, risk allele, number of cases and controls in underlying studies, companies citing, and research references for markers in the twenty multigenic conditions reviewed (Alzheimer's disease, atrial fibrillation, breast cancer, celiac disease, colorectal cancer, Crohn’s disease, type 1 diabetes, type 2 diabetes, glaucoma, heart attack, lung cancer, lupus, macular degeneration, multiple sclerosis, obesity, prostate cancer, psoriasis, restless legs syndrome, rheumatoid arthritis, and ulcerative colitis), and other analyses. </t>
  </si>
  <si>
    <t xml:space="preserve">Jaeger, E et al. Nat Genet. 2008 Jan;40(1):26-8. </t>
  </si>
  <si>
    <t>Pittman et al. (2008)  Hum Mol Genet 17: 3720-3727.</t>
  </si>
  <si>
    <t xml:space="preserve">Tenesa, A et al. Nat Genet. 2008 May;40(5):631-7. </t>
  </si>
  <si>
    <t xml:space="preserve">Tomlinson, IP et al. Nat Genet. 2007 Aug;39(8):984-8. </t>
  </si>
  <si>
    <t xml:space="preserve">Tomlinson, IP et al. Nat Genet. 2008 May;40(5):623-30. </t>
  </si>
  <si>
    <t>Xu et al. (2007) Hum Mol Genet 16(SPEC):R14-20.</t>
  </si>
  <si>
    <t>Zanke et al. (2007)  Nat Genet 39(8):989-994.</t>
  </si>
  <si>
    <t>Thomas, G et al. Nat Genet. 2009 Mar 29.</t>
  </si>
  <si>
    <t>Dickson et al. (2000) Breast Cancer Res 2(3):191-6.</t>
  </si>
  <si>
    <t>Easton, DF et al. Nature. 2007 Jun 28;447(7148).</t>
  </si>
  <si>
    <t>Hunter et al. (2007) Nat Genet 39(7):870-4.</t>
  </si>
  <si>
    <t>Moffa and Ethier (2007) J Cell Physiol 210(3):720-31.</t>
  </si>
  <si>
    <t>Smid et al. (2006) J Clin Oncol 24(15):2261-7.</t>
  </si>
  <si>
    <t xml:space="preserve">Stacey, SN et al. Nat Genet. 2007 Jul;39(7):865-9. </t>
  </si>
  <si>
    <t>Stacey, SN et al. Nat Genet. 2008 Jun;40(6):703-6.</t>
  </si>
  <si>
    <t>Gudbjartsson DF, et al. Nat Genet. 2009 Feb 8. [Epub Ahead Of Print]</t>
  </si>
  <si>
    <t>Helgadottir, A et al. Science. 2007 Jun 8;316(5830):1491-3. Epub 2007 May 3.</t>
  </si>
  <si>
    <t>Kathiresan, S et al. Nat Genet. 2009 Mar;41(3):334-41. Epub 2009 Feb 8.</t>
  </si>
  <si>
    <t>Kim and Sharpless (2006) Cell 127(2):265-75.</t>
  </si>
  <si>
    <t>McPherson et al. (2007) Science 316(5830):1488-91.</t>
  </si>
  <si>
    <t>Samani, NJ et al. N Engl J Med. 2007 Aug 2;357(5):443-53. Epub 2007 Jul 18.</t>
  </si>
  <si>
    <t>Wellcome Trust Case Control Consortium (2007) Nature 447(7145):661-78.</t>
  </si>
  <si>
    <t>Orozco et al. (2005) Arthritis Rheum 52(1):219-24.</t>
  </si>
  <si>
    <t>Ouimet et al. (2000) Biochem Biophys Res Commun 271(3):565-70.</t>
  </si>
  <si>
    <t>Pierer et al. (2006) Arthritis Res Ther 8(3):R75.</t>
  </si>
  <si>
    <t>Plenge et al. (2005) Am J Hum Genet 77(6):1044-60.</t>
  </si>
  <si>
    <t xml:space="preserve">Plenge, RM et al. N Engl J Med. 2007 Sep 20;357(12):1199-209. </t>
  </si>
  <si>
    <t xml:space="preserve">Plenge, RM et al. Nat Genet. 2007 Dec;39(12):1477-82. </t>
  </si>
  <si>
    <t>Raychaudhuri et al. (2008) Nat Genet 40(10):1216-23.</t>
  </si>
  <si>
    <t>Remmers, EF et al. N Engl J Med. 2007 Sep 6;357(10):977-86.</t>
  </si>
  <si>
    <t>Schellekens et al. (2000) Arthritis Rheum 43(1):155-63.</t>
  </si>
  <si>
    <t>Simkins et al. (2005) Arthritis Rheum 52(7):2222-5.</t>
  </si>
  <si>
    <t>Steer et al. (2005) Arthritis Rheum 52(1):358-60.</t>
  </si>
  <si>
    <t>Suzuki et al. (2003) Nat Genet 34(4):395-402.</t>
  </si>
  <si>
    <t>Takata et al. (2008) J Hum Genet 53(2):163-73.</t>
  </si>
  <si>
    <t>Thomson et al. (2007) Nat Genet 39(12):1431-3.</t>
  </si>
  <si>
    <t>Tsitsikov et al. (2001) Immunity 15(4):647-57.</t>
  </si>
  <si>
    <t>van Oene et al. (2005) Arthritis Rheum 52(7):1993-8.</t>
  </si>
  <si>
    <t>Wang et al. (2000) J Immunol 164(8):4340-7.</t>
  </si>
  <si>
    <t>WTCCC, Nature. 2007 Jun 7;447(7145):661-78.</t>
  </si>
  <si>
    <t>Zhernakova, A et al. Am J Hum Genet. 2007 Dec;81(6):1284-8.</t>
  </si>
  <si>
    <t>Zvaifler (1973) Adv Immunol 16(0):265-336.</t>
  </si>
  <si>
    <t>11,13</t>
  </si>
  <si>
    <t>10,13</t>
  </si>
  <si>
    <t>3,10,13</t>
  </si>
  <si>
    <t>9,10,13</t>
  </si>
  <si>
    <t>4,8,10,13</t>
  </si>
  <si>
    <t>5,10,12,13</t>
  </si>
  <si>
    <t>1,2,6,10</t>
  </si>
  <si>
    <t>N+D</t>
  </si>
  <si>
    <t>All 3</t>
  </si>
  <si>
    <t>rs7222197</t>
  </si>
  <si>
    <t>COX11</t>
  </si>
  <si>
    <t>PG</t>
  </si>
  <si>
    <t>GE</t>
  </si>
  <si>
    <t>Atherosclerosis</t>
  </si>
  <si>
    <t>Heart Attack (Myocardial Infarction)</t>
  </si>
  <si>
    <t>Rheumatoid Arthritis, Juvenile</t>
  </si>
  <si>
    <t>http://www.geneessence.com/bmsa_0000/bmsa0000/condition.html</t>
  </si>
  <si>
    <t>rs10845271</t>
  </si>
  <si>
    <t>rs1333042</t>
  </si>
  <si>
    <t>rs483223</t>
  </si>
  <si>
    <t>rs1010</t>
  </si>
  <si>
    <t>rs11879562</t>
  </si>
  <si>
    <t>rs1042523</t>
  </si>
  <si>
    <t>rs10513689</t>
  </si>
  <si>
    <t>rs1113132</t>
  </si>
  <si>
    <t>rs1801262</t>
  </si>
  <si>
    <t>rs2903265</t>
  </si>
  <si>
    <t>rs2930291</t>
  </si>
  <si>
    <t>rs4458523</t>
  </si>
  <si>
    <t>rs5015480</t>
  </si>
  <si>
    <t>rs7659604</t>
  </si>
  <si>
    <t>rs7754840</t>
  </si>
  <si>
    <t>rs10946398</t>
  </si>
  <si>
    <t>rs12304921</t>
  </si>
  <si>
    <t>rs1470579</t>
  </si>
  <si>
    <t>rs1800795</t>
  </si>
  <si>
    <t>rs4655595</t>
  </si>
  <si>
    <t>rs9939609</t>
  </si>
  <si>
    <t>rs17044137</t>
  </si>
  <si>
    <t>rs358806</t>
  </si>
  <si>
    <t>rs564398</t>
  </si>
  <si>
    <t>rs6698181</t>
  </si>
  <si>
    <t>rs6718526</t>
  </si>
  <si>
    <t>rs7767502</t>
  </si>
  <si>
    <t>rs7901695</t>
  </si>
  <si>
    <t>rs9326506</t>
  </si>
  <si>
    <t>rs9465871</t>
  </si>
  <si>
    <t>rs10505477</t>
  </si>
  <si>
    <t>rs10763546</t>
  </si>
  <si>
    <t>rs12079081</t>
  </si>
  <si>
    <t>rs12194182</t>
  </si>
  <si>
    <t>rs7109672</t>
  </si>
  <si>
    <t>rs7814837</t>
  </si>
  <si>
    <t>rs902774</t>
  </si>
  <si>
    <t>rs17562004</t>
  </si>
  <si>
    <t>rs1865866</t>
  </si>
  <si>
    <t>rs9643226</t>
  </si>
  <si>
    <t>rs4242382</t>
  </si>
  <si>
    <t>rs4242384</t>
  </si>
  <si>
    <t>rs4568789</t>
  </si>
  <si>
    <t>rs6465658</t>
  </si>
  <si>
    <t>rs6501455</t>
  </si>
  <si>
    <t xml:space="preserve">A </t>
  </si>
  <si>
    <t>http://www.navigenics.com/demo/for_scientists/d/obesity/</t>
  </si>
  <si>
    <t>rs6235</t>
  </si>
  <si>
    <t>http://www.navigenics.com/demo/for_scientists/d/lung_cancer/</t>
  </si>
  <si>
    <t>rs8034191</t>
  </si>
  <si>
    <t>Haiman et al. (2007) Nat Genet 39(5):638-44.</t>
  </si>
  <si>
    <t>Kote-Jarai, Z et al. Cancer Epid Biomarkers Prev. 2008 Aug;17(8):2052-61.</t>
  </si>
  <si>
    <t>Robbins et al. (2007) Genome Res [Epub ahead of print].</t>
  </si>
  <si>
    <t>Schumacher et al. (2007) Cancer Res 67(7):2951-2956.</t>
  </si>
  <si>
    <t>Severi et al. (2007) Cancer Epidemiol Biomarkers Prev 16(3):610-2.</t>
  </si>
  <si>
    <t>Suuriniemi et al. (2007) Cancer Epidemiol Biomarkers Prev 16(4):809-14.</t>
  </si>
  <si>
    <t>Thomas, G et al. Nat Genet. 2008 Mar;40(3):310-5. Epub 2008 Feb 10.</t>
  </si>
  <si>
    <t>Wang et al. (2007) Cancer Res 67(7):2944-50.</t>
  </si>
  <si>
    <t>Witte et al. (2007) Nat Genet 39(5):579-80.</t>
  </si>
  <si>
    <t>Yeager, M et al. Nat Genet. 2007 May;39(5):645-9. Epub 2007 Apr 1.</t>
  </si>
  <si>
    <t>Zheng et al. (2007) J Natl Cancer Inst 99(20):1525-33.</t>
  </si>
  <si>
    <t>Zheng et al. (2008) N Engl J Med Jan 16 [Epub ahead of print].</t>
  </si>
  <si>
    <t>3,10,20,21,22</t>
  </si>
  <si>
    <t>2,3,5,6,14,15,16,18,20,22</t>
  </si>
  <si>
    <t>7,22</t>
  </si>
  <si>
    <t>3,6,10,13,19,22</t>
  </si>
  <si>
    <t>Al Olama AA, et al. Nat Genet. 2009 Sep 20.</t>
  </si>
  <si>
    <t>Eeles RA, et al. Nat Genet. 2009 Sep 20.</t>
  </si>
  <si>
    <t>Gudmundsson J, et al. Nat Genet. 2009 Sep 20.</t>
  </si>
  <si>
    <t>rs10086908</t>
  </si>
  <si>
    <t>5504 / 5834</t>
  </si>
  <si>
    <t>2q31</t>
  </si>
  <si>
    <t>rs10207654</t>
  </si>
  <si>
    <t>16229 / 14821</t>
  </si>
  <si>
    <t>5200 / 5133</t>
  </si>
  <si>
    <t>rs10505483</t>
  </si>
  <si>
    <t>2600 / 5500</t>
  </si>
  <si>
    <t>3q21.3</t>
  </si>
  <si>
    <t>rs10934853</t>
  </si>
  <si>
    <t>13774 / 47614</t>
  </si>
  <si>
    <t>8p21</t>
  </si>
  <si>
    <t>rs1512268</t>
  </si>
  <si>
    <t>8q24.21</t>
  </si>
  <si>
    <t>rs16902104</t>
  </si>
  <si>
    <t>12102 / 16913</t>
  </si>
  <si>
    <t>KLK2/KLK3</t>
  </si>
  <si>
    <t>rs2735839</t>
  </si>
  <si>
    <t>22q13</t>
  </si>
  <si>
    <t>rs5759167</t>
  </si>
  <si>
    <t>rs620861</t>
  </si>
  <si>
    <t>8234 / 43651</t>
  </si>
  <si>
    <t>rs7127900</t>
  </si>
  <si>
    <t>4q24</t>
  </si>
  <si>
    <t>rs7679673</t>
  </si>
  <si>
    <t>19q13.2</t>
  </si>
  <si>
    <t>rs8102476</t>
  </si>
  <si>
    <t>13173 / 47198</t>
  </si>
  <si>
    <t>http://www.navigenics.com/demo/for_scientists/d/alzheimers_disease/</t>
  </si>
  <si>
    <t>APOE</t>
  </si>
  <si>
    <t>rs429358</t>
  </si>
  <si>
    <t>rs7412</t>
  </si>
  <si>
    <t>E4/E4</t>
  </si>
  <si>
    <t>http://www.navigenics.com/demo/for_scientists/d/rheumatoid_arthritis/</t>
  </si>
  <si>
    <t>http://www.navigenics.com/demo/for_scientists/d/restless_legs_syndrome/</t>
  </si>
  <si>
    <t>http://www.navigenics.com/demo/for_scientists/d/multiple_sclerosis/</t>
  </si>
  <si>
    <t>http://www.navigenics.com/demo/for_scientists/d/macular_degeneration/</t>
  </si>
  <si>
    <t xml:space="preserve">N </t>
  </si>
  <si>
    <t>Population average lifetime risk not available for other DTC companies</t>
  </si>
  <si>
    <t>Population average lifetime risk: diverse estimates employed</t>
  </si>
  <si>
    <t>Diabetes, type 1</t>
  </si>
  <si>
    <t>SNPs analyzed by three of four companies</t>
  </si>
  <si>
    <t>SNPs analyzed by two of four companies</t>
  </si>
  <si>
    <t>SNPs analyzed by one of four companies</t>
  </si>
  <si>
    <t>4 cos.</t>
  </si>
  <si>
    <t>rs10489629</t>
  </si>
  <si>
    <t>rs17221417</t>
  </si>
  <si>
    <t>rs1799964</t>
  </si>
  <si>
    <t>rs2076756</t>
  </si>
  <si>
    <t>rs2201841</t>
  </si>
  <si>
    <t>rs2371685</t>
  </si>
  <si>
    <t>rs348594</t>
  </si>
  <si>
    <t>rs7753394</t>
  </si>
  <si>
    <t>rs9469220</t>
  </si>
  <si>
    <t>rs13009506</t>
  </si>
  <si>
    <t>rs1793004</t>
  </si>
  <si>
    <t>rs6596075</t>
  </si>
  <si>
    <t>rs8111071</t>
  </si>
  <si>
    <t>rs9292777</t>
  </si>
  <si>
    <t>rs10512734</t>
  </si>
  <si>
    <t>rs12037606</t>
  </si>
  <si>
    <t>rs2631372</t>
  </si>
  <si>
    <t>rs6601764</t>
  </si>
  <si>
    <t>RHPN2, EIF3H, BMP4, CRAC1, SMAD7, CDH1</t>
  </si>
  <si>
    <t>Genes analyzed by Pathway Genomics (specific SNPs not available)</t>
  </si>
  <si>
    <t>CHEK2, PALB2, CASP8, MSRP30, FGFR2, ESR1, RNF146, TNRC9, LSP1, AKAP9, MAP3K1</t>
  </si>
  <si>
    <t>WFS1, CDKN2B, MTNR1B, NOTCH2, CDKAL1, HHEX, TCF7L2, SLC30A8, IGF2BP2, ESR1, PPARG, ADIPOQ, KCNQ1, ESR1, KCNJ11, HNF1B, CDKAL1, FTO, JAZF1</t>
  </si>
  <si>
    <t>http://www.ncbi.nlm.nih.gov/pubmed/10023892</t>
  </si>
  <si>
    <t>http://www.ncbi.nlm.nih.gov/pubmed/14532317</t>
  </si>
  <si>
    <t>Narayan. JAMA. 290:1884. 2003</t>
  </si>
  <si>
    <t>Lloyd-Jones. Lancet. 353:89. 1999</t>
  </si>
  <si>
    <t>SNPs</t>
  </si>
  <si>
    <t>JAZF1, MSMB, DAB21P, TERT, CLPTM1L, CTBP2, NUDT11, LMTK2, EHBP1, HNF1B, SLC22A3, TNRC6B</t>
  </si>
  <si>
    <t>LTA, PSMA6, BRAP, PCSK9, OR13G1, HNRPUL1,  PRR4, CXCL12, MIA3, MIAT, SH2B3, WDR12, LGALS2</t>
  </si>
  <si>
    <t>rs8050910</t>
  </si>
  <si>
    <t>rs4821544</t>
  </si>
  <si>
    <t>Condition: Alzheimer's Disease</t>
  </si>
  <si>
    <t>SNPs analyzed by two of three companies</t>
  </si>
  <si>
    <t>SNPs analyzed by one of three companies</t>
  </si>
  <si>
    <t>rs11609582</t>
  </si>
  <si>
    <t>5107 / 6262</t>
  </si>
  <si>
    <t>Coon, KD et al. J Clin Psychiatry. 2007 Apr;68(4):613-8.</t>
  </si>
  <si>
    <t>http://demo.decodeme.com/health-watch/details/ALZ</t>
  </si>
  <si>
    <t>http://www.geneessence.com/bmsa_0000/bmsa0000/ad.html</t>
  </si>
  <si>
    <t>Condition: Rheumatoid Arthritis</t>
  </si>
  <si>
    <t>rs6457617</t>
  </si>
  <si>
    <t>http://www.geneessence.com/bmsa_0000/bmsa0000/ra.html</t>
  </si>
  <si>
    <t>http://demo.decodeme.com/health-watch/details/RA</t>
  </si>
  <si>
    <t>https://www.23andme.com/you/journal/rheumarthritis/techreport/</t>
  </si>
  <si>
    <t>Barton et al. (2008) Nat Genet 40(10):1156-9.</t>
  </si>
  <si>
    <t xml:space="preserve">Begovich, AB et al. Am J Hum Genet. 2004 Aug;75(2):330-7. </t>
  </si>
  <si>
    <t>Bottini et al. (2004) Nat Genet 36(4):337-8.</t>
  </si>
  <si>
    <t>Bradley and Pober (2001) Oncogene 20(44):6482-91.</t>
  </si>
  <si>
    <t>Cloutier and Veillette (1999) J Exp Med 189(1):111-21.</t>
  </si>
  <si>
    <t>Cooke et al. (1975) Arthritis Rheum 18(6):541-51.</t>
  </si>
  <si>
    <t>Hinks et al. (2005) Arthritis Rheum 52(6):1694-9.</t>
  </si>
  <si>
    <t>Hinks et al. (2007) Ann Rheum Dis 66(5):683-6.</t>
  </si>
  <si>
    <t>Ikari et al. (2005) Arthritis Rheum 52(10):3054-7.</t>
  </si>
  <si>
    <t>Kang et al. (2006) Arthritis Rheum 54(1):90-6.</t>
  </si>
  <si>
    <t>Kurreeman et al. (2007) PLoS Med 4(9):e278.</t>
  </si>
  <si>
    <t>Lee et al. (2005) Genes Immun 6(2):129-33.</t>
  </si>
  <si>
    <t>Michou et al. (2007) Proc Natl Acad Sci U S A 104(5):1649-54.</t>
  </si>
  <si>
    <t>475 / 475</t>
  </si>
  <si>
    <t>rs3761847</t>
  </si>
  <si>
    <t>1522 / 1850</t>
  </si>
  <si>
    <t>STAT4</t>
  </si>
  <si>
    <t>rs7574865</t>
  </si>
  <si>
    <t>1620 / 2635</t>
  </si>
  <si>
    <t>MHC</t>
  </si>
  <si>
    <t>14000 / 3000</t>
  </si>
  <si>
    <t>rs6920220</t>
  </si>
  <si>
    <t>HLA-DRB1</t>
  </si>
  <si>
    <t>rs660895</t>
  </si>
  <si>
    <t>IL2 / IL21</t>
  </si>
  <si>
    <t>rs6822844</t>
  </si>
  <si>
    <t>1047 / 929</t>
  </si>
  <si>
    <t>RA_6q23</t>
  </si>
  <si>
    <t>rs2327832</t>
  </si>
  <si>
    <t>2680 / 4469</t>
  </si>
  <si>
    <t>rs13192841</t>
  </si>
  <si>
    <t>rs10499194</t>
  </si>
  <si>
    <t>18, 31</t>
  </si>
  <si>
    <t>PADI4</t>
  </si>
  <si>
    <t>rs11203366</t>
  </si>
  <si>
    <t>9,10,22,25,26</t>
  </si>
  <si>
    <t>2,3,5,7,8,12,13,14,16,17,18,23,24,29,31</t>
  </si>
  <si>
    <t>MMEL1</t>
  </si>
  <si>
    <t>rs3890745</t>
  </si>
  <si>
    <t>1,15,18,20,31</t>
  </si>
  <si>
    <t>Condition: Multiple Sclerosis</t>
  </si>
  <si>
    <t>IL7R</t>
  </si>
  <si>
    <t>rs6897932</t>
  </si>
  <si>
    <t>3862 / 5418</t>
  </si>
  <si>
    <t>3,4,5,6,10,13,14</t>
  </si>
  <si>
    <t>HLA-DRA</t>
  </si>
  <si>
    <t>rs3135388</t>
  </si>
  <si>
    <t>rs12722489</t>
  </si>
  <si>
    <t>1,2,6,8,9,11,13</t>
  </si>
  <si>
    <t>IL2RA</t>
  </si>
  <si>
    <t>rs12722561</t>
  </si>
  <si>
    <t>DRB1*1501</t>
  </si>
  <si>
    <t>rs9270986</t>
  </si>
  <si>
    <t>rs10735781</t>
  </si>
  <si>
    <t>rs10975200</t>
  </si>
  <si>
    <t>rs10984447</t>
  </si>
  <si>
    <t>rs11164838</t>
  </si>
  <si>
    <t>rs12044852</t>
  </si>
  <si>
    <t>rs12487066</t>
  </si>
  <si>
    <t>rs6498169</t>
  </si>
  <si>
    <t>rs6604026</t>
  </si>
  <si>
    <t>rs6680578</t>
  </si>
  <si>
    <t>rs7536563</t>
  </si>
  <si>
    <t>rs7577363</t>
  </si>
  <si>
    <t>rs987106</t>
  </si>
  <si>
    <t>http://demo.decodeme.com/health-watch/details/MS</t>
  </si>
  <si>
    <t>https://www.23andme.com/you/journal/multiplesclerosis/techreport/</t>
  </si>
  <si>
    <t>http://www.geneessence.com/bmsa_0000/bmsa0000/ms.html</t>
  </si>
  <si>
    <t>Barcellos et al. (2003) Am J Hum Genet 72(3):710-6.</t>
  </si>
  <si>
    <t>Barcellos et al. (2006) Hum Mol Genet 15(18):2813-24.</t>
  </si>
  <si>
    <t>Bielekova et al. (1999) J Neuroimmunol 100(1-2):115-23.</t>
  </si>
  <si>
    <t>Correale et al. (2006) Neurology 67(4):652-9.</t>
  </si>
  <si>
    <t>Cox et al. (2005) Eur J Immunol 35(11):3332-42.</t>
  </si>
  <si>
    <t>Gregory SG et al. Nat Genet. 2007 Sep;39(9):1083-91. Epub 2007 Jul 29.</t>
  </si>
  <si>
    <t>Hafler, DA et al. N Engl J Med. 2007 Aug 30;357(9):851-62. Epub 2007 Jul 29.</t>
  </si>
  <si>
    <t>Haines et al. (1998) Hum Mol Genet 7(8):1229-34.</t>
  </si>
  <si>
    <t>Kira (2003) Lancet Neurol 2(2):117-27.</t>
  </si>
  <si>
    <t>Lundmark et al. (2007) Nat Genet 39(9):1108-13.</t>
  </si>
  <si>
    <t>Oksenberg et al. (2004) Dev Biol 290(1):44-56.</t>
  </si>
  <si>
    <t xml:space="preserve">Ramagopalan, SV et al. PLoS Genet. 2007 September; 3(9): e150. </t>
  </si>
  <si>
    <t>The International Multiple Sclerosis Genetics Consortium (2007) Nat Genet 357(9):851-62.</t>
  </si>
  <si>
    <t>Zhang et al. (2005) Genes Immun 6(2):145-52.</t>
  </si>
  <si>
    <r>
      <t>1</t>
    </r>
    <r>
      <rPr>
        <sz val="10"/>
        <rFont val="Arial"/>
        <family val="2"/>
      </rPr>
      <t>The Navigenics condition is "macular degeneration"</t>
    </r>
  </si>
  <si>
    <t>http://www.geneessence.com/bmsa_0000/bmsa0000/crc.html</t>
  </si>
  <si>
    <t xml:space="preserve">Broderick, P et al. Nat Genet. 2007 Nov;39(11):1315-7. </t>
  </si>
  <si>
    <t>http://www.geneessence.com/bmsa_0000/bmsa0000/pc.html</t>
  </si>
  <si>
    <t>TNRC9/TOX3</t>
  </si>
  <si>
    <t>Condition: Lung Cancer</t>
  </si>
  <si>
    <t>1,2,3,4,5,7,8,9</t>
  </si>
  <si>
    <t>CHRNA3 / LOC123688</t>
  </si>
  <si>
    <t>3878 / 4831</t>
  </si>
  <si>
    <t>rs1051730</t>
  </si>
  <si>
    <t>1024 / 32444</t>
  </si>
  <si>
    <t>2565 / 29405</t>
  </si>
  <si>
    <t>rs951266</t>
  </si>
  <si>
    <t>rs1056836</t>
  </si>
  <si>
    <t>rs17483721</t>
  </si>
  <si>
    <t>rs17483929</t>
  </si>
  <si>
    <t>rs17487223</t>
  </si>
  <si>
    <t>rs1800566</t>
  </si>
  <si>
    <t>http://demo.decodeme.com/health-watch/details/LCA</t>
  </si>
  <si>
    <t>https://www.23andme.com/you/journal/lungcancer/techreport/</t>
  </si>
  <si>
    <t>http://www.geneessence.com/bmsa_0000/bmsa0000/lc.html</t>
  </si>
  <si>
    <t>Amos, CI et al. Nat Genet. 2008 May;40(5):616-22. Epub 2008 Apr 2.</t>
  </si>
  <si>
    <t>Ho et al (2005) Toxicol Appl Pharmacol 205(2):133-48.</t>
  </si>
  <si>
    <t>Hung et al (2008) Nature 452(7187):633-7.</t>
  </si>
  <si>
    <t>Lam et al (2007) Cancer Res 67(10):4638-47.</t>
  </si>
  <si>
    <t>Minna (2003) J Clin Invest 111(1):31-3.</t>
  </si>
  <si>
    <t>Rafnar, T et al. Nat Genet. 2009 Feb;41(2):221-7. Epub 2009 Jan 18.</t>
  </si>
  <si>
    <t>Thorgeirsson, TE et al. Nature. 2008 Apr 3;452(7187):638-42.</t>
  </si>
  <si>
    <t>Trombino et al (2004) Cancer Res 64(1):135-45.</t>
  </si>
  <si>
    <t>Zhang et al. (2007) Clin Cancer Res 13(16):4686-94.</t>
  </si>
  <si>
    <t>Condition: Restless Leg Syndrome</t>
  </si>
  <si>
    <t>BTBD9</t>
  </si>
  <si>
    <t>rs3923809</t>
  </si>
  <si>
    <t>439 / 16863</t>
  </si>
  <si>
    <t>rs11635424</t>
  </si>
  <si>
    <t>1559 / 2822</t>
  </si>
  <si>
    <t>1,3,4</t>
  </si>
  <si>
    <t>MEIS1</t>
  </si>
  <si>
    <t>rs2300478</t>
  </si>
  <si>
    <t>rs9296249</t>
  </si>
  <si>
    <t>MAP2k5_LBXCOR1</t>
  </si>
  <si>
    <t>rs1026732</t>
  </si>
  <si>
    <t>PTPRD</t>
  </si>
  <si>
    <t>rs1975197</t>
  </si>
  <si>
    <t>2458 / 4749</t>
  </si>
  <si>
    <t>RLS_2p14</t>
  </si>
  <si>
    <t>rs9789535</t>
  </si>
  <si>
    <t>rs2192954</t>
  </si>
  <si>
    <t>rs12593813</t>
  </si>
  <si>
    <t>rs4489954</t>
  </si>
  <si>
    <t>rs6494696</t>
  </si>
  <si>
    <t>rs3784709</t>
  </si>
  <si>
    <t>rs6710341</t>
  </si>
  <si>
    <t>rs9357271</t>
  </si>
  <si>
    <t>http://demo.decodeme.com/health-watch/details/RLS</t>
  </si>
  <si>
    <t>https://www.23andme.com/you/journal/restlesslegs/techreport/</t>
  </si>
  <si>
    <t>http://www.geneessence.com/bmsa_0000/bmsa0000/rls.html</t>
  </si>
  <si>
    <t>Collins et al. (2001) Mol Cell Biol 21(11):3609-15.</t>
  </si>
  <si>
    <t>Schormair, B et al. Nat Genet. 2008 Aug;40(8):946-8. Epub 2008 Jul 27.</t>
  </si>
  <si>
    <t>Stefansson, H et al. N Engl J Med. 2007 Aug 16;357(7):639-47. Epub 2007 Jul 18.</t>
  </si>
  <si>
    <t>Winkelmann, J et al. Nat Genet. 2007 Aug;39(8):1000-6. Epub 2007 Jul 18.</t>
  </si>
  <si>
    <t>1,18,20,27,31</t>
  </si>
  <si>
    <t>TRAF1/C5</t>
  </si>
  <si>
    <t>4,6,11,18,20,28,30,33</t>
  </si>
  <si>
    <t>rs10118357</t>
  </si>
  <si>
    <t>rs10733648</t>
  </si>
  <si>
    <t>rs10985112</t>
  </si>
  <si>
    <t>rs11162922</t>
  </si>
  <si>
    <t>rs11203367</t>
  </si>
  <si>
    <t>rs11761231</t>
  </si>
  <si>
    <t>rs1748035</t>
  </si>
  <si>
    <t>rs1930780</t>
  </si>
  <si>
    <t>rs2104286</t>
  </si>
  <si>
    <t>rs2240335</t>
  </si>
  <si>
    <t>rs2416804</t>
  </si>
  <si>
    <t>rs3087243</t>
  </si>
  <si>
    <t>rs3765598</t>
  </si>
  <si>
    <t>rs3816587</t>
  </si>
  <si>
    <t>rs6684865</t>
  </si>
  <si>
    <t>rs7026551</t>
  </si>
  <si>
    <t>rs743777</t>
  </si>
  <si>
    <t>rs7528684</t>
  </si>
  <si>
    <t>rs7582694</t>
  </si>
  <si>
    <t>rs9550642</t>
  </si>
  <si>
    <t>Atopy</t>
  </si>
  <si>
    <t>Elevated Apolipoprotein B</t>
  </si>
  <si>
    <t>Elevated HDL-Cholesterol</t>
  </si>
  <si>
    <t>Elevated IgE</t>
  </si>
  <si>
    <t>Elevated LDL-Cholesterol</t>
  </si>
  <si>
    <t>Glaucoma / Exfoliation Glaucoma</t>
  </si>
  <si>
    <t>Fluorouracil Sensitivity</t>
  </si>
  <si>
    <t>Joint destruction in Rheumatioid Arthritis</t>
  </si>
  <si>
    <t>42/25</t>
  </si>
  <si>
    <t>ORF DQ515897</t>
  </si>
  <si>
    <t>8q23.3</t>
  </si>
  <si>
    <t xml:space="preserve">Intergenic </t>
  </si>
  <si>
    <t>Region</t>
  </si>
  <si>
    <t>10q11.23</t>
  </si>
  <si>
    <t>3p12.1</t>
  </si>
  <si>
    <t>19q13.33</t>
  </si>
  <si>
    <t>5p15.33</t>
  </si>
  <si>
    <t>10q26.13</t>
  </si>
  <si>
    <t>Xp11.22</t>
  </si>
  <si>
    <t>7q21.3</t>
  </si>
  <si>
    <t>6q25.3</t>
  </si>
  <si>
    <t>10q23.33</t>
  </si>
  <si>
    <t>3p25.2</t>
  </si>
  <si>
    <t>3q27.2</t>
  </si>
  <si>
    <t>8q24.11</t>
  </si>
  <si>
    <t>11p15.1</t>
  </si>
  <si>
    <t>9p21.3</t>
  </si>
  <si>
    <t>CDKN2A, CDKN2B</t>
  </si>
  <si>
    <t>10q25.2</t>
  </si>
  <si>
    <t>6p22.3</t>
  </si>
  <si>
    <t>12q21.1</t>
  </si>
  <si>
    <t>16q12.2</t>
  </si>
  <si>
    <t>7p15.1</t>
  </si>
  <si>
    <t>11q21</t>
  </si>
  <si>
    <t>1p12</t>
  </si>
  <si>
    <t>12q13.13</t>
  </si>
  <si>
    <t>11p15.5</t>
  </si>
  <si>
    <t>3p14</t>
  </si>
  <si>
    <t>3p14.1</t>
  </si>
  <si>
    <t>2p21</t>
  </si>
  <si>
    <t>4q27</t>
  </si>
  <si>
    <t>11p12</t>
  </si>
  <si>
    <t>5p13.1</t>
  </si>
  <si>
    <t>10q21.2</t>
  </si>
  <si>
    <t>1p31.3</t>
  </si>
  <si>
    <t>18p11.21</t>
  </si>
  <si>
    <t>3p21.31</t>
  </si>
  <si>
    <t>5q33.1</t>
  </si>
  <si>
    <t>2q37.1</t>
  </si>
  <si>
    <t>10q24.2</t>
  </si>
  <si>
    <t>7p12.2</t>
  </si>
  <si>
    <t>8q24.13</t>
  </si>
  <si>
    <t>16q12.1</t>
  </si>
  <si>
    <t>6q27</t>
  </si>
  <si>
    <t>13q14.11</t>
  </si>
  <si>
    <t>9q32</t>
  </si>
  <si>
    <t>17q21.2</t>
  </si>
  <si>
    <t>21q22.3</t>
  </si>
  <si>
    <t>1q24.3</t>
  </si>
  <si>
    <t>5q33.3</t>
  </si>
  <si>
    <t>9p24.1</t>
  </si>
  <si>
    <t>12q12</t>
  </si>
  <si>
    <t>1q32.1</t>
  </si>
  <si>
    <t>21q21.1</t>
  </si>
  <si>
    <t>10p11.21</t>
  </si>
  <si>
    <t>CARD15</t>
  </si>
  <si>
    <t>1q23.3</t>
  </si>
  <si>
    <t>1p13.2</t>
  </si>
  <si>
    <t>5q31.1</t>
  </si>
  <si>
    <t>10p15.1</t>
  </si>
  <si>
    <t>PHTF1, PTPN22</t>
  </si>
  <si>
    <t>11q13.5</t>
  </si>
  <si>
    <t>6p21</t>
  </si>
  <si>
    <t>1,4,6,7,9</t>
  </si>
  <si>
    <t>Max</t>
  </si>
  <si>
    <t>Min</t>
  </si>
  <si>
    <t>Region-Max</t>
  </si>
  <si>
    <t>Region-Min</t>
  </si>
  <si>
    <t>6p21.32</t>
  </si>
  <si>
    <t>1q31.2</t>
  </si>
  <si>
    <t>12q24.12</t>
  </si>
  <si>
    <t>15q25.1</t>
  </si>
  <si>
    <t>5p13.2</t>
  </si>
  <si>
    <t>9q33</t>
  </si>
  <si>
    <t>DBC1</t>
  </si>
  <si>
    <t>16p13.13</t>
  </si>
  <si>
    <t>1p22.1</t>
  </si>
  <si>
    <t>RPL5</t>
  </si>
  <si>
    <t>CDKN2A,CDKN2B</t>
  </si>
  <si>
    <t>10q11.21</t>
  </si>
  <si>
    <t>1p13.3</t>
  </si>
  <si>
    <t>2q33.1</t>
  </si>
  <si>
    <t>6q25.1</t>
  </si>
  <si>
    <t>3q22.3</t>
  </si>
  <si>
    <t>1q25.2</t>
  </si>
  <si>
    <t>18q21.32</t>
  </si>
  <si>
    <t>1p31.1</t>
  </si>
  <si>
    <t>6p21.33</t>
  </si>
  <si>
    <t>19q13.11</t>
  </si>
  <si>
    <t>11p14.1</t>
  </si>
  <si>
    <t>2p25.3</t>
  </si>
  <si>
    <t>2p14</t>
  </si>
  <si>
    <t>6p21.2</t>
  </si>
  <si>
    <t>15q23</t>
  </si>
  <si>
    <t>MAP2K5, LBXCOR1</t>
  </si>
  <si>
    <t>9q34</t>
  </si>
  <si>
    <t>6q23.3</t>
  </si>
  <si>
    <t>2q32.3</t>
  </si>
  <si>
    <t>7q32.3</t>
  </si>
  <si>
    <t>2q33.2</t>
  </si>
  <si>
    <t>4p15.2</t>
  </si>
  <si>
    <t>1p36.32</t>
  </si>
  <si>
    <t>22q12.3</t>
  </si>
  <si>
    <t>TNFAIP3,OLIG3</t>
  </si>
  <si>
    <t>1p11.2</t>
  </si>
  <si>
    <t>5q11.2</t>
  </si>
  <si>
    <t>14q24.1</t>
  </si>
  <si>
    <r>
      <t>5</t>
    </r>
    <r>
      <rPr>
        <i/>
        <sz val="10"/>
        <rFont val="Arial"/>
        <family val="2"/>
      </rPr>
      <t>q11.2</t>
    </r>
  </si>
  <si>
    <r>
      <t>5</t>
    </r>
    <r>
      <rPr>
        <i/>
        <sz val="10"/>
        <rFont val="Arial"/>
        <family val="2"/>
      </rPr>
      <t>p12</t>
    </r>
  </si>
  <si>
    <r>
      <t>2</t>
    </r>
    <r>
      <rPr>
        <i/>
        <sz val="10"/>
        <rFont val="Arial"/>
        <family val="2"/>
      </rPr>
      <t>q33.1</t>
    </r>
  </si>
  <si>
    <t>12q24.13</t>
  </si>
  <si>
    <t>2q24.2</t>
  </si>
  <si>
    <t>12p13.31</t>
  </si>
  <si>
    <t>12q13.2</t>
  </si>
  <si>
    <t>IFNG, IL26, IL22</t>
  </si>
  <si>
    <t>1p36.13</t>
  </si>
  <si>
    <t>RNF186</t>
  </si>
  <si>
    <t>OTUD3, PLA2G2E</t>
  </si>
  <si>
    <t>16p11.2</t>
  </si>
  <si>
    <t>7q32.1</t>
  </si>
  <si>
    <t>8p23.1</t>
  </si>
  <si>
    <t>3p14.3</t>
  </si>
  <si>
    <r>
      <t>2</t>
    </r>
    <r>
      <rPr>
        <i/>
        <sz val="10"/>
        <rFont val="Arial"/>
        <family val="2"/>
      </rPr>
      <t>p15</t>
    </r>
  </si>
  <si>
    <t>POU5F1P1 counted for two diseases - 8 unique SNPs</t>
  </si>
  <si>
    <t xml:space="preserve"># Navi's studies also </t>
  </si>
  <si>
    <t>2+N or D</t>
  </si>
  <si>
    <t>% time 2 cites study cited</t>
  </si>
  <si>
    <t>by both N and D</t>
  </si>
  <si>
    <t>cited by all</t>
  </si>
  <si>
    <t>% 2 ref</t>
  </si>
  <si>
    <t>cited by D or N</t>
  </si>
  <si>
    <t>cited by deCODE</t>
  </si>
  <si>
    <t>Using Minimum for Loci</t>
  </si>
  <si>
    <t>max case</t>
  </si>
  <si>
    <t>Avg per cond</t>
  </si>
  <si>
    <t>Total reviewed</t>
  </si>
  <si>
    <t>Kaposi sarcoma in HIV infection</t>
  </si>
  <si>
    <t>Nephropathy in Type 1 Diabetes</t>
  </si>
  <si>
    <t>Opthalmopathy in Graves Disease</t>
  </si>
  <si>
    <t>Periodontis</t>
  </si>
  <si>
    <t>Silicosis</t>
  </si>
  <si>
    <t>Condition: Obesity</t>
  </si>
  <si>
    <t>rs3751812</t>
  </si>
  <si>
    <t>3734 / 10675</t>
  </si>
  <si>
    <t>AIF1-NCR3</t>
  </si>
  <si>
    <t>rs2844479</t>
  </si>
  <si>
    <t>5996 / 9255</t>
  </si>
  <si>
    <t>BDNF</t>
  </si>
  <si>
    <t>rs6265</t>
  </si>
  <si>
    <t>ETV5</t>
  </si>
  <si>
    <t>rs7647305</t>
  </si>
  <si>
    <t>FAIM2</t>
  </si>
  <si>
    <t>rs7138803</t>
  </si>
  <si>
    <t>KCTD15</t>
  </si>
  <si>
    <t>rs29941</t>
  </si>
  <si>
    <t>MC4R</t>
  </si>
  <si>
    <t>rs12970134</t>
  </si>
  <si>
    <t>NEGR1</t>
  </si>
  <si>
    <t>rs2568958</t>
  </si>
  <si>
    <t>SEC16B</t>
  </si>
  <si>
    <t>rs10913469</t>
  </si>
  <si>
    <t>SH2B1</t>
  </si>
  <si>
    <t>rs4788102</t>
  </si>
  <si>
    <t>TMEM18</t>
  </si>
  <si>
    <t>rs7561317</t>
  </si>
  <si>
    <t>PCSK1_2</t>
  </si>
  <si>
    <t>5250 / 5607</t>
  </si>
  <si>
    <t>rs1421085</t>
  </si>
  <si>
    <t>rs7566605</t>
  </si>
  <si>
    <t>rs9930506</t>
  </si>
  <si>
    <t>rs1121980</t>
  </si>
  <si>
    <t>http://demo.decodeme.com/health-watch/details/OBES</t>
  </si>
  <si>
    <t>https://www.23andme.com/health/obesity/</t>
  </si>
  <si>
    <t>http://www.geneessence.com/bmsa_0000/bmsa0000/ob.html</t>
  </si>
  <si>
    <t xml:space="preserve">Benzinou, M et al. Nat Genet. 2008 Aug;40(8):943-5. Epub 2008 Jul 6. </t>
  </si>
  <si>
    <t>Frayling, TM et al. Science. 2007 May 11;316(5826):889-94.</t>
  </si>
  <si>
    <t>Coronary artery disease, not MI</t>
  </si>
  <si>
    <t xml:space="preserve">Thorleifsson G, et al. Nat Genet. 2009 Jan;41(1):18-24. Epub 2008 Dec 14. </t>
  </si>
  <si>
    <t>1, 2, 3, 4, 11, 12, 13, 15, 17, 19</t>
  </si>
  <si>
    <t>2, 7, 17, 18, 19</t>
  </si>
  <si>
    <t>5, 19</t>
  </si>
  <si>
    <t>1161 / 1174</t>
  </si>
  <si>
    <t>500 / 497</t>
  </si>
  <si>
    <t xml:space="preserve">Salonen, JT et al. Am J Hum Genet. 2007 August; 81(2): 338–345. </t>
  </si>
  <si>
    <t>1367 / 1266</t>
  </si>
  <si>
    <t xml:space="preserve">Unoki, H et al. Nat Genet. 2008 Sep;40(9):1098-102. </t>
  </si>
  <si>
    <t>1924 / 2938</t>
  </si>
  <si>
    <t xml:space="preserve">Zeggini, E et al. Science. 2007 Jun 1;316(5829):1336-41. Epub 2007 Apr 26. </t>
  </si>
  <si>
    <t>4549 / 5579</t>
  </si>
  <si>
    <t>4,5,25,28,36,37,40,46,49</t>
  </si>
  <si>
    <t>8,16,17,34,36,37,40,48</t>
  </si>
  <si>
    <t>9,12,14,15,21,24,25,32,35,36,37,39,40,47,50</t>
  </si>
  <si>
    <t>7,11,22,23,36,37,40,42,47,50</t>
  </si>
  <si>
    <t>MAP2K5_LBXCOR1</t>
  </si>
  <si>
    <t>CHRNA3/A5/B4</t>
  </si>
  <si>
    <t>13,19,25,26,28,30,36,37,44,47,50</t>
  </si>
  <si>
    <t>2,3,18,25,28,36,37,40,46,49</t>
  </si>
  <si>
    <t>Altshuler et al. (2000) Nat Genet 26(1):76-80.</t>
  </si>
  <si>
    <t>Bort et al. (2004) Development 131(4):797-806.</t>
  </si>
  <si>
    <t>Bort et al. (2006) Dev Biol 290(1):44-56.</t>
  </si>
  <si>
    <t>Chimienti et al. (2004) Diabetes 53(9):2330-7.</t>
  </si>
  <si>
    <t>Chimienti et al. (2006) J Cell Sci 119(Pt 20):4199-206.</t>
  </si>
  <si>
    <t>Deeb et al. (1998) Nat Genet 20(3):284-7.</t>
  </si>
  <si>
    <t>Ek et al. (2001) Diabetologia 44(9):1170-6.</t>
  </si>
  <si>
    <t>Franks et al. (2007) Diabetologia Nov 27 [Epub ahead of print].</t>
  </si>
  <si>
    <t>Grant et al. (2006) Nat Genet 38(3):320-3.</t>
  </si>
  <si>
    <t>SNP</t>
  </si>
  <si>
    <t>https://www.23andme.com/you/journal/breastcancer/techreport/</t>
  </si>
  <si>
    <t>Steinthorsdottir, V et al. Nat Genet. 2007 Jun;39(6):770-5.</t>
  </si>
  <si>
    <t>Weedon, M N et al. Diabet Med. 2007 Oct;24(10):1062-6.</t>
  </si>
  <si>
    <t>Zeggini, E et al. Nat Genet. 2008 May;40(5):638-45.</t>
  </si>
  <si>
    <t>Yasuda, K et al. Nature Genetics 2008 Sept; 40:1092-1097.</t>
  </si>
  <si>
    <t>Prokopenko, I et al. Nat Genet. 2008 Dec 7. [Epub Ahead Of Print]</t>
  </si>
  <si>
    <t>http://www.navigenics.com/demo/for_scientists/d/type_2_diabetes/</t>
  </si>
  <si>
    <t>https://www.23andme.com/you/journal/type2diabetes/techreport/</t>
  </si>
  <si>
    <t>rs6802898</t>
  </si>
  <si>
    <t>rs2197423</t>
  </si>
  <si>
    <t>http://demo.decodeme.com/health-watch/details/IBD</t>
  </si>
  <si>
    <t>https://www.23andme.com/you/journal/crohns/techreport/</t>
  </si>
  <si>
    <t>10p11</t>
  </si>
  <si>
    <t>rs4934724</t>
  </si>
  <si>
    <t>5555 / 6638</t>
  </si>
  <si>
    <t>Barrett, JC et al. Nat Genet. 2008 Aug;40(8):955-62. Epub 2008 Jun 29.</t>
  </si>
  <si>
    <t>rs224136</t>
  </si>
  <si>
    <t>1826 / 1714</t>
  </si>
  <si>
    <t>Rioux, JD et al. Nat Genet. 2007 May;39(5):596-604. Epub 2007 Apr 15.</t>
  </si>
  <si>
    <t>rs3764147</t>
  </si>
  <si>
    <t>rs9286879</t>
  </si>
  <si>
    <t>21q21</t>
  </si>
  <si>
    <t>rs1736148</t>
  </si>
  <si>
    <t>5p13</t>
  </si>
  <si>
    <t>rs17234657</t>
  </si>
  <si>
    <t>1182 / 2024</t>
  </si>
  <si>
    <t>Parkes, M et al. Nat Genet. 2007 Jul;39(7):830-2. Epub 2007 Jun 6.</t>
  </si>
  <si>
    <t>6q21</t>
  </si>
  <si>
    <t>rs7746082</t>
  </si>
  <si>
    <t>rs1456893</t>
  </si>
  <si>
    <t>rs1551398</t>
  </si>
  <si>
    <t>ATG16L1</t>
  </si>
  <si>
    <t>rs2241880</t>
  </si>
  <si>
    <t>2500 / 2800</t>
  </si>
  <si>
    <t>Hampe, J et al. Nat Genet. 2007 Feb;39(2):207-11. Epub 2006 Dec 31.</t>
  </si>
  <si>
    <t>BSN</t>
  </si>
  <si>
    <t>rs9858542</t>
  </si>
  <si>
    <t>CCR6</t>
  </si>
  <si>
    <t>rs2301436</t>
  </si>
  <si>
    <t>rs6908425</t>
  </si>
  <si>
    <t>IBD5</t>
  </si>
  <si>
    <t>rs12521868</t>
  </si>
  <si>
    <t>1283 / 1012</t>
  </si>
  <si>
    <t>Silverberg, MS et al. Eur J Hum Genet. 2007 Mar;15(3):328-35. Epub 2007 Jan 10.</t>
  </si>
  <si>
    <t>ICISLG</t>
  </si>
  <si>
    <t>rs762421</t>
  </si>
  <si>
    <t>IL12B</t>
  </si>
  <si>
    <t>rs10045431</t>
  </si>
  <si>
    <t>IL23R</t>
  </si>
  <si>
    <t>rs10889677</t>
  </si>
  <si>
    <t>948 / 981</t>
  </si>
  <si>
    <t>rs11209026</t>
  </si>
  <si>
    <t>Duerr, RH et al. Science. 2006 Dec 1;314(5804):1461-3. Epub 2006 Oct 26.</t>
  </si>
  <si>
    <t>IRGM</t>
  </si>
  <si>
    <t>rs4958847</t>
  </si>
  <si>
    <t>ITLN1</t>
  </si>
  <si>
    <t>rs2274910</t>
  </si>
  <si>
    <t>JAK2</t>
  </si>
  <si>
    <t>rs10758669</t>
  </si>
  <si>
    <t>KIF21B</t>
  </si>
  <si>
    <t>rs12122721</t>
  </si>
  <si>
    <t>NELL1</t>
  </si>
  <si>
    <t>rs1519717</t>
  </si>
  <si>
    <t>2394 / 1481</t>
  </si>
  <si>
    <t>rs1793000</t>
  </si>
  <si>
    <t>Franke, A et al. PLoS ONE. 2007 Aug 8;2(1):e691.</t>
  </si>
  <si>
    <t>NKX2-3</t>
  </si>
  <si>
    <t>rs11190140</t>
  </si>
  <si>
    <t>NOD2</t>
  </si>
  <si>
    <t>rs2066843</t>
  </si>
  <si>
    <t>1742 / 3000</t>
  </si>
  <si>
    <t>ORMDL3</t>
  </si>
  <si>
    <t>rs2872507</t>
  </si>
  <si>
    <t>PTPN22</t>
  </si>
  <si>
    <t>rs6679677</t>
  </si>
  <si>
    <t>PTPN2</t>
  </si>
  <si>
    <t>rs2542151</t>
  </si>
  <si>
    <t>STAT3</t>
  </si>
  <si>
    <t>rs744166</t>
  </si>
  <si>
    <t>TNFSF15</t>
  </si>
  <si>
    <t>rs4263839</t>
  </si>
  <si>
    <t>http://www.navigenics.com/demo/for_scientists/d/crohns_disease/</t>
  </si>
  <si>
    <t>LRRK2_MUC19</t>
  </si>
  <si>
    <t>PTGER4</t>
  </si>
  <si>
    <t>ZNF365</t>
  </si>
  <si>
    <t>C11orf30</t>
  </si>
  <si>
    <t>rs2066847</t>
  </si>
  <si>
    <t>rs2066845</t>
  </si>
  <si>
    <t>rs2066844</t>
  </si>
  <si>
    <t>rs11175593</t>
  </si>
  <si>
    <t>rs1000113</t>
  </si>
  <si>
    <t>rs11805303</t>
  </si>
  <si>
    <t>rs10210302</t>
  </si>
  <si>
    <t>rs2476601</t>
  </si>
  <si>
    <t>rs10883365</t>
  </si>
  <si>
    <t>rs10761659</t>
  </si>
  <si>
    <t>rs11584383</t>
  </si>
  <si>
    <t>rs1736135</t>
  </si>
  <si>
    <t>rs17582416</t>
  </si>
  <si>
    <t>rs7927894</t>
  </si>
  <si>
    <t>Extra C</t>
  </si>
  <si>
    <t>NOD2(1)</t>
  </si>
  <si>
    <t>NOD2(2)</t>
  </si>
  <si>
    <t>NOD2(3)</t>
  </si>
  <si>
    <t>rs7714584</t>
  </si>
  <si>
    <t>MST1</t>
  </si>
  <si>
    <t>rs3197999</t>
  </si>
  <si>
    <t>rs1893217</t>
  </si>
  <si>
    <t>IL23R(2)</t>
  </si>
  <si>
    <t>rs1004819</t>
  </si>
  <si>
    <t>10q21 region</t>
  </si>
  <si>
    <t>Sandhu, MS et al. Nat Genet. 2007 Aug;39(8):951-3.</t>
  </si>
  <si>
    <t xml:space="preserve">Pascoe, L et al. Eur J Hum Genet. 2007 Aug;15(8):864-71. Epub 2007 Apr 25. </t>
  </si>
  <si>
    <t>Wellcome Trust Case Control Consortium. Nature. 2007 Jun 7;447(7145):661-78.</t>
  </si>
  <si>
    <t>Franke et al. (2008) Nat Genet 40(6):713-5.</t>
  </si>
  <si>
    <t>Glas et al. (2007) PLoS ONE 2(9):e819.</t>
  </si>
  <si>
    <t>Goyette er al. (2008) Mucosal Immunology 1:131–138.</t>
  </si>
  <si>
    <t>Hampe et al. (2002) Lancet 359(9318):1661-5.</t>
  </si>
  <si>
    <t>Hugot et al. (2001) Nature 411(6837):599-603.</t>
  </si>
  <si>
    <t>Lesage et al. (2002) Am J Hum Genet 70(4):845-57.</t>
  </si>
  <si>
    <t>Libioulle et al. (2007) PLoS Genet 3(4):e58.</t>
  </si>
  <si>
    <t>McCarroll et al (2008) Nat Genet 40(9):1107-1112.</t>
  </si>
  <si>
    <t>Ogura et al. (2001) Nature 411(6837):603-6.</t>
  </si>
  <si>
    <t>Sheibanie et al. (2007) J Immunol 178(12):8138-47.</t>
  </si>
  <si>
    <t>Simoncic et al. (2007) Curr Biol 12(6):446-53.</t>
  </si>
  <si>
    <t>Singh et al. (2006) Science 313(5792):1438-41.</t>
  </si>
  <si>
    <t>Condition: Glaucoma</t>
  </si>
  <si>
    <t>XF_15q24.1</t>
  </si>
  <si>
    <t>rs2165241</t>
  </si>
  <si>
    <t>rs1078967</t>
  </si>
  <si>
    <t>300 / 14600</t>
  </si>
  <si>
    <t>LOXL1</t>
  </si>
  <si>
    <t>Thorleifsson et al. (2007) Science 317(5843):1397-400.</t>
  </si>
  <si>
    <t>Pasutto et al. (2008) Invest. Ophthalmol. Vis. Sci. 49(4):1459-63.</t>
  </si>
  <si>
    <t>Aragon-Martin et al. (2008) Mol Vis. 14:533-41.</t>
  </si>
  <si>
    <t>Challa et al. (2008) Mol Vis. 14:146-9.</t>
  </si>
  <si>
    <t>Tanito et al. (2008) Mol Vis. 14:1898-905.</t>
  </si>
  <si>
    <t>Ozaki et al. (2008) Invest. Ophthalmol. Vis. Sci. 49(9):3976-80.</t>
  </si>
  <si>
    <t>Ringvold (1999) Acta Ophthalmol Scand 77(4):371-5.</t>
  </si>
  <si>
    <t>1,2,3,4,5,6,7</t>
  </si>
  <si>
    <t>https://www.23andme.com/you/journal/glaucoma/techreport/</t>
  </si>
  <si>
    <t>http://www.navigenics.com/demo/for_scientists/d/glaucoma/</t>
  </si>
  <si>
    <t>http://www.geneessence.com/bmsa_0000/bmsa0000/gc.html</t>
  </si>
  <si>
    <t>http://demo.decodeme.com/health-watch/details/XF</t>
  </si>
  <si>
    <t>van Limbergen et al. (2007) Gut 56(8):1173-4.</t>
  </si>
  <si>
    <t>11, 14, 17, 22</t>
  </si>
  <si>
    <t>2000 / 3000</t>
  </si>
  <si>
    <t>3230 / 4829</t>
  </si>
  <si>
    <t>23andMe</t>
  </si>
  <si>
    <t>Sources</t>
  </si>
  <si>
    <t>CTBP2</t>
  </si>
  <si>
    <t>rs4962416</t>
  </si>
  <si>
    <t>rs10486567</t>
  </si>
  <si>
    <t>rs721048</t>
  </si>
  <si>
    <t>http://www.navigenics.com/demo/for_scientists/d/prostate_cancer/</t>
  </si>
  <si>
    <t>Comments</t>
  </si>
  <si>
    <t>Colorectal cancer</t>
  </si>
  <si>
    <t>Male</t>
  </si>
  <si>
    <t>Female</t>
  </si>
  <si>
    <t>http://demo.decodeme.com/summary-report.pdf</t>
  </si>
  <si>
    <t>HLA-DQA1</t>
  </si>
  <si>
    <t>rs2187668</t>
  </si>
  <si>
    <t>778 / 1442</t>
  </si>
  <si>
    <t>3q28</t>
  </si>
  <si>
    <t>LPP</t>
  </si>
  <si>
    <t>rs1464510</t>
  </si>
  <si>
    <t>2410 / 4828</t>
  </si>
  <si>
    <t>TAGAP</t>
  </si>
  <si>
    <t>rs1738074</t>
  </si>
  <si>
    <t>3q25_3q26.2</t>
  </si>
  <si>
    <t>rs17810546</t>
  </si>
  <si>
    <t>RGS1</t>
  </si>
  <si>
    <t>rs2816316</t>
  </si>
  <si>
    <t>SH2B3/ATXN2</t>
  </si>
  <si>
    <t xml:space="preserve">4q27 </t>
  </si>
  <si>
    <t>IL2/IL21</t>
  </si>
  <si>
    <t>1769 / 2911</t>
  </si>
  <si>
    <t>2q11_2q12</t>
  </si>
  <si>
    <t>rs917997</t>
  </si>
  <si>
    <t>rs6441961</t>
  </si>
  <si>
    <t>IL2-IL22</t>
  </si>
  <si>
    <t>rs6840978</t>
  </si>
  <si>
    <t>3q25_3q26.1</t>
  </si>
  <si>
    <t>rs9811792</t>
  </si>
  <si>
    <t>rs231779</t>
  </si>
  <si>
    <t>http://www.navigenics.com/demo/for_scientists/d/celiac_disease/</t>
  </si>
  <si>
    <t>http://www.geneessence.com/bmsa_0000/bmsa0000/ccd.html</t>
  </si>
  <si>
    <t>http://demo.decodeme.com/health-watch/details/CD</t>
  </si>
  <si>
    <t>https://www.23andme.com/you/journal/celiac/techreport/</t>
  </si>
  <si>
    <t xml:space="preserve">Condition: Celiac Disease </t>
  </si>
  <si>
    <t>Adamovic et al. (2008) Genes Immun. 9(4):364-7.</t>
  </si>
  <si>
    <t>Hunt, KA et al. Eur J Human Genet (2005) 13, 440–444. Epub 2005 Jan 12.</t>
  </si>
  <si>
    <t>Hunt, KA et al. Nat Genet. 2008 Apr;40(4):395-402. Epub 2008 Mar 2.</t>
  </si>
  <si>
    <t>van Heel, DA et al. Nat Genet. 2007 Jul;39(7):827-9. Epub 2007 Jun 10.</t>
  </si>
  <si>
    <t>IL12A/SCHIP1</t>
  </si>
  <si>
    <t>IL1RL1/IL18R1/IL18RAP/SLC9A4</t>
  </si>
  <si>
    <t>CCR1/CCR3</t>
  </si>
  <si>
    <t>Condition: Psoriasis</t>
  </si>
  <si>
    <t>http://demo.decodeme.com/health-watch/details/Psoriasis</t>
  </si>
  <si>
    <t>http://www.navigenics.com/demo/for_scientists/d/psoriasis/</t>
  </si>
  <si>
    <t>https://www.23andme.com/you/journal/psoriasis/techreport/</t>
  </si>
  <si>
    <t>rs3212227</t>
  </si>
  <si>
    <t>6407 / 6451</t>
  </si>
  <si>
    <t>958 / 950</t>
  </si>
  <si>
    <t>4,1,5</t>
  </si>
  <si>
    <t>4,1,5,6</t>
  </si>
  <si>
    <t>HLA-C</t>
  </si>
  <si>
    <t>rs10484554</t>
  </si>
  <si>
    <t>810 / 1256</t>
  </si>
  <si>
    <t>4,6</t>
  </si>
  <si>
    <t>TNIP1</t>
  </si>
  <si>
    <t>rs17728338</t>
  </si>
  <si>
    <t>IL13</t>
  </si>
  <si>
    <t>rs1800925</t>
  </si>
  <si>
    <t>rs20541</t>
  </si>
  <si>
    <t>IL23A/STAT2</t>
  </si>
  <si>
    <t>rs2066808</t>
  </si>
  <si>
    <t>LCE cluster</t>
  </si>
  <si>
    <t>rs4112788</t>
  </si>
  <si>
    <t>TNFAIP3</t>
  </si>
  <si>
    <t>rs610604</t>
  </si>
  <si>
    <t>1413 / 1399</t>
  </si>
  <si>
    <t>Cargill, M et al. Am J Hum Genet. 2007 Feb;80(2):273-90. Epub 2006 Dec 21.</t>
  </si>
  <si>
    <t>Chang, M et al. Genes Immun. 2008 Mar;9(2):176-81. Epub 2007 Dec 13.</t>
  </si>
  <si>
    <t>de Cid, R et al. Nat Genet. 2009 Feb;41(2):211-5. Epub 2009 Jan 25.</t>
  </si>
  <si>
    <t>Liu, Y et al. PLoS Genet. 2008 Mar 28;4(3):e1000041.</t>
  </si>
  <si>
    <t>Nair et al. (2008). J Invest Dermatol 128(7):1653-61.</t>
  </si>
  <si>
    <t>Nair, RP et al. Nat Genet. 2009 Feb;41(2):199-204. Epub 2009 Jan 25</t>
  </si>
  <si>
    <t>Condition: Lupus</t>
  </si>
  <si>
    <t>http://www.navigenics.com/demo/for_scientists/d/lupus/</t>
  </si>
  <si>
    <t>http://www.geneessence.com/bmsa_0000/bmsa0000/sle.html</t>
  </si>
  <si>
    <t>https://www.23andme.com/you/journal/lupus/techreport/</t>
  </si>
  <si>
    <t>ITGAM</t>
  </si>
  <si>
    <t>rs9888739</t>
  </si>
  <si>
    <t>11,5</t>
  </si>
  <si>
    <t>11,5,9</t>
  </si>
  <si>
    <t>11,8</t>
  </si>
  <si>
    <t>IRF5</t>
  </si>
  <si>
    <t>rs10488631</t>
  </si>
  <si>
    <t>BANK1</t>
  </si>
  <si>
    <t>rs10516487</t>
  </si>
  <si>
    <t>IRF5.2</t>
  </si>
  <si>
    <t>rs10954213</t>
  </si>
  <si>
    <t>IRF5.1</t>
  </si>
  <si>
    <t>rs12531711</t>
  </si>
  <si>
    <t xml:space="preserve">1q32.1 </t>
  </si>
  <si>
    <t>Max Loci</t>
  </si>
  <si>
    <t>Min Loci</t>
  </si>
  <si>
    <t>Loci - Max</t>
  </si>
  <si>
    <t>Loci - Min</t>
  </si>
  <si>
    <t>Using similar research references</t>
  </si>
  <si>
    <t>Risk quantification for hared SNPs (high-effect markers according to DTC offerings)</t>
  </si>
  <si>
    <t>C8orf13-BLK</t>
  </si>
  <si>
    <t>rs13277113</t>
  </si>
  <si>
    <t>IRF5.3</t>
  </si>
  <si>
    <t>rs2004640</t>
  </si>
  <si>
    <t>KIAA1542</t>
  </si>
  <si>
    <t>rs4963128</t>
  </si>
  <si>
    <t>rs5029939</t>
  </si>
  <si>
    <t>PXK</t>
  </si>
  <si>
    <t>rs6445975</t>
  </si>
  <si>
    <t>5,1,10</t>
  </si>
  <si>
    <t>Ferreiro-Neira (2007). Genes Immun 8(5):429-38.</t>
  </si>
  <si>
    <t>Graham RR et al. Proc Natl Acad Sci U S A. 2007 April 17; 104(16): 6758–6763.</t>
  </si>
  <si>
    <t>Graham RR et al. Eur J Hum Genet. 2007 Aug;15(8):823-30. Epub 2007 Apr 4.</t>
  </si>
  <si>
    <t>Graham RR et al. Nat Genet. 2008 Sep;40(9):1059-61.</t>
  </si>
  <si>
    <t>Hom G et al. N Engl J Med. 2008 Feb 28;358(9):900-9. Epub 2008 Jan 20.</t>
  </si>
  <si>
    <t>Kozyrev SV et al. Nat Genet. 2008 Feb;40(2):211-6. Epub 2008 Jan 20.</t>
  </si>
  <si>
    <t>Lee YH et al. Rheumatology (Oxford). 2007 Jan;46(1):49-56. Epub 2006 Jun 7.</t>
  </si>
  <si>
    <t>Nath et al. (2008). Nat Genet 40(2):152-4.</t>
  </si>
  <si>
    <t>Remmers EF et al. N Engl J Med. 2007 Sep 6;357(10):977-86.</t>
  </si>
  <si>
    <t>Sigurdsson et al. (2008). Hum Mol Genet 17(6):872-81.</t>
  </si>
  <si>
    <t>SLEGEN et al. Nat Genet. 2008 Feb;40(2):204-10. Epub 2008 Jan 20.</t>
  </si>
  <si>
    <t>http://www.navigenics.com/demo/for_scientists/d/atrial_fibrillation/</t>
  </si>
  <si>
    <t>http://demo.decodeme.com/health-watch/details/AF</t>
  </si>
  <si>
    <t>https://www.23andme.com/you/journal/atrialfib/overview/</t>
  </si>
  <si>
    <t>Gudbjartsson, DF et al. Nature. 2007 Jul 19;448(7151):353-7. Epub 2007 Jul 1.</t>
  </si>
  <si>
    <t>Gudbjartsson DF, et al. Nat Genet. 2009 Jul 13. Epub</t>
  </si>
  <si>
    <t>Kääb et al. (2009). Eur. Heart J. 30(7):813-9.</t>
  </si>
  <si>
    <t>4q25</t>
  </si>
  <si>
    <t>rs2200733</t>
  </si>
  <si>
    <t>3580 / 19256</t>
  </si>
  <si>
    <t>3,1</t>
  </si>
  <si>
    <t>rs10033464</t>
  </si>
  <si>
    <t>2,1</t>
  </si>
  <si>
    <t>ZFHX3</t>
  </si>
  <si>
    <t>rs7193343</t>
  </si>
  <si>
    <t>4809 / 37102</t>
  </si>
  <si>
    <t>Condition: Atrial Fibrillation</t>
  </si>
  <si>
    <t>Condition: Ulcerative Colitis</t>
  </si>
  <si>
    <t>https://www.23andme.com/you/journal/uc/techreport/</t>
  </si>
  <si>
    <t>http://www.geneessence.com/bmsa_0000/bmsa0000/uc.html</t>
  </si>
  <si>
    <t>http://demo.decodeme.com/health-watch/details/UC</t>
  </si>
  <si>
    <t>rs2395185</t>
  </si>
  <si>
    <t>BSN/MST1</t>
  </si>
  <si>
    <t>1103 / 1817</t>
  </si>
  <si>
    <t>2439 / 3686</t>
  </si>
  <si>
    <t>1841 / 4408</t>
  </si>
  <si>
    <t>2,5,8,1</t>
  </si>
  <si>
    <t>1,7,6</t>
  </si>
  <si>
    <t>6,3</t>
  </si>
  <si>
    <t>2,1,4</t>
  </si>
  <si>
    <t>rs1143634</t>
  </si>
  <si>
    <t>12q15</t>
  </si>
  <si>
    <t>rs1558744</t>
  </si>
  <si>
    <t>IL10</t>
  </si>
  <si>
    <t>rs3024505</t>
  </si>
  <si>
    <t>rs3806308</t>
  </si>
  <si>
    <t>rs423904</t>
  </si>
  <si>
    <t>rs6426833</t>
  </si>
  <si>
    <t>rs9858280</t>
  </si>
  <si>
    <t>1855 / 3091</t>
  </si>
  <si>
    <t>Fisher et al. (2008). Nat. Genet. 40(6):710-2.</t>
  </si>
  <si>
    <t>Franke, A et al. Nat Genet. 2008 Jun;40(6):713-5. Epub 2008 Apr 27.</t>
  </si>
  <si>
    <t>Franke, A et al. Nat Genet. 2008 Nov;40(11):1319-23. Epub 2008 Oct 5.</t>
  </si>
  <si>
    <t>Hashida et al. (1998). Genomics 54(1):50-8.</t>
  </si>
  <si>
    <t>Parkes et al. (2007). Nat. Genet. 39(7):830-2.</t>
  </si>
  <si>
    <t>Silverberg, MS et al. Nat Genet. 2009 Feb;41(2):216-20. Epub 2009 Jan 4.</t>
  </si>
  <si>
    <t>Weersma et al. (2008). Am. J. Gastroenterol. 103(3):621-7.</t>
  </si>
  <si>
    <t>Wellcome Trust Case Control Consortium (2007). Nature 447(7145):661-78.</t>
  </si>
  <si>
    <t>Diabetes, Type 1</t>
  </si>
  <si>
    <t>Macular Degeneration</t>
  </si>
  <si>
    <t>Macular Degeneration*</t>
  </si>
  <si>
    <t>Loci</t>
  </si>
  <si>
    <t>4 cos</t>
  </si>
  <si>
    <t>Core</t>
  </si>
  <si>
    <t>Shared SNPs (high-effect markers according to DTC offerings)</t>
  </si>
  <si>
    <t>3:p14.1</t>
  </si>
  <si>
    <t>CHRNA3/LOC123688</t>
  </si>
  <si>
    <t>23andme provides two demonstration examples, where the sample genotypes listed were not the same, the first listed in each condition is for a male, the second is for a female</t>
  </si>
  <si>
    <t>https://www.23andme.com/you/journal/heartattack/overview/ (etc.)</t>
  </si>
  <si>
    <t>Haiman et al. (2007) Nat Genet 39(8):954-6.</t>
  </si>
  <si>
    <t>2, 7, 10</t>
  </si>
  <si>
    <t>1, 6, 8, 9</t>
  </si>
  <si>
    <t>5, 6</t>
  </si>
  <si>
    <t>11q13</t>
  </si>
  <si>
    <t>rs10896449</t>
  </si>
  <si>
    <t>AA</t>
  </si>
  <si>
    <t>5000 / 5000</t>
  </si>
  <si>
    <t>rs1859962</t>
  </si>
  <si>
    <t>GG</t>
  </si>
  <si>
    <t>3500 / 14000</t>
  </si>
  <si>
    <t>3p12</t>
  </si>
  <si>
    <t>rs2660753</t>
  </si>
  <si>
    <t>CT</t>
  </si>
  <si>
    <t>7370 / 5742</t>
  </si>
  <si>
    <t>8q24</t>
  </si>
  <si>
    <t>rs1447295</t>
  </si>
  <si>
    <t>CC</t>
  </si>
  <si>
    <t>EHBP1</t>
  </si>
  <si>
    <t>rs2710646</t>
  </si>
  <si>
    <t>AC</t>
  </si>
  <si>
    <t>10000 / 29000</t>
  </si>
  <si>
    <t>LMTK2</t>
  </si>
  <si>
    <t>rs6465657</t>
  </si>
  <si>
    <t>TT</t>
  </si>
  <si>
    <t>MSMB</t>
  </si>
  <si>
    <t>rs10993994</t>
  </si>
  <si>
    <t>NUDT11</t>
  </si>
  <si>
    <t>X</t>
  </si>
  <si>
    <t>rs5945572</t>
  </si>
  <si>
    <t>G</t>
  </si>
  <si>
    <t>POU5F1P1</t>
  </si>
  <si>
    <t>rs6983267</t>
  </si>
  <si>
    <t>GT</t>
  </si>
  <si>
    <t>4300 / 4300</t>
  </si>
  <si>
    <t>SLC22A3</t>
  </si>
  <si>
    <t>rs9364554</t>
  </si>
  <si>
    <t>TCF2</t>
  </si>
  <si>
    <t>rs4430796</t>
  </si>
  <si>
    <t>TERT</t>
  </si>
  <si>
    <t>rs401681</t>
  </si>
  <si>
    <t>9473 / 37901</t>
  </si>
  <si>
    <t>2p15</t>
  </si>
  <si>
    <t>rs16901979</t>
  </si>
  <si>
    <t>17q12</t>
  </si>
  <si>
    <t>C</t>
  </si>
  <si>
    <t>rs11249433</t>
  </si>
  <si>
    <t>9335 / 10263</t>
  </si>
  <si>
    <t>2q35</t>
  </si>
  <si>
    <t>rs13387042</t>
  </si>
  <si>
    <t>4533 / 17513</t>
  </si>
  <si>
    <t>rs672888</t>
  </si>
  <si>
    <t>26048 / 25253</t>
  </si>
  <si>
    <t>CASP8</t>
  </si>
  <si>
    <t>rs17468277</t>
  </si>
  <si>
    <t>17109 / 16423</t>
  </si>
  <si>
    <t>FGFR2</t>
  </si>
  <si>
    <t>rs2981582</t>
  </si>
  <si>
    <t>LSP1</t>
  </si>
  <si>
    <t>rs3817198</t>
  </si>
  <si>
    <t>MAP3K1</t>
  </si>
  <si>
    <t>rs4700485</t>
  </si>
  <si>
    <t>MRPS30</t>
  </si>
  <si>
    <t>rs4415084</t>
  </si>
  <si>
    <t>4477 / 26515</t>
  </si>
  <si>
    <t>NEK10</t>
  </si>
  <si>
    <t>rs4973768</t>
  </si>
  <si>
    <t>30256 / 34063</t>
  </si>
  <si>
    <t>RAD51L1</t>
  </si>
  <si>
    <t>rs999737</t>
  </si>
  <si>
    <t>rs3803662</t>
  </si>
  <si>
    <t>4554 / 17577</t>
  </si>
  <si>
    <t>rs1219648</t>
  </si>
  <si>
    <t>16q12</t>
  </si>
  <si>
    <t>rs13281615</t>
  </si>
  <si>
    <t>11p15</t>
  </si>
  <si>
    <t>rs889312</t>
  </si>
  <si>
    <t>http://demo.decodeme.com/health-watch/details/CRC</t>
  </si>
  <si>
    <t>10p14</t>
  </si>
  <si>
    <t>rs10795668</t>
  </si>
  <si>
    <t>17940 / 17940</t>
  </si>
  <si>
    <t>11q23</t>
  </si>
  <si>
    <t>rs3802842</t>
  </si>
  <si>
    <t>13057 / 13174</t>
  </si>
  <si>
    <t>20p12</t>
  </si>
  <si>
    <t>rs961253</t>
  </si>
  <si>
    <t>20186 / 20855</t>
  </si>
  <si>
    <t>BMP4</t>
  </si>
  <si>
    <t>rs4444235</t>
  </si>
  <si>
    <t>CRAC1</t>
  </si>
  <si>
    <t>rs4779584</t>
  </si>
  <si>
    <t>7922 / 6741</t>
  </si>
  <si>
    <t>EIF3H</t>
  </si>
  <si>
    <t>rs16892766</t>
  </si>
  <si>
    <t>18431 / 17940</t>
  </si>
  <si>
    <t>8000 / 6800</t>
  </si>
  <si>
    <t>SMAD7</t>
  </si>
  <si>
    <t>rs4939827</t>
  </si>
  <si>
    <t>http://demo.decodeme.com/health-watch/details/BCRS</t>
  </si>
  <si>
    <t>n/a</t>
  </si>
  <si>
    <t>CELSR2 / PSRC1</t>
  </si>
  <si>
    <t>rs599839</t>
  </si>
  <si>
    <t>2875 / 4644</t>
  </si>
  <si>
    <t>CXCL12</t>
  </si>
  <si>
    <t>rs1746048</t>
  </si>
  <si>
    <t>12544 / 44118</t>
  </si>
  <si>
    <t>MIA3</t>
  </si>
  <si>
    <t>rs2291834</t>
  </si>
  <si>
    <t>MRAS</t>
  </si>
  <si>
    <t>rs9818870</t>
  </si>
  <si>
    <t>19407 / 21366</t>
  </si>
  <si>
    <t>PHACTR1</t>
  </si>
  <si>
    <t>rs7739181</t>
  </si>
  <si>
    <t>SH2B3</t>
  </si>
  <si>
    <t>rs3184504</t>
  </si>
  <si>
    <t>6650 / 40621</t>
  </si>
  <si>
    <t>WDR12</t>
  </si>
  <si>
    <t>rs6725887</t>
  </si>
  <si>
    <t>9p21</t>
  </si>
  <si>
    <t>MTHFD1L</t>
  </si>
  <si>
    <t>rs1537375</t>
  </si>
  <si>
    <t>rs2383207</t>
  </si>
  <si>
    <t>deCODEme</t>
  </si>
  <si>
    <t>Navigenics</t>
  </si>
  <si>
    <t>23andme</t>
  </si>
  <si>
    <t>rs6922269</t>
  </si>
  <si>
    <t>http://www.navigenics.com/demo/for_scientists/d/heart_attack/</t>
  </si>
  <si>
    <t xml:space="preserve">Sources: </t>
  </si>
  <si>
    <t>http://demo.decodeme.com/health-watch/details/MI</t>
  </si>
  <si>
    <t>https://www.23andme.com/you/journal/heartattack/techreport/</t>
  </si>
  <si>
    <t>Abdominal aneurysm</t>
  </si>
  <si>
    <t>Alzheimer's disease</t>
  </si>
  <si>
    <t>Atrial fibrillation</t>
  </si>
  <si>
    <t>Brain aneurysm</t>
  </si>
  <si>
    <t>Breast cancer</t>
  </si>
  <si>
    <t>Celiac disease</t>
  </si>
  <si>
    <t>Colon cancer</t>
  </si>
  <si>
    <t>Crohn's disease</t>
  </si>
  <si>
    <t>Diabetes, type 2</t>
  </si>
  <si>
    <t>Glaucoma</t>
  </si>
  <si>
    <t>Graves' disease</t>
  </si>
  <si>
    <t>Heart attack</t>
  </si>
  <si>
    <t>Hemochromatosis</t>
  </si>
  <si>
    <t>Lung cancer</t>
  </si>
  <si>
    <t>Lupus</t>
  </si>
  <si>
    <t>Melanoma</t>
  </si>
  <si>
    <t>Multiple sclerosis</t>
  </si>
  <si>
    <t>Obesity</t>
  </si>
  <si>
    <t>Osteoarthritis</t>
  </si>
  <si>
    <t>Prostate cancer</t>
  </si>
  <si>
    <t>Psoriasis</t>
  </si>
  <si>
    <t>Restless legs syndrome</t>
  </si>
  <si>
    <t>Rheumatoid arthritis</t>
  </si>
  <si>
    <t>Sarcoidosis</t>
  </si>
  <si>
    <t>http://demo.decodeme.com/health-watch</t>
  </si>
  <si>
    <t>Age-related Macular Degeneration</t>
  </si>
  <si>
    <t>Alcohol Flush Reaction</t>
  </si>
  <si>
    <t>Alpha-1 Antitrypsin Deficiency</t>
  </si>
  <si>
    <t>Bitter Taste Perception</t>
  </si>
  <si>
    <t>Bloom's Syndrome</t>
  </si>
  <si>
    <t>Clopidogrel (Plavix®) Efficacy</t>
  </si>
  <si>
    <t>Crohn's Disease</t>
  </si>
  <si>
    <t>Earwax Type</t>
  </si>
  <si>
    <t>Eye Color</t>
  </si>
  <si>
    <t>G6PD Deficiency</t>
  </si>
  <si>
    <t>Glycogen Storage Disease Type 1a</t>
  </si>
  <si>
    <t>Lactose Intolerance</t>
  </si>
  <si>
    <t>Malaria Resistance (Duffy Antigen)</t>
  </si>
  <si>
    <t>Muscle Performance</t>
  </si>
  <si>
    <t>Norovirus Resistance</t>
  </si>
  <si>
    <t>Parkinson's Disease</t>
  </si>
  <si>
    <t>Prostate Cancer</t>
  </si>
  <si>
    <t>Rheumatoid Arthritis</t>
  </si>
  <si>
    <t>Type 2 Diabetes</t>
  </si>
  <si>
    <t>Venous Thromboembolism</t>
  </si>
  <si>
    <t>Warfarin (Coumadin®) Sensitivity</t>
  </si>
  <si>
    <t>https://www.23andme.com/health/all/</t>
  </si>
  <si>
    <t>Abdominal Aortic Aneurysm</t>
  </si>
  <si>
    <t>Ankylosing Spondylitis</t>
  </si>
  <si>
    <t>Antidepressant Response</t>
  </si>
  <si>
    <t>Asthma</t>
  </si>
  <si>
    <t>Atrial Fibrillation</t>
  </si>
  <si>
    <t>Avoidance of Errors</t>
  </si>
  <si>
    <t>Back Pain</t>
  </si>
  <si>
    <t>Baldness</t>
  </si>
  <si>
    <t>Beta-Blocker Response</t>
  </si>
  <si>
    <t>Bipolar Disorder</t>
  </si>
  <si>
    <t>Birth Weight</t>
  </si>
  <si>
    <t>Blood Glucose</t>
  </si>
  <si>
    <t>Brain Aneurysm</t>
  </si>
  <si>
    <t>Breast Cancer</t>
  </si>
  <si>
    <t>Breastfeeding and IQ</t>
  </si>
  <si>
    <t>C-reactive Protein Level</t>
  </si>
  <si>
    <t>Caffeine Metabolism</t>
  </si>
  <si>
    <t>Chronic Lymphocytic Leukemia</t>
  </si>
  <si>
    <t>Cleft Lip and Cleft Palate</t>
  </si>
  <si>
    <t>Cluster Headaches</t>
  </si>
  <si>
    <t>Colorectal Cancer</t>
  </si>
  <si>
    <t>Creutzfeldt-Jakob Disease</t>
  </si>
  <si>
    <t>Developmental Dyslexia</t>
  </si>
  <si>
    <t>Endometriosis</t>
  </si>
  <si>
    <t>Essential Tremor</t>
  </si>
  <si>
    <t>Food Preference</t>
  </si>
  <si>
    <t>Freckling</t>
  </si>
  <si>
    <t>Gallstones</t>
  </si>
  <si>
    <t>Gestational Diabetes</t>
  </si>
  <si>
    <t>Gout</t>
  </si>
  <si>
    <t>HIV Progression</t>
  </si>
  <si>
    <t>Hair Color</t>
  </si>
  <si>
    <t>Hair Thickness</t>
  </si>
  <si>
    <t>Height</t>
  </si>
  <si>
    <t>High Blood Pressure (Hypertension)</t>
  </si>
  <si>
    <t>Intrahepatic Cholestasis of Pregnancy</t>
  </si>
  <si>
    <t>Kidney Disease</t>
  </si>
  <si>
    <t>Longevity</t>
  </si>
  <si>
    <t>Lou Gehrig's Disease (ALS)</t>
  </si>
  <si>
    <t>Lung Cancer</t>
  </si>
  <si>
    <t>Male Infertility</t>
  </si>
  <si>
    <t>Measures of Intelligence</t>
  </si>
  <si>
    <t>Memory</t>
  </si>
  <si>
    <t>Multiple Sclerosis</t>
  </si>
  <si>
    <t>Obsessive-Compulsive Disorder</t>
  </si>
  <si>
    <t>Odor Detection</t>
  </si>
  <si>
    <t>Pain Sensitivity</t>
  </si>
  <si>
    <t>Peripheral Arterial Disease</t>
  </si>
  <si>
    <t>Persistent Fetal Hemoglobin</t>
  </si>
  <si>
    <t>Placental Abruption</t>
  </si>
  <si>
    <t>Preeclampsia</t>
  </si>
  <si>
    <t>Progressive Supranuclear Palsy</t>
  </si>
  <si>
    <t>Restless Legs Syndrome</t>
  </si>
  <si>
    <t>Schizophrenia</t>
  </si>
  <si>
    <t>Sjögren's Syndrome</t>
  </si>
  <si>
    <t>Statin Response</t>
  </si>
  <si>
    <t>Tardive Dyskinesia</t>
  </si>
  <si>
    <t>Tourette's Syndrome</t>
  </si>
  <si>
    <t>Tuberculosis</t>
  </si>
  <si>
    <t>Ulcerative Colitis</t>
  </si>
  <si>
    <t>Uterine Fibroids</t>
  </si>
  <si>
    <t>Statin Induced Myopathy </t>
  </si>
  <si>
    <t>Ulcerative Colitis </t>
  </si>
  <si>
    <t>Alzheimer's Disease</t>
  </si>
  <si>
    <t>Sources:</t>
  </si>
  <si>
    <t>http://www.navigenics.com/visitor/what_we_offer/conditions_we_cover</t>
  </si>
  <si>
    <t>rs1333049</t>
  </si>
  <si>
    <t>http://www.navigenics.com/demo</t>
  </si>
  <si>
    <t>CDKAL1</t>
  </si>
  <si>
    <t>rs7756992</t>
  </si>
  <si>
    <t>3836 / 12562</t>
  </si>
  <si>
    <t>rs2383208</t>
  </si>
  <si>
    <t>14586 / 17968</t>
  </si>
  <si>
    <t>HHEX</t>
  </si>
  <si>
    <t>rs1111875</t>
  </si>
  <si>
    <t>1399 / 5275</t>
  </si>
  <si>
    <t>IGF2BP2</t>
  </si>
  <si>
    <t>rs4402960</t>
  </si>
  <si>
    <t>JAZF1</t>
  </si>
  <si>
    <t>rs864745</t>
  </si>
  <si>
    <t>28645 / 39397</t>
  </si>
  <si>
    <t>KCNJ11</t>
  </si>
  <si>
    <t>rs5215</t>
  </si>
  <si>
    <t>KCNQ1</t>
  </si>
  <si>
    <t>rs2237892</t>
  </si>
  <si>
    <t>2830 / 3740</t>
  </si>
  <si>
    <t>MTNR1B</t>
  </si>
  <si>
    <t>rs10830963</t>
  </si>
  <si>
    <t>CG</t>
  </si>
  <si>
    <t>18236 / 64453</t>
  </si>
  <si>
    <t>NOTCH2</t>
  </si>
  <si>
    <t>rs2793831</t>
  </si>
  <si>
    <t>28743 / 61177</t>
  </si>
  <si>
    <t>PPARG</t>
  </si>
  <si>
    <t>rs1801282</t>
  </si>
  <si>
    <t>SLC30A8</t>
  </si>
  <si>
    <t>rs13266634</t>
  </si>
  <si>
    <t>TCF7L2</t>
  </si>
  <si>
    <t>rs7903146</t>
  </si>
  <si>
    <t>THADA</t>
  </si>
  <si>
    <t>rs7578597</t>
  </si>
  <si>
    <t>TSPAN8 / LGR5</t>
  </si>
  <si>
    <t>rs7961581</t>
  </si>
  <si>
    <t>WFS1</t>
  </si>
  <si>
    <t>rs10010131</t>
  </si>
  <si>
    <t>9533 / 11398</t>
  </si>
  <si>
    <t>http://demo.decodeme.com/health-watch/details/T2D</t>
  </si>
  <si>
    <t>rs5219</t>
  </si>
  <si>
    <t>rs4712523</t>
  </si>
  <si>
    <t>rs10012946</t>
  </si>
  <si>
    <t>rs9300039</t>
  </si>
  <si>
    <t>rs4506565</t>
  </si>
  <si>
    <t>T</t>
  </si>
  <si>
    <t>LOC441171</t>
  </si>
  <si>
    <t>rs9494266</t>
  </si>
  <si>
    <t>A</t>
  </si>
  <si>
    <t>rs2283228</t>
  </si>
  <si>
    <t>FTO</t>
  </si>
  <si>
    <t>rs8050136</t>
  </si>
  <si>
    <t>CDKN2A/B</t>
  </si>
  <si>
    <t>rs10811661</t>
  </si>
  <si>
    <t>rs10923931</t>
  </si>
  <si>
    <t>ADAMTS9</t>
  </si>
  <si>
    <t>rs4607103</t>
  </si>
  <si>
    <t>rs1045485</t>
  </si>
  <si>
    <t>http://www.navigenics.com/demo/for_scientists/d/breast_cancer/</t>
  </si>
  <si>
    <t>Gene</t>
  </si>
  <si>
    <t>https://www.23andme.com/you/journal/colorectalcancer/techreport/</t>
  </si>
  <si>
    <t>LOC120376</t>
  </si>
  <si>
    <t>http://www.navigenics.com/demo/for_scientists/d/colon_cancer/</t>
  </si>
  <si>
    <t>Gudmundsson, J et al. Nat Genet. 2007 Aug;39(8):977-83. Epub 2007 Jul 1.</t>
  </si>
  <si>
    <t>Gudmundsson, J et al. Nat Genet. 2007 May;39(5):631-7. Epub 2007 Apr 1.</t>
  </si>
  <si>
    <t>Gudmundsson, J et al. Nat Genet. 2008 Mar;40(3):281-3. Epub 2008 Feb 10.</t>
  </si>
  <si>
    <t>Research references</t>
  </si>
  <si>
    <t>http://demo.decodeme.com/health-watch/details/PCA</t>
  </si>
  <si>
    <t>https://www.23andme.com/you/journal/prostate/techreport/</t>
  </si>
  <si>
    <t>rs7817677</t>
  </si>
  <si>
    <t>17q24.3</t>
  </si>
  <si>
    <t>Cox, A et al. Nat Genet. 2007 Mar;39(3):352-8. Epub 2007 Feb 11.</t>
  </si>
  <si>
    <t>Ahmed, S et al. Nat Genet. 2009 Mar;41(3):324-8. Epub 2009 Feb 15.</t>
  </si>
  <si>
    <t>rs2420946</t>
  </si>
  <si>
    <t>4398 / 4316</t>
  </si>
  <si>
    <t>18290 / 22670</t>
  </si>
  <si>
    <t>4, 7, 8</t>
  </si>
  <si>
    <t>Condition: Type 2 Diabetes</t>
  </si>
  <si>
    <t>Condition: Breast Cancer</t>
  </si>
  <si>
    <t>Condition: Prostate Cancer</t>
  </si>
  <si>
    <t>Condition: Colorectal Cancer</t>
  </si>
  <si>
    <t>1172 / 1157</t>
  </si>
  <si>
    <t>1501 / 11290</t>
  </si>
  <si>
    <t>Cheng et al. (2008) Eur J Hum Genet Jan 30 [Epub ahead of print].</t>
  </si>
  <si>
    <t>Amundadottir et al. (2006) Nat Genet 38(6):652-8.</t>
  </si>
  <si>
    <t>Freedman et al. (2006) Proc Natl Acad Sci U S A 103(38):14068-73.</t>
  </si>
  <si>
    <t>De Bree et al. (2002) Pharmacol Rev 54(4):599-618.</t>
  </si>
  <si>
    <t>Hara et al. (2000) Biochem Biophys Res Commun 271(1):212-6.</t>
  </si>
  <si>
    <t>Hayashi et al. (2007) Diabetologia 50(5):980-4.</t>
  </si>
  <si>
    <t>Heald et al. (2006) Am J Med 119(2):167.e9-15.</t>
  </si>
  <si>
    <t>Pathway Genomics</t>
  </si>
  <si>
    <t>Gene Essence</t>
  </si>
  <si>
    <t>Methotrexate Toxicity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</si>
</sst>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0.000"/>
    <numFmt numFmtId="176" formatCode="0.0000"/>
  </numFmts>
  <fonts count="26">
    <font>
      <sz val="10"/>
      <name val="Arial"/>
      <family val="0"/>
    </font>
    <font>
      <sz val="10"/>
      <name val="Helvetica Neue"/>
      <family val="0"/>
    </font>
    <font>
      <u val="single"/>
      <sz val="10"/>
      <color indexed="12"/>
      <name val="Arial"/>
      <family val="0"/>
    </font>
    <font>
      <sz val="8"/>
      <name val="Arial"/>
      <family val="0"/>
    </font>
    <font>
      <u val="single"/>
      <sz val="10"/>
      <color indexed="36"/>
      <name val="Arial"/>
      <family val="0"/>
    </font>
    <font>
      <b/>
      <sz val="10"/>
      <name val="Arial"/>
      <family val="2"/>
    </font>
    <font>
      <b/>
      <sz val="12"/>
      <name val="Arial"/>
      <family val="2"/>
    </font>
    <font>
      <vertAlign val="superscript"/>
      <sz val="10"/>
      <name val="Arial"/>
      <family val="2"/>
    </font>
    <font>
      <b/>
      <i/>
      <sz val="10"/>
      <name val="Arial"/>
      <family val="2"/>
    </font>
    <font>
      <i/>
      <u val="single"/>
      <sz val="8"/>
      <color indexed="12"/>
      <name val="Arial"/>
      <family val="0"/>
    </font>
    <font>
      <i/>
      <sz val="10"/>
      <name val="Arial"/>
      <family val="2"/>
    </font>
    <font>
      <b/>
      <i/>
      <sz val="8"/>
      <name val="Arial"/>
      <family val="2"/>
    </font>
    <font>
      <u val="single"/>
      <sz val="8"/>
      <color indexed="12"/>
      <name val="Arial"/>
      <family val="2"/>
    </font>
    <font>
      <b/>
      <i/>
      <sz val="12"/>
      <name val="Arial"/>
      <family val="2"/>
    </font>
    <font>
      <i/>
      <sz val="12"/>
      <name val="Arial"/>
      <family val="2"/>
    </font>
    <font>
      <sz val="12"/>
      <name val="Arial"/>
      <family val="0"/>
    </font>
    <font>
      <i/>
      <sz val="8"/>
      <name val="Arial"/>
      <family val="2"/>
    </font>
    <font>
      <b/>
      <sz val="8"/>
      <name val="Arial"/>
      <family val="0"/>
    </font>
    <font>
      <sz val="10"/>
      <name val="Times New Roman"/>
      <family val="1"/>
    </font>
    <font>
      <b/>
      <sz val="10"/>
      <name val="Helvetica Neue"/>
      <family val="0"/>
    </font>
    <font>
      <sz val="9"/>
      <name val="Arial"/>
      <family val="0"/>
    </font>
    <font>
      <vertAlign val="superscript"/>
      <sz val="9"/>
      <name val="Arial"/>
      <family val="0"/>
    </font>
    <font>
      <b/>
      <u val="single"/>
      <sz val="8"/>
      <name val="Arial"/>
      <family val="0"/>
    </font>
    <font>
      <b/>
      <u val="single"/>
      <sz val="10"/>
      <name val="Arial"/>
      <family val="0"/>
    </font>
    <font>
      <u val="single"/>
      <sz val="10"/>
      <name val="Arial"/>
      <family val="0"/>
    </font>
    <font>
      <sz val="12"/>
      <name val="Times New Roman"/>
      <family val="1"/>
    </font>
  </fonts>
  <fills count="10">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3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color indexed="9"/>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5">
    <xf numFmtId="0" fontId="0" fillId="0" borderId="0" xfId="0" applyAlignment="1">
      <alignment/>
    </xf>
    <xf numFmtId="0" fontId="0" fillId="0" borderId="0" xfId="0" applyAlignment="1">
      <alignment horizontal="center"/>
    </xf>
    <xf numFmtId="0" fontId="5"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Fill="1" applyAlignment="1">
      <alignment horizontal="left"/>
    </xf>
    <xf numFmtId="0" fontId="0" fillId="0" borderId="0" xfId="0" applyFont="1" applyFill="1" applyAlignment="1">
      <alignment horizontal="center"/>
    </xf>
    <xf numFmtId="0" fontId="8"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Fill="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xf>
    <xf numFmtId="0" fontId="10" fillId="0" borderId="0" xfId="0" applyFont="1" applyAlignment="1">
      <alignmen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2" borderId="4" xfId="0" applyFont="1" applyFill="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0" borderId="8"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0" borderId="10" xfId="0" applyFont="1" applyFill="1" applyBorder="1" applyAlignment="1">
      <alignment horizontal="center"/>
    </xf>
    <xf numFmtId="0" fontId="0" fillId="2" borderId="11" xfId="0" applyFont="1" applyFill="1" applyBorder="1" applyAlignment="1">
      <alignment horizontal="center"/>
    </xf>
    <xf numFmtId="0" fontId="0" fillId="0" borderId="10" xfId="0" applyFont="1" applyFill="1" applyBorder="1" applyAlignment="1">
      <alignment horizontal="center" wrapText="1"/>
    </xf>
    <xf numFmtId="0" fontId="0" fillId="0" borderId="4" xfId="0" applyFont="1" applyFill="1" applyBorder="1" applyAlignment="1">
      <alignment horizontal="center" wrapText="1"/>
    </xf>
    <xf numFmtId="0" fontId="0" fillId="2" borderId="10" xfId="0" applyFont="1" applyFill="1" applyBorder="1" applyAlignment="1">
      <alignment horizontal="center" wrapText="1"/>
    </xf>
    <xf numFmtId="0" fontId="0" fillId="2" borderId="4" xfId="0" applyFont="1" applyFill="1" applyBorder="1" applyAlignment="1">
      <alignment horizontal="center" wrapText="1"/>
    </xf>
    <xf numFmtId="0" fontId="0" fillId="2" borderId="12" xfId="0" applyFont="1" applyFill="1" applyBorder="1" applyAlignment="1">
      <alignment horizontal="center"/>
    </xf>
    <xf numFmtId="0" fontId="0" fillId="0" borderId="0" xfId="0" applyFont="1" applyAlignment="1">
      <alignment/>
    </xf>
    <xf numFmtId="0" fontId="0" fillId="2" borderId="13" xfId="0" applyFont="1" applyFill="1" applyBorder="1" applyAlignment="1">
      <alignment horizontal="center"/>
    </xf>
    <xf numFmtId="0" fontId="6" fillId="0" borderId="0" xfId="0" applyFont="1" applyFill="1" applyAlignment="1">
      <alignment horizontal="center"/>
    </xf>
    <xf numFmtId="0" fontId="11" fillId="0" borderId="0" xfId="0" applyFont="1" applyAlignment="1">
      <alignment/>
    </xf>
    <xf numFmtId="0" fontId="3" fillId="0" borderId="0" xfId="0" applyFont="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xf>
    <xf numFmtId="0" fontId="12" fillId="0" borderId="0" xfId="20" applyFont="1" applyAlignment="1">
      <alignment/>
    </xf>
    <xf numFmtId="0" fontId="3" fillId="0" borderId="0" xfId="0" applyFont="1" applyAlignment="1">
      <alignment horizontal="left"/>
    </xf>
    <xf numFmtId="0" fontId="11" fillId="0" borderId="0" xfId="0" applyFont="1" applyAlignment="1">
      <alignment horizontal="left"/>
    </xf>
    <xf numFmtId="0" fontId="3" fillId="0" borderId="0" xfId="0" applyFont="1" applyFill="1" applyAlignment="1">
      <alignment horizontal="left"/>
    </xf>
    <xf numFmtId="0" fontId="3" fillId="0" borderId="0" xfId="0" applyFont="1" applyAlignment="1">
      <alignment/>
    </xf>
    <xf numFmtId="0" fontId="3" fillId="0" borderId="0" xfId="0" applyFont="1" applyFill="1" applyAlignment="1">
      <alignment horizontal="center"/>
    </xf>
    <xf numFmtId="0" fontId="11" fillId="0" borderId="0" xfId="0" applyFont="1" applyAlignment="1">
      <alignment/>
    </xf>
    <xf numFmtId="0" fontId="11" fillId="0" borderId="0" xfId="0" applyFont="1" applyAlignment="1">
      <alignment horizontal="left"/>
    </xf>
    <xf numFmtId="0" fontId="3" fillId="0" borderId="0" xfId="0" applyFont="1" applyFill="1" applyAlignment="1">
      <alignment/>
    </xf>
    <xf numFmtId="0" fontId="0" fillId="0" borderId="14" xfId="0" applyBorder="1" applyAlignment="1">
      <alignment/>
    </xf>
    <xf numFmtId="0" fontId="0" fillId="0" borderId="15" xfId="0" applyBorder="1" applyAlignment="1">
      <alignment/>
    </xf>
    <xf numFmtId="0" fontId="15" fillId="0" borderId="0" xfId="0" applyFont="1" applyAlignment="1">
      <alignment/>
    </xf>
    <xf numFmtId="0" fontId="15" fillId="0" borderId="0" xfId="0" applyFont="1" applyFill="1" applyAlignment="1">
      <alignment/>
    </xf>
    <xf numFmtId="0" fontId="15" fillId="0" borderId="0" xfId="0" applyFont="1" applyFill="1" applyBorder="1" applyAlignment="1">
      <alignment/>
    </xf>
    <xf numFmtId="0" fontId="1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1" fillId="3" borderId="16" xfId="0" applyFont="1" applyFill="1" applyBorder="1" applyAlignment="1">
      <alignment wrapText="1"/>
    </xf>
    <xf numFmtId="0" fontId="15" fillId="0" borderId="0" xfId="0" applyFont="1" applyAlignment="1">
      <alignment/>
    </xf>
    <xf numFmtId="0" fontId="7" fillId="0" borderId="0" xfId="0" applyFont="1" applyAlignment="1">
      <alignment/>
    </xf>
    <xf numFmtId="0" fontId="5" fillId="2" borderId="0" xfId="0" applyFont="1" applyFill="1" applyAlignment="1">
      <alignment horizontal="center"/>
    </xf>
    <xf numFmtId="0" fontId="5" fillId="2" borderId="0" xfId="0" applyFont="1" applyFill="1" applyAlignment="1">
      <alignment/>
    </xf>
    <xf numFmtId="0" fontId="15" fillId="0" borderId="0" xfId="0" applyFont="1" applyFill="1" applyAlignment="1">
      <alignment/>
    </xf>
    <xf numFmtId="0" fontId="3" fillId="0" borderId="0" xfId="0" applyFont="1" applyFill="1" applyBorder="1" applyAlignment="1">
      <alignment/>
    </xf>
    <xf numFmtId="0" fontId="12" fillId="0" borderId="0" xfId="20" applyFont="1" applyAlignment="1">
      <alignment/>
    </xf>
    <xf numFmtId="0" fontId="16" fillId="0" borderId="0" xfId="0" applyFont="1" applyAlignment="1">
      <alignment/>
    </xf>
    <xf numFmtId="0" fontId="5" fillId="0" borderId="0" xfId="0" applyFont="1" applyBorder="1" applyAlignment="1">
      <alignment horizontal="center"/>
    </xf>
    <xf numFmtId="0" fontId="16" fillId="0" borderId="0" xfId="0" applyFont="1" applyAlignment="1">
      <alignment/>
    </xf>
    <xf numFmtId="0" fontId="5" fillId="4" borderId="0" xfId="0" applyFont="1" applyFill="1" applyAlignment="1">
      <alignment/>
    </xf>
    <xf numFmtId="0" fontId="0" fillId="2" borderId="17" xfId="0" applyFont="1" applyFill="1" applyBorder="1" applyAlignment="1">
      <alignment horizontal="center" wrapText="1"/>
    </xf>
    <xf numFmtId="0" fontId="0" fillId="2" borderId="18" xfId="0" applyFont="1" applyFill="1" applyBorder="1" applyAlignment="1">
      <alignment horizontal="center" wrapText="1"/>
    </xf>
    <xf numFmtId="0" fontId="0" fillId="0" borderId="2" xfId="0" applyFill="1" applyBorder="1" applyAlignment="1">
      <alignment/>
    </xf>
    <xf numFmtId="0" fontId="8" fillId="0" borderId="19" xfId="0" applyFont="1" applyBorder="1" applyAlignment="1">
      <alignment/>
    </xf>
    <xf numFmtId="0" fontId="15" fillId="0" borderId="15" xfId="0" applyFont="1" applyBorder="1" applyAlignment="1">
      <alignment horizontal="center"/>
    </xf>
    <xf numFmtId="0" fontId="15" fillId="0" borderId="14" xfId="0" applyFont="1" applyFill="1" applyBorder="1" applyAlignment="1">
      <alignment horizontal="center"/>
    </xf>
    <xf numFmtId="0" fontId="0" fillId="0" borderId="20" xfId="0" applyFont="1" applyBorder="1" applyAlignment="1">
      <alignment horizontal="center"/>
    </xf>
    <xf numFmtId="0" fontId="0" fillId="0" borderId="1" xfId="0" applyFill="1" applyBorder="1" applyAlignment="1">
      <alignment/>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3" xfId="0" applyFill="1" applyBorder="1" applyAlignment="1">
      <alignment/>
    </xf>
    <xf numFmtId="0" fontId="16" fillId="0" borderId="0" xfId="0" applyFont="1" applyFill="1" applyBorder="1" applyAlignment="1">
      <alignment/>
    </xf>
    <xf numFmtId="0" fontId="11" fillId="0" borderId="0" xfId="0" applyFont="1" applyFill="1" applyBorder="1" applyAlignment="1">
      <alignment/>
    </xf>
    <xf numFmtId="0" fontId="1" fillId="0" borderId="16" xfId="0" applyFont="1" applyFill="1" applyBorder="1" applyAlignment="1">
      <alignment wrapText="1"/>
    </xf>
    <xf numFmtId="0" fontId="1" fillId="0" borderId="0" xfId="0" applyFont="1" applyFill="1" applyBorder="1" applyAlignment="1">
      <alignment wrapText="1"/>
    </xf>
    <xf numFmtId="0" fontId="0" fillId="0" borderId="21" xfId="0" applyFont="1" applyBorder="1" applyAlignment="1">
      <alignment horizontal="center"/>
    </xf>
    <xf numFmtId="0" fontId="3" fillId="2" borderId="12" xfId="0" applyFont="1" applyFill="1" applyBorder="1" applyAlignment="1">
      <alignment horizontal="center"/>
    </xf>
    <xf numFmtId="0" fontId="0" fillId="0" borderId="0" xfId="0" applyFont="1" applyAlignment="1">
      <alignment/>
    </xf>
    <xf numFmtId="0" fontId="5" fillId="0" borderId="0" xfId="0" applyFont="1" applyAlignment="1">
      <alignment horizontal="center"/>
    </xf>
    <xf numFmtId="0" fontId="0" fillId="0" borderId="4" xfId="0" applyFont="1" applyFill="1" applyBorder="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xf>
    <xf numFmtId="0" fontId="5" fillId="0" borderId="0" xfId="0" applyFont="1" applyAlignment="1">
      <alignment/>
    </xf>
    <xf numFmtId="0" fontId="10" fillId="0" borderId="0" xfId="0" applyFont="1" applyAlignment="1">
      <alignment/>
    </xf>
    <xf numFmtId="0" fontId="0" fillId="0" borderId="0" xfId="0" applyFont="1" applyFill="1" applyAlignment="1">
      <alignment/>
    </xf>
    <xf numFmtId="0" fontId="0" fillId="2" borderId="13" xfId="0" applyFont="1" applyFill="1" applyBorder="1" applyAlignment="1">
      <alignment horizontal="left"/>
    </xf>
    <xf numFmtId="0" fontId="0" fillId="2" borderId="6" xfId="0" applyFont="1" applyFill="1" applyBorder="1" applyAlignment="1">
      <alignment horizontal="left"/>
    </xf>
    <xf numFmtId="0" fontId="0" fillId="0" borderId="0" xfId="0" applyFont="1" applyAlignment="1">
      <alignment horizontal="center"/>
    </xf>
    <xf numFmtId="0" fontId="0" fillId="2" borderId="6" xfId="0" applyFont="1" applyFill="1" applyBorder="1" applyAlignment="1">
      <alignment horizontal="center"/>
    </xf>
    <xf numFmtId="0" fontId="0" fillId="2" borderId="12" xfId="0" applyFont="1" applyFill="1" applyBorder="1" applyAlignment="1">
      <alignment horizontal="center"/>
    </xf>
    <xf numFmtId="0" fontId="5" fillId="2" borderId="13" xfId="0" applyFont="1" applyFill="1" applyBorder="1" applyAlignment="1">
      <alignment horizontal="center"/>
    </xf>
    <xf numFmtId="0" fontId="5" fillId="2" borderId="6" xfId="0" applyFont="1" applyFill="1" applyBorder="1" applyAlignment="1">
      <alignment horizontal="center"/>
    </xf>
    <xf numFmtId="0" fontId="5" fillId="2" borderId="12" xfId="0" applyFont="1" applyFill="1" applyBorder="1" applyAlignment="1">
      <alignment horizontal="center"/>
    </xf>
    <xf numFmtId="0" fontId="0" fillId="2" borderId="17" xfId="0" applyFont="1" applyFill="1" applyBorder="1" applyAlignment="1">
      <alignment horizontal="left"/>
    </xf>
    <xf numFmtId="0" fontId="0" fillId="2" borderId="18" xfId="0" applyFont="1" applyFill="1" applyBorder="1" applyAlignment="1">
      <alignment horizontal="left"/>
    </xf>
    <xf numFmtId="0" fontId="0" fillId="2" borderId="18" xfId="0" applyFont="1" applyFill="1" applyBorder="1" applyAlignment="1">
      <alignment horizontal="center"/>
    </xf>
    <xf numFmtId="0" fontId="0" fillId="2" borderId="7" xfId="0" applyFont="1" applyFill="1" applyBorder="1" applyAlignment="1">
      <alignment horizontal="center"/>
    </xf>
    <xf numFmtId="0" fontId="5" fillId="0" borderId="0"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7" xfId="0" applyFont="1" applyFill="1" applyBorder="1" applyAlignment="1">
      <alignment horizontal="center"/>
    </xf>
    <xf numFmtId="0" fontId="0" fillId="0" borderId="11"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center"/>
    </xf>
    <xf numFmtId="0" fontId="0" fillId="0" borderId="9" xfId="0" applyFont="1" applyFill="1" applyBorder="1" applyAlignment="1">
      <alignment horizontal="center"/>
    </xf>
    <xf numFmtId="0" fontId="5" fillId="0" borderId="11" xfId="0" applyFont="1" applyFill="1" applyBorder="1" applyAlignment="1">
      <alignment horizontal="center"/>
    </xf>
    <xf numFmtId="0" fontId="5" fillId="0" borderId="5" xfId="0" applyFont="1" applyFill="1" applyBorder="1" applyAlignment="1">
      <alignment horizontal="center"/>
    </xf>
    <xf numFmtId="0" fontId="5" fillId="0" borderId="9" xfId="0" applyFont="1" applyFill="1" applyBorder="1" applyAlignment="1">
      <alignment horizontal="center"/>
    </xf>
    <xf numFmtId="0" fontId="0" fillId="0" borderId="10"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horizontal="center"/>
    </xf>
    <xf numFmtId="0" fontId="0" fillId="0" borderId="8" xfId="0" applyFont="1" applyFill="1" applyBorder="1" applyAlignment="1">
      <alignment horizontal="center"/>
    </xf>
    <xf numFmtId="0" fontId="5" fillId="0" borderId="10" xfId="0" applyFont="1" applyFill="1" applyBorder="1" applyAlignment="1">
      <alignment horizontal="center"/>
    </xf>
    <xf numFmtId="0" fontId="5" fillId="0" borderId="4" xfId="0" applyFont="1" applyFill="1" applyBorder="1" applyAlignment="1">
      <alignment horizontal="center"/>
    </xf>
    <xf numFmtId="0" fontId="5" fillId="0" borderId="8" xfId="0" applyFont="1" applyFill="1" applyBorder="1" applyAlignment="1">
      <alignment horizontal="center"/>
    </xf>
    <xf numFmtId="0" fontId="0" fillId="2" borderId="10" xfId="0" applyFont="1" applyFill="1" applyBorder="1" applyAlignment="1">
      <alignment horizontal="left"/>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2" borderId="8" xfId="0" applyFont="1" applyFill="1" applyBorder="1" applyAlignment="1">
      <alignment horizontal="center"/>
    </xf>
    <xf numFmtId="0" fontId="5" fillId="2" borderId="1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applyAlignment="1">
      <alignment horizontal="center"/>
    </xf>
    <xf numFmtId="0" fontId="17" fillId="0" borderId="0" xfId="0" applyFont="1" applyFill="1" applyAlignment="1">
      <alignment horizontal="center"/>
    </xf>
    <xf numFmtId="0" fontId="3" fillId="2" borderId="13" xfId="0" applyFont="1" applyFill="1" applyBorder="1" applyAlignment="1">
      <alignment horizontal="center"/>
    </xf>
    <xf numFmtId="0" fontId="3" fillId="2" borderId="6" xfId="0" applyFont="1" applyFill="1" applyBorder="1" applyAlignment="1">
      <alignment horizontal="center"/>
    </xf>
    <xf numFmtId="0" fontId="17" fillId="0" borderId="0" xfId="0" applyFont="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7" xfId="0" applyFont="1" applyFill="1" applyBorder="1" applyAlignment="1">
      <alignment horizontal="center"/>
    </xf>
    <xf numFmtId="0" fontId="3" fillId="0" borderId="11" xfId="0" applyFont="1" applyFill="1" applyBorder="1" applyAlignment="1">
      <alignment horizontal="center"/>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3" fillId="0" borderId="4" xfId="0" applyFont="1" applyFill="1" applyBorder="1" applyAlignment="1">
      <alignment horizontal="center"/>
    </xf>
    <xf numFmtId="0" fontId="3" fillId="0" borderId="8" xfId="0" applyFont="1" applyFill="1" applyBorder="1" applyAlignment="1">
      <alignment horizontal="center"/>
    </xf>
    <xf numFmtId="0" fontId="3" fillId="2" borderId="10" xfId="0" applyFont="1" applyFill="1" applyBorder="1" applyAlignment="1">
      <alignment horizontal="center"/>
    </xf>
    <xf numFmtId="0" fontId="3" fillId="2" borderId="4" xfId="0" applyFont="1" applyFill="1" applyBorder="1" applyAlignment="1">
      <alignment horizontal="center"/>
    </xf>
    <xf numFmtId="0" fontId="3" fillId="2" borderId="8"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left"/>
    </xf>
    <xf numFmtId="0" fontId="1" fillId="0" borderId="0" xfId="0" applyFont="1" applyFill="1" applyBorder="1" applyAlignment="1">
      <alignment horizontal="center" wrapText="1"/>
    </xf>
    <xf numFmtId="0" fontId="0" fillId="2" borderId="0" xfId="0" applyFont="1" applyFill="1" applyAlignment="1">
      <alignment horizontal="center"/>
    </xf>
    <xf numFmtId="43" fontId="0" fillId="2" borderId="0" xfId="15" applyFont="1" applyFill="1" applyAlignment="1">
      <alignment/>
    </xf>
    <xf numFmtId="0" fontId="0" fillId="2" borderId="0" xfId="0" applyFont="1" applyFill="1" applyAlignment="1">
      <alignment horizontal="center"/>
    </xf>
    <xf numFmtId="43" fontId="0" fillId="2" borderId="0" xfId="15" applyFont="1" applyFill="1" applyAlignment="1">
      <alignment/>
    </xf>
    <xf numFmtId="43" fontId="0" fillId="0" borderId="0" xfId="15" applyFont="1" applyAlignment="1">
      <alignment/>
    </xf>
    <xf numFmtId="0" fontId="0" fillId="0" borderId="0" xfId="0" applyFont="1" applyFill="1" applyAlignment="1">
      <alignment horizontal="left"/>
    </xf>
    <xf numFmtId="0" fontId="0" fillId="2" borderId="11" xfId="0" applyFont="1" applyFill="1" applyBorder="1" applyAlignment="1">
      <alignment horizontal="left"/>
    </xf>
    <xf numFmtId="0" fontId="0" fillId="2" borderId="5" xfId="0" applyFont="1" applyFill="1" applyBorder="1" applyAlignment="1">
      <alignment horizontal="left"/>
    </xf>
    <xf numFmtId="0" fontId="0" fillId="2" borderId="5" xfId="0" applyFont="1" applyFill="1" applyBorder="1" applyAlignment="1">
      <alignment horizontal="center"/>
    </xf>
    <xf numFmtId="0" fontId="0" fillId="2" borderId="9" xfId="0" applyFont="1" applyFill="1" applyBorder="1" applyAlignment="1">
      <alignment horizontal="center"/>
    </xf>
    <xf numFmtId="0" fontId="5" fillId="2" borderId="11"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0" fillId="0" borderId="0" xfId="0" applyFont="1" applyFill="1" applyBorder="1" applyAlignment="1">
      <alignment/>
    </xf>
    <xf numFmtId="0" fontId="5" fillId="0" borderId="0" xfId="0" applyFont="1" applyFill="1" applyAlignment="1">
      <alignment horizontal="center"/>
    </xf>
    <xf numFmtId="0" fontId="10" fillId="0" borderId="0" xfId="0" applyFont="1" applyAlignment="1">
      <alignment horizontal="left"/>
    </xf>
    <xf numFmtId="0" fontId="5" fillId="0" borderId="0" xfId="0" applyFont="1" applyAlignment="1">
      <alignment horizontal="left"/>
    </xf>
    <xf numFmtId="0" fontId="3" fillId="0" borderId="0" xfId="0" applyFont="1" applyFill="1" applyAlignment="1">
      <alignment/>
    </xf>
    <xf numFmtId="0" fontId="17" fillId="0" borderId="0" xfId="0" applyFont="1" applyAlignment="1">
      <alignment/>
    </xf>
    <xf numFmtId="0" fontId="11" fillId="0" borderId="0" xfId="0" applyFont="1" applyFill="1" applyAlignment="1">
      <alignment/>
    </xf>
    <xf numFmtId="0" fontId="2" fillId="0" borderId="0" xfId="20" applyFill="1" applyAlignment="1">
      <alignment/>
    </xf>
    <xf numFmtId="0" fontId="11" fillId="0" borderId="0" xfId="0" applyFont="1" applyFill="1" applyAlignment="1">
      <alignment horizontal="left"/>
    </xf>
    <xf numFmtId="0" fontId="13" fillId="0" borderId="0" xfId="0" applyFont="1" applyFill="1" applyBorder="1" applyAlignment="1">
      <alignment/>
    </xf>
    <xf numFmtId="0" fontId="0" fillId="0" borderId="4" xfId="0" applyFont="1" applyBorder="1" applyAlignment="1">
      <alignment/>
    </xf>
    <xf numFmtId="0" fontId="0" fillId="2" borderId="0" xfId="0" applyFont="1" applyFill="1" applyAlignment="1">
      <alignment/>
    </xf>
    <xf numFmtId="0" fontId="19" fillId="3" borderId="0" xfId="0" applyFont="1" applyFill="1" applyBorder="1" applyAlignment="1">
      <alignment horizontal="center" vertical="center" wrapText="1"/>
    </xf>
    <xf numFmtId="0" fontId="0" fillId="0" borderId="11" xfId="0" applyFont="1" applyFill="1" applyBorder="1" applyAlignment="1">
      <alignment horizontal="left"/>
    </xf>
    <xf numFmtId="0" fontId="0" fillId="0" borderId="5" xfId="0" applyFont="1" applyFill="1" applyBorder="1" applyAlignment="1">
      <alignment horizontal="left"/>
    </xf>
    <xf numFmtId="0" fontId="5" fillId="0" borderId="5" xfId="0" applyFont="1" applyFill="1" applyBorder="1" applyAlignment="1">
      <alignment horizontal="center"/>
    </xf>
    <xf numFmtId="0" fontId="5" fillId="0" borderId="9" xfId="0" applyFont="1" applyFill="1" applyBorder="1" applyAlignment="1">
      <alignment horizontal="center"/>
    </xf>
    <xf numFmtId="0" fontId="5" fillId="3" borderId="0" xfId="0" applyFont="1" applyFill="1" applyBorder="1" applyAlignment="1">
      <alignment horizontal="center" vertical="center" wrapText="1"/>
    </xf>
    <xf numFmtId="0" fontId="0" fillId="0" borderId="10" xfId="0" applyFont="1" applyFill="1" applyBorder="1" applyAlignment="1">
      <alignment horizontal="left"/>
    </xf>
    <xf numFmtId="0" fontId="0" fillId="0" borderId="4" xfId="0" applyFont="1" applyFill="1" applyBorder="1" applyAlignment="1">
      <alignment horizontal="left"/>
    </xf>
    <xf numFmtId="0" fontId="5" fillId="0" borderId="4" xfId="0" applyFont="1" applyFill="1" applyBorder="1" applyAlignment="1">
      <alignment horizontal="center"/>
    </xf>
    <xf numFmtId="0" fontId="5" fillId="0" borderId="8" xfId="0" applyFont="1" applyFill="1" applyBorder="1" applyAlignment="1">
      <alignment horizontal="center"/>
    </xf>
    <xf numFmtId="0" fontId="0" fillId="2" borderId="4" xfId="0" applyFont="1" applyFill="1" applyBorder="1" applyAlignment="1">
      <alignment horizontal="left"/>
    </xf>
    <xf numFmtId="0" fontId="5" fillId="2" borderId="4" xfId="0" applyFont="1" applyFill="1" applyBorder="1" applyAlignment="1">
      <alignment horizontal="center"/>
    </xf>
    <xf numFmtId="0" fontId="3" fillId="0" borderId="0" xfId="0" applyFont="1" applyAlignment="1">
      <alignment horizontal="left"/>
    </xf>
    <xf numFmtId="0" fontId="17" fillId="0" borderId="0" xfId="0" applyFont="1" applyFill="1" applyBorder="1" applyAlignment="1">
      <alignment horizontal="center"/>
    </xf>
    <xf numFmtId="0" fontId="3" fillId="0" borderId="0" xfId="0" applyFont="1" applyAlignment="1">
      <alignment horizontal="right"/>
    </xf>
    <xf numFmtId="0" fontId="0" fillId="0" borderId="10"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horizontal="center"/>
    </xf>
    <xf numFmtId="0" fontId="0" fillId="0" borderId="8" xfId="0" applyFont="1" applyFill="1" applyBorder="1" applyAlignment="1">
      <alignment horizontal="center"/>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2" borderId="10" xfId="0" applyFont="1" applyFill="1" applyBorder="1" applyAlignment="1">
      <alignment horizontal="left"/>
    </xf>
    <xf numFmtId="0" fontId="0" fillId="2" borderId="8" xfId="0" applyFont="1" applyFill="1" applyBorder="1" applyAlignment="1">
      <alignment horizontal="center"/>
    </xf>
    <xf numFmtId="0" fontId="16" fillId="0"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left"/>
    </xf>
    <xf numFmtId="0" fontId="0" fillId="5" borderId="0" xfId="0" applyFont="1" applyFill="1" applyAlignment="1">
      <alignment horizontal="center"/>
    </xf>
    <xf numFmtId="0" fontId="0" fillId="0" borderId="0" xfId="0" applyFont="1" applyFill="1" applyBorder="1" applyAlignment="1">
      <alignment horizontal="center"/>
    </xf>
    <xf numFmtId="0" fontId="9" fillId="0" borderId="0" xfId="20" applyFont="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6" fillId="0" borderId="0" xfId="0" applyFont="1" applyBorder="1" applyAlignment="1">
      <alignment horizontal="center"/>
    </xf>
    <xf numFmtId="0" fontId="6" fillId="0" borderId="0" xfId="0" applyFont="1" applyFill="1" applyAlignment="1">
      <alignment horizontal="left"/>
    </xf>
    <xf numFmtId="0" fontId="14" fillId="0" borderId="0" xfId="0" applyFont="1" applyFill="1" applyAlignment="1">
      <alignment horizontal="left"/>
    </xf>
    <xf numFmtId="0" fontId="6" fillId="0" borderId="0" xfId="20" applyFont="1" applyFill="1" applyAlignment="1">
      <alignment horizontal="center" wrapText="1"/>
    </xf>
    <xf numFmtId="0" fontId="6" fillId="0" borderId="0" xfId="20" applyFont="1" applyFill="1" applyBorder="1" applyAlignment="1">
      <alignment horizontal="center" wrapText="1"/>
    </xf>
    <xf numFmtId="0" fontId="0" fillId="5" borderId="0" xfId="0" applyFont="1" applyFill="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11"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center"/>
    </xf>
    <xf numFmtId="0" fontId="0" fillId="0" borderId="9" xfId="0"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3" fillId="2" borderId="0" xfId="0" applyFont="1" applyFill="1" applyAlignment="1">
      <alignment/>
    </xf>
    <xf numFmtId="0" fontId="0" fillId="2" borderId="0" xfId="0" applyFill="1" applyAlignment="1">
      <alignment/>
    </xf>
    <xf numFmtId="0" fontId="0" fillId="2" borderId="0" xfId="0" applyFont="1" applyFill="1" applyAlignment="1">
      <alignment/>
    </xf>
    <xf numFmtId="0" fontId="0" fillId="0" borderId="0" xfId="0" applyFont="1" applyAlignment="1">
      <alignment horizontal="center"/>
    </xf>
    <xf numFmtId="0" fontId="0" fillId="0" borderId="0" xfId="0" applyFont="1" applyFill="1" applyBorder="1" applyAlignment="1">
      <alignment horizontal="center" wrapText="1"/>
    </xf>
    <xf numFmtId="0" fontId="0" fillId="0" borderId="0" xfId="0" applyFont="1" applyAlignment="1">
      <alignment horizontal="left"/>
    </xf>
    <xf numFmtId="0" fontId="0" fillId="0" borderId="0" xfId="0" applyFont="1" applyFill="1" applyAlignment="1">
      <alignment/>
    </xf>
    <xf numFmtId="0" fontId="15" fillId="0" borderId="0" xfId="0" applyFont="1" applyFill="1" applyBorder="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Fill="1" applyBorder="1" applyAlignment="1">
      <alignment horizontal="center"/>
    </xf>
    <xf numFmtId="0" fontId="0" fillId="0" borderId="4" xfId="0" applyFont="1" applyBorder="1" applyAlignment="1">
      <alignment/>
    </xf>
    <xf numFmtId="0" fontId="0" fillId="0" borderId="4" xfId="0" applyFont="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xf>
    <xf numFmtId="0" fontId="0" fillId="0" borderId="16" xfId="0" applyFont="1" applyFill="1" applyBorder="1" applyAlignment="1">
      <alignment wrapText="1"/>
    </xf>
    <xf numFmtId="0" fontId="5" fillId="2" borderId="6" xfId="0" applyFont="1" applyFill="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vertical="center"/>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0" xfId="0" applyFont="1" applyFill="1" applyAlignment="1">
      <alignment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Alignment="1">
      <alignment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5" xfId="0" applyFont="1" applyFill="1" applyBorder="1" applyAlignment="1">
      <alignment horizontal="left" vertical="center"/>
    </xf>
    <xf numFmtId="0" fontId="0" fillId="2" borderId="5" xfId="0" applyFont="1" applyFill="1" applyBorder="1" applyAlignment="1">
      <alignment horizontal="center" vertical="center"/>
    </xf>
    <xf numFmtId="0" fontId="0"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0" fillId="0" borderId="0" xfId="0" applyFont="1" applyFill="1" applyBorder="1" applyAlignment="1">
      <alignment vertical="center"/>
    </xf>
    <xf numFmtId="0" fontId="0" fillId="2" borderId="10" xfId="0" applyFont="1" applyFill="1" applyBorder="1" applyAlignment="1">
      <alignment horizontal="lef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xf>
    <xf numFmtId="0" fontId="18"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0" fillId="0" borderId="0" xfId="0" applyFont="1" applyFill="1" applyBorder="1" applyAlignment="1">
      <alignment vertical="center"/>
    </xf>
    <xf numFmtId="0" fontId="0" fillId="2" borderId="10" xfId="0" applyFont="1" applyFill="1" applyBorder="1" applyAlignment="1">
      <alignment horizontal="lef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5" fillId="2" borderId="0" xfId="0" applyFont="1" applyFill="1" applyAlignment="1">
      <alignment horizontal="center" vertical="center"/>
    </xf>
    <xf numFmtId="0" fontId="0" fillId="2" borderId="18" xfId="0" applyFont="1" applyFill="1" applyBorder="1" applyAlignment="1">
      <alignment vertical="center"/>
    </xf>
    <xf numFmtId="0" fontId="5" fillId="2" borderId="22" xfId="0" applyFont="1" applyFill="1" applyBorder="1" applyAlignment="1">
      <alignment horizontal="center" vertical="center"/>
    </xf>
    <xf numFmtId="0" fontId="0" fillId="0" borderId="5" xfId="0" applyFont="1" applyFill="1" applyBorder="1" applyAlignment="1">
      <alignment vertical="center"/>
    </xf>
    <xf numFmtId="0" fontId="5"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5" fillId="2" borderId="24" xfId="0" applyFont="1" applyFill="1" applyBorder="1" applyAlignment="1">
      <alignment horizontal="center" vertical="center"/>
    </xf>
    <xf numFmtId="0" fontId="1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16" fillId="0" borderId="0" xfId="0" applyFont="1" applyAlignment="1">
      <alignment vertical="center"/>
    </xf>
    <xf numFmtId="0" fontId="12" fillId="0" borderId="0" xfId="20" applyFont="1" applyAlignment="1">
      <alignment vertical="center"/>
    </xf>
    <xf numFmtId="0" fontId="3"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0" xfId="20" applyAlignment="1">
      <alignment/>
    </xf>
    <xf numFmtId="0" fontId="5" fillId="6" borderId="0" xfId="0" applyFont="1" applyFill="1" applyAlignment="1">
      <alignment horizontal="center"/>
    </xf>
    <xf numFmtId="0" fontId="0" fillId="4" borderId="4" xfId="0" applyFont="1" applyFill="1" applyBorder="1" applyAlignment="1">
      <alignment/>
    </xf>
    <xf numFmtId="0" fontId="15" fillId="0" borderId="0" xfId="0" applyFont="1" applyAlignment="1" quotePrefix="1">
      <alignment/>
    </xf>
    <xf numFmtId="0" fontId="3" fillId="0" borderId="4" xfId="0" applyFont="1" applyFill="1" applyBorder="1" applyAlignment="1">
      <alignment/>
    </xf>
    <xf numFmtId="0" fontId="3" fillId="0" borderId="4" xfId="0" applyFont="1" applyBorder="1" applyAlignment="1">
      <alignment/>
    </xf>
    <xf numFmtId="0" fontId="3" fillId="0" borderId="4" xfId="0" applyFont="1" applyFill="1" applyBorder="1" applyAlignment="1">
      <alignment/>
    </xf>
    <xf numFmtId="0" fontId="20" fillId="0" borderId="4" xfId="0" applyFont="1" applyFill="1" applyBorder="1" applyAlignment="1">
      <alignment/>
    </xf>
    <xf numFmtId="0" fontId="0" fillId="5" borderId="0" xfId="0" applyFill="1" applyAlignment="1">
      <alignment/>
    </xf>
    <xf numFmtId="0" fontId="3" fillId="5" borderId="0" xfId="0" applyFont="1" applyFill="1" applyAlignment="1">
      <alignment/>
    </xf>
    <xf numFmtId="0" fontId="3" fillId="4" borderId="0" xfId="0" applyFont="1" applyFill="1" applyAlignment="1">
      <alignment/>
    </xf>
    <xf numFmtId="0" fontId="0" fillId="4" borderId="4" xfId="0" applyFont="1" applyFill="1" applyBorder="1" applyAlignment="1">
      <alignment/>
    </xf>
    <xf numFmtId="0" fontId="17" fillId="5" borderId="0" xfId="0" applyFont="1" applyFill="1" applyAlignment="1">
      <alignment/>
    </xf>
    <xf numFmtId="0" fontId="17" fillId="4" borderId="0" xfId="0" applyFont="1" applyFill="1" applyAlignment="1">
      <alignment/>
    </xf>
    <xf numFmtId="0" fontId="0" fillId="5" borderId="0" xfId="0" applyFont="1" applyFill="1" applyAlignment="1">
      <alignment/>
    </xf>
    <xf numFmtId="0" fontId="5" fillId="0" borderId="4" xfId="0" applyFont="1" applyBorder="1" applyAlignment="1">
      <alignment horizontal="center"/>
    </xf>
    <xf numFmtId="0" fontId="17" fillId="0" borderId="4" xfId="0" applyFont="1" applyBorder="1" applyAlignment="1">
      <alignment horizontal="center"/>
    </xf>
    <xf numFmtId="0" fontId="3" fillId="0" borderId="4" xfId="0" applyFont="1" applyBorder="1" applyAlignment="1">
      <alignment/>
    </xf>
    <xf numFmtId="0" fontId="3" fillId="0" borderId="4" xfId="0" applyFont="1" applyFill="1" applyBorder="1" applyAlignment="1">
      <alignment horizontal="center"/>
    </xf>
    <xf numFmtId="0" fontId="3" fillId="0" borderId="4" xfId="0" applyFont="1" applyBorder="1" applyAlignment="1">
      <alignment horizontal="left"/>
    </xf>
    <xf numFmtId="0" fontId="0" fillId="0" borderId="4" xfId="0" applyBorder="1" applyAlignment="1">
      <alignment/>
    </xf>
    <xf numFmtId="0" fontId="12" fillId="0" borderId="4" xfId="20" applyFont="1" applyBorder="1" applyAlignment="1">
      <alignment/>
    </xf>
    <xf numFmtId="0" fontId="0" fillId="0" borderId="4" xfId="0" applyFill="1" applyBorder="1" applyAlignment="1">
      <alignment/>
    </xf>
    <xf numFmtId="0" fontId="15" fillId="0" borderId="4" xfId="0" applyFont="1" applyBorder="1" applyAlignment="1">
      <alignment/>
    </xf>
    <xf numFmtId="0" fontId="3" fillId="0" borderId="4" xfId="0" applyFont="1" applyBorder="1" applyAlignment="1">
      <alignment horizontal="center"/>
    </xf>
    <xf numFmtId="0" fontId="0" fillId="0" borderId="4" xfId="0" applyFill="1" applyBorder="1" applyAlignment="1">
      <alignment horizontal="left"/>
    </xf>
    <xf numFmtId="0" fontId="0" fillId="0" borderId="4" xfId="0" applyFill="1" applyBorder="1" applyAlignment="1">
      <alignment horizontal="center"/>
    </xf>
    <xf numFmtId="0" fontId="0" fillId="0" borderId="4" xfId="0" applyBorder="1" applyAlignment="1">
      <alignment horizontal="left"/>
    </xf>
    <xf numFmtId="0" fontId="0" fillId="0" borderId="4" xfId="0" applyBorder="1" applyAlignment="1">
      <alignment horizontal="center"/>
    </xf>
    <xf numFmtId="0" fontId="3" fillId="0" borderId="4" xfId="0" applyFont="1" applyBorder="1" applyAlignment="1">
      <alignment horizontal="right"/>
    </xf>
    <xf numFmtId="0" fontId="3" fillId="0" borderId="4" xfId="0" applyFont="1" applyFill="1" applyBorder="1" applyAlignment="1">
      <alignment horizontal="left"/>
    </xf>
    <xf numFmtId="0" fontId="17" fillId="0" borderId="4" xfId="0" applyFont="1" applyFill="1" applyBorder="1" applyAlignment="1">
      <alignment horizontal="center"/>
    </xf>
    <xf numFmtId="0" fontId="15" fillId="0" borderId="4" xfId="0" applyFont="1" applyFill="1" applyBorder="1" applyAlignment="1">
      <alignment/>
    </xf>
    <xf numFmtId="0" fontId="3" fillId="0" borderId="4" xfId="0" applyFont="1" applyBorder="1" applyAlignment="1">
      <alignment horizontal="center"/>
    </xf>
    <xf numFmtId="0" fontId="15" fillId="0" borderId="4" xfId="0" applyFont="1" applyBorder="1" applyAlignment="1">
      <alignment horizontal="center"/>
    </xf>
    <xf numFmtId="0" fontId="16" fillId="0" borderId="4" xfId="0" applyFont="1" applyBorder="1" applyAlignment="1">
      <alignment/>
    </xf>
    <xf numFmtId="0" fontId="16" fillId="0" borderId="4" xfId="0" applyFont="1" applyBorder="1" applyAlignment="1">
      <alignment/>
    </xf>
    <xf numFmtId="0" fontId="3" fillId="0" borderId="4" xfId="0" applyFont="1" applyBorder="1" applyAlignment="1">
      <alignment vertical="center"/>
    </xf>
    <xf numFmtId="0" fontId="3" fillId="0" borderId="4" xfId="0" applyFont="1" applyFill="1" applyBorder="1" applyAlignment="1">
      <alignment vertical="center"/>
    </xf>
    <xf numFmtId="0" fontId="17" fillId="0" borderId="4" xfId="0" applyFont="1" applyBorder="1" applyAlignment="1">
      <alignment horizontal="center" vertical="center"/>
    </xf>
    <xf numFmtId="0" fontId="5" fillId="7" borderId="0" xfId="0" applyFont="1" applyFill="1" applyAlignment="1">
      <alignment/>
    </xf>
    <xf numFmtId="170" fontId="5" fillId="7" borderId="0" xfId="15" applyNumberFormat="1" applyFont="1" applyFill="1" applyAlignment="1">
      <alignment/>
    </xf>
    <xf numFmtId="9" fontId="0" fillId="0" borderId="0" xfId="21" applyAlignment="1">
      <alignment/>
    </xf>
    <xf numFmtId="9" fontId="0" fillId="0" borderId="0" xfId="0" applyNumberFormat="1" applyAlignment="1">
      <alignment/>
    </xf>
    <xf numFmtId="0" fontId="5" fillId="0" borderId="0" xfId="0" applyFont="1" applyFill="1" applyAlignment="1">
      <alignment/>
    </xf>
    <xf numFmtId="0" fontId="10" fillId="2" borderId="10" xfId="0" applyFont="1" applyFill="1" applyBorder="1" applyAlignment="1">
      <alignment horizontal="left" vertical="center"/>
    </xf>
    <xf numFmtId="0" fontId="10" fillId="2" borderId="17" xfId="0" applyFont="1" applyFill="1" applyBorder="1" applyAlignment="1">
      <alignment horizontal="left"/>
    </xf>
    <xf numFmtId="0" fontId="10" fillId="0" borderId="10" xfId="0" applyFont="1" applyFill="1" applyBorder="1" applyAlignment="1">
      <alignment horizontal="left"/>
    </xf>
    <xf numFmtId="0" fontId="10" fillId="0"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5"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0" xfId="0" applyFont="1" applyFill="1" applyBorder="1" applyAlignment="1">
      <alignmen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17" xfId="0" applyFont="1" applyFill="1" applyBorder="1" applyAlignment="1">
      <alignment horizontal="left" vertical="center"/>
    </xf>
    <xf numFmtId="0" fontId="0" fillId="2"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8" xfId="0" applyFont="1" applyBorder="1" applyAlignment="1">
      <alignment/>
    </xf>
    <xf numFmtId="0" fontId="0" fillId="8" borderId="0" xfId="0" applyFill="1" applyAlignment="1">
      <alignment/>
    </xf>
    <xf numFmtId="0" fontId="0" fillId="4" borderId="0" xfId="0" applyFill="1" applyAlignment="1">
      <alignment/>
    </xf>
    <xf numFmtId="0" fontId="0" fillId="4" borderId="0" xfId="0" applyFont="1" applyFill="1" applyAlignment="1">
      <alignment/>
    </xf>
    <xf numFmtId="0" fontId="5" fillId="0" borderId="0" xfId="0" applyFont="1" applyFill="1" applyAlignment="1">
      <alignment/>
    </xf>
    <xf numFmtId="0" fontId="5" fillId="5" borderId="0" xfId="0" applyFont="1" applyFill="1" applyAlignment="1">
      <alignment/>
    </xf>
    <xf numFmtId="0" fontId="0" fillId="8" borderId="0" xfId="0" applyFont="1" applyFill="1" applyAlignment="1">
      <alignment/>
    </xf>
    <xf numFmtId="0" fontId="0" fillId="8" borderId="0" xfId="0" applyFont="1" applyFill="1" applyAlignment="1">
      <alignment horizontal="right"/>
    </xf>
    <xf numFmtId="0" fontId="10" fillId="2" borderId="10" xfId="0" applyFont="1" applyFill="1" applyBorder="1" applyAlignment="1">
      <alignment horizontal="left"/>
    </xf>
    <xf numFmtId="0" fontId="0" fillId="5" borderId="4" xfId="0" applyFont="1" applyFill="1" applyBorder="1" applyAlignment="1">
      <alignment horizontal="center" vertical="center"/>
    </xf>
    <xf numFmtId="0" fontId="10" fillId="2" borderId="17" xfId="0" applyFont="1" applyFill="1" applyBorder="1" applyAlignment="1">
      <alignment horizontal="left" vertical="center"/>
    </xf>
    <xf numFmtId="0" fontId="0" fillId="2" borderId="11" xfId="0" applyFont="1" applyFill="1" applyBorder="1" applyAlignment="1">
      <alignment horizontal="left"/>
    </xf>
    <xf numFmtId="0" fontId="0" fillId="2" borderId="5" xfId="0" applyFont="1" applyFill="1" applyBorder="1" applyAlignment="1">
      <alignment horizontal="left"/>
    </xf>
    <xf numFmtId="0" fontId="0" fillId="2" borderId="5" xfId="0" applyFont="1" applyFill="1" applyBorder="1" applyAlignment="1">
      <alignment horizontal="center"/>
    </xf>
    <xf numFmtId="0" fontId="0" fillId="2" borderId="9" xfId="0" applyFont="1" applyFill="1" applyBorder="1" applyAlignment="1">
      <alignment horizontal="center"/>
    </xf>
    <xf numFmtId="0" fontId="10" fillId="0" borderId="11" xfId="0" applyFont="1" applyFill="1" applyBorder="1" applyAlignment="1">
      <alignment horizontal="left"/>
    </xf>
    <xf numFmtId="0" fontId="5" fillId="9" borderId="0" xfId="0" applyFont="1" applyFill="1" applyAlignment="1">
      <alignment/>
    </xf>
    <xf numFmtId="0" fontId="0" fillId="9" borderId="0" xfId="0" applyFont="1" applyFill="1" applyAlignment="1">
      <alignment/>
    </xf>
    <xf numFmtId="10" fontId="0" fillId="0" borderId="0" xfId="0" applyNumberFormat="1" applyAlignment="1">
      <alignment/>
    </xf>
    <xf numFmtId="0" fontId="10" fillId="2" borderId="18" xfId="0" applyFont="1" applyFill="1" applyBorder="1" applyAlignment="1">
      <alignment horizontal="center"/>
    </xf>
    <xf numFmtId="0" fontId="10" fillId="0" borderId="5"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center"/>
    </xf>
    <xf numFmtId="0" fontId="5" fillId="0" borderId="18" xfId="0" applyFont="1" applyFill="1" applyBorder="1" applyAlignment="1">
      <alignment horizontal="center"/>
    </xf>
    <xf numFmtId="0" fontId="5" fillId="0" borderId="7" xfId="0" applyFont="1" applyFill="1" applyBorder="1" applyAlignment="1">
      <alignment horizontal="center"/>
    </xf>
    <xf numFmtId="0" fontId="10" fillId="2" borderId="4" xfId="0" applyFont="1" applyFill="1" applyBorder="1" applyAlignment="1">
      <alignment horizontal="left"/>
    </xf>
    <xf numFmtId="0" fontId="10" fillId="0" borderId="4" xfId="0" applyFont="1" applyFill="1" applyBorder="1" applyAlignment="1">
      <alignment horizontal="left"/>
    </xf>
    <xf numFmtId="0" fontId="0" fillId="2" borderId="18" xfId="0" applyFont="1" applyFill="1" applyBorder="1" applyAlignment="1">
      <alignment/>
    </xf>
    <xf numFmtId="0" fontId="0" fillId="2" borderId="4" xfId="0" applyFont="1" applyFill="1" applyBorder="1" applyAlignment="1">
      <alignment/>
    </xf>
    <xf numFmtId="0" fontId="10" fillId="2" borderId="4" xfId="0" applyFont="1" applyFill="1" applyBorder="1" applyAlignment="1">
      <alignment/>
    </xf>
    <xf numFmtId="0" fontId="10" fillId="2" borderId="5" xfId="0" applyFont="1" applyFill="1" applyBorder="1" applyAlignment="1">
      <alignment/>
    </xf>
    <xf numFmtId="0" fontId="10" fillId="0" borderId="4" xfId="0" applyFont="1" applyFill="1" applyBorder="1" applyAlignment="1">
      <alignment horizontal="left" vertical="center"/>
    </xf>
    <xf numFmtId="0" fontId="10" fillId="2" borderId="13" xfId="0" applyFont="1" applyFill="1" applyBorder="1" applyAlignment="1">
      <alignment horizontal="left" vertical="center"/>
    </xf>
    <xf numFmtId="0" fontId="0" fillId="0" borderId="18" xfId="0" applyFont="1" applyFill="1" applyBorder="1" applyAlignment="1">
      <alignment horizontal="left"/>
    </xf>
    <xf numFmtId="0" fontId="0" fillId="0" borderId="18" xfId="0" applyFont="1" applyFill="1" applyBorder="1" applyAlignment="1">
      <alignment horizontal="center"/>
    </xf>
    <xf numFmtId="0" fontId="5" fillId="0" borderId="18" xfId="0" applyFont="1" applyFill="1" applyBorder="1" applyAlignment="1">
      <alignment horizontal="center"/>
    </xf>
    <xf numFmtId="0" fontId="5" fillId="0" borderId="7" xfId="0" applyFont="1" applyFill="1" applyBorder="1" applyAlignment="1">
      <alignment horizontal="center"/>
    </xf>
    <xf numFmtId="0" fontId="0" fillId="0" borderId="18" xfId="0" applyFont="1" applyFill="1" applyBorder="1" applyAlignment="1">
      <alignment horizontal="left"/>
    </xf>
    <xf numFmtId="0" fontId="0" fillId="0" borderId="18" xfId="0" applyFont="1" applyFill="1" applyBorder="1" applyAlignment="1">
      <alignment horizontal="center"/>
    </xf>
    <xf numFmtId="0" fontId="5" fillId="5" borderId="4" xfId="0" applyFont="1" applyFill="1" applyBorder="1" applyAlignment="1">
      <alignment horizontal="center"/>
    </xf>
    <xf numFmtId="0" fontId="0" fillId="0" borderId="18" xfId="0" applyFont="1" applyFill="1" applyBorder="1" applyAlignment="1">
      <alignment horizontal="left"/>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5" borderId="4" xfId="0" applyFont="1" applyFill="1" applyBorder="1" applyAlignment="1">
      <alignment horizontal="center"/>
    </xf>
    <xf numFmtId="0" fontId="0" fillId="0" borderId="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5" xfId="0" applyFont="1" applyFill="1" applyBorder="1" applyAlignment="1">
      <alignment horizontal="left"/>
    </xf>
    <xf numFmtId="0" fontId="5" fillId="2" borderId="25" xfId="0" applyFont="1" applyFill="1" applyBorder="1" applyAlignment="1">
      <alignment horizontal="center"/>
    </xf>
    <xf numFmtId="0" fontId="17" fillId="0" borderId="0" xfId="0" applyFont="1" applyBorder="1" applyAlignment="1">
      <alignment horizontal="center"/>
    </xf>
    <xf numFmtId="0" fontId="15" fillId="0" borderId="0" xfId="0" applyFont="1" applyFill="1" applyBorder="1" applyAlignment="1">
      <alignment vertical="center"/>
    </xf>
    <xf numFmtId="0" fontId="3" fillId="2" borderId="7" xfId="0" applyFont="1" applyFill="1" applyBorder="1" applyAlignment="1">
      <alignment horizontal="left" vertical="center"/>
    </xf>
    <xf numFmtId="0" fontId="3" fillId="0" borderId="8" xfId="0" applyFont="1" applyFill="1" applyBorder="1" applyAlignment="1">
      <alignment horizontal="left" vertical="center"/>
    </xf>
    <xf numFmtId="0" fontId="3" fillId="2" borderId="8" xfId="0" applyFont="1" applyFill="1" applyBorder="1" applyAlignment="1">
      <alignment horizontal="left" vertical="center"/>
    </xf>
    <xf numFmtId="0" fontId="3" fillId="0" borderId="9" xfId="0" applyFont="1" applyFill="1" applyBorder="1" applyAlignment="1">
      <alignment horizontal="left" vertical="center"/>
    </xf>
    <xf numFmtId="0" fontId="17" fillId="0" borderId="0" xfId="0" applyFont="1" applyFill="1" applyBorder="1" applyAlignment="1">
      <alignment horizontal="center" vertical="center"/>
    </xf>
    <xf numFmtId="0" fontId="11" fillId="0" borderId="0" xfId="0" applyFont="1" applyAlignment="1">
      <alignment vertical="center"/>
    </xf>
    <xf numFmtId="0" fontId="16"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10" fillId="2" borderId="4" xfId="0" applyFont="1" applyFill="1" applyBorder="1" applyAlignment="1">
      <alignment horizontal="left" vertical="center"/>
    </xf>
    <xf numFmtId="0" fontId="10" fillId="5" borderId="4" xfId="0" applyFont="1" applyFill="1" applyBorder="1" applyAlignment="1">
      <alignment horizontal="left" vertical="center"/>
    </xf>
    <xf numFmtId="0" fontId="0" fillId="5" borderId="4" xfId="0" applyFont="1" applyFill="1" applyBorder="1" applyAlignment="1">
      <alignment horizontal="left" vertical="center"/>
    </xf>
    <xf numFmtId="0" fontId="5" fillId="5" borderId="4" xfId="0" applyFont="1" applyFill="1" applyBorder="1" applyAlignment="1">
      <alignment horizontal="center" vertical="center"/>
    </xf>
    <xf numFmtId="0" fontId="10" fillId="5" borderId="4" xfId="0" applyFont="1" applyFill="1" applyBorder="1" applyAlignment="1">
      <alignment horizontal="left"/>
    </xf>
    <xf numFmtId="0" fontId="0" fillId="5" borderId="4" xfId="0" applyFont="1" applyFill="1" applyBorder="1" applyAlignment="1">
      <alignment horizontal="left"/>
    </xf>
    <xf numFmtId="0" fontId="0" fillId="5" borderId="4" xfId="0" applyFont="1" applyFill="1" applyBorder="1" applyAlignment="1">
      <alignment horizontal="center"/>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0" fillId="2" borderId="5" xfId="0" applyFont="1" applyFill="1" applyBorder="1" applyAlignment="1">
      <alignment horizontal="left" vertical="center"/>
    </xf>
    <xf numFmtId="0" fontId="0"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xf>
    <xf numFmtId="0" fontId="6" fillId="0" borderId="0" xfId="0" applyFont="1" applyFill="1" applyBorder="1" applyAlignment="1">
      <alignment horizontal="center" vertical="center"/>
    </xf>
    <xf numFmtId="0" fontId="0" fillId="5" borderId="4" xfId="0" applyFont="1" applyFill="1" applyBorder="1" applyAlignment="1">
      <alignment horizontal="left" vertical="center"/>
    </xf>
    <xf numFmtId="0" fontId="0"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0" fillId="5" borderId="4" xfId="0" applyFont="1" applyFill="1" applyBorder="1" applyAlignment="1">
      <alignment horizontal="left" vertical="center"/>
    </xf>
    <xf numFmtId="0" fontId="0" fillId="5" borderId="4" xfId="0" applyFont="1" applyFill="1" applyBorder="1" applyAlignment="1">
      <alignment horizontal="center" vertical="center"/>
    </xf>
    <xf numFmtId="0" fontId="0" fillId="2" borderId="4" xfId="0" applyFont="1" applyFill="1" applyBorder="1" applyAlignment="1">
      <alignment/>
    </xf>
    <xf numFmtId="0" fontId="17" fillId="0" borderId="0" xfId="0" applyFont="1" applyFill="1" applyAlignment="1">
      <alignment horizontal="center" vertical="center"/>
    </xf>
    <xf numFmtId="0" fontId="3" fillId="0" borderId="4" xfId="0" applyFont="1" applyFill="1" applyBorder="1" applyAlignment="1">
      <alignment horizontal="center" vertical="center"/>
    </xf>
    <xf numFmtId="0" fontId="9" fillId="0" borderId="0" xfId="20" applyFont="1" applyAlignment="1">
      <alignment vertical="center"/>
    </xf>
    <xf numFmtId="0" fontId="17" fillId="0" borderId="0"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5" fillId="0" borderId="0" xfId="0" applyFont="1" applyFill="1" applyAlignment="1">
      <alignment vertical="center"/>
    </xf>
    <xf numFmtId="0" fontId="12" fillId="0" borderId="0" xfId="20" applyFont="1" applyAlignment="1">
      <alignment vertical="center"/>
    </xf>
    <xf numFmtId="0" fontId="0" fillId="5" borderId="4" xfId="0" applyFont="1" applyFill="1" applyBorder="1" applyAlignment="1">
      <alignment horizontal="left"/>
    </xf>
    <xf numFmtId="0" fontId="0" fillId="5" borderId="4" xfId="0" applyFont="1" applyFill="1" applyBorder="1" applyAlignment="1">
      <alignment horizontal="center"/>
    </xf>
    <xf numFmtId="0" fontId="0" fillId="2" borderId="25" xfId="0" applyFont="1" applyFill="1" applyBorder="1" applyAlignment="1">
      <alignment horizontal="center"/>
    </xf>
    <xf numFmtId="0" fontId="0" fillId="0" borderId="17" xfId="0" applyFont="1" applyFill="1" applyBorder="1" applyAlignment="1">
      <alignment horizontal="left"/>
    </xf>
    <xf numFmtId="0" fontId="0" fillId="5" borderId="26" xfId="0" applyFont="1" applyFill="1" applyBorder="1" applyAlignment="1">
      <alignment horizontal="left"/>
    </xf>
    <xf numFmtId="0" fontId="0" fillId="5" borderId="26" xfId="0" applyFont="1" applyFill="1" applyBorder="1" applyAlignment="1">
      <alignment horizontal="center"/>
    </xf>
    <xf numFmtId="0" fontId="5" fillId="5" borderId="26" xfId="0" applyFont="1" applyFill="1" applyBorder="1" applyAlignment="1">
      <alignment horizontal="center"/>
    </xf>
    <xf numFmtId="0" fontId="0" fillId="2" borderId="25" xfId="0" applyFont="1" applyFill="1" applyBorder="1" applyAlignment="1">
      <alignment horizontal="left"/>
    </xf>
    <xf numFmtId="0" fontId="0" fillId="2" borderId="25" xfId="0" applyFont="1" applyFill="1" applyBorder="1" applyAlignment="1">
      <alignment horizontal="center"/>
    </xf>
    <xf numFmtId="0" fontId="5" fillId="2" borderId="25" xfId="0" applyFont="1" applyFill="1" applyBorder="1" applyAlignment="1">
      <alignment horizontal="center"/>
    </xf>
    <xf numFmtId="0" fontId="0" fillId="0" borderId="17" xfId="0" applyFont="1" applyFill="1" applyBorder="1" applyAlignment="1">
      <alignment horizontal="left"/>
    </xf>
    <xf numFmtId="0" fontId="0" fillId="0" borderId="0" xfId="0" applyFont="1" applyFill="1" applyAlignment="1">
      <alignment horizontal="right"/>
    </xf>
    <xf numFmtId="171" fontId="0" fillId="0" borderId="0" xfId="0" applyNumberFormat="1" applyAlignment="1">
      <alignment/>
    </xf>
    <xf numFmtId="9" fontId="5" fillId="4" borderId="0" xfId="21" applyFont="1" applyFill="1" applyAlignment="1">
      <alignment/>
    </xf>
    <xf numFmtId="9" fontId="5" fillId="9" borderId="0" xfId="21" applyFont="1" applyFill="1" applyAlignment="1">
      <alignment/>
    </xf>
    <xf numFmtId="0" fontId="0" fillId="0" borderId="0" xfId="0" applyFont="1" applyAlignment="1">
      <alignment horizontal="center" vertical="center"/>
    </xf>
    <xf numFmtId="0" fontId="0" fillId="0" borderId="0" xfId="0" applyAlignment="1">
      <alignment horizontal="right"/>
    </xf>
    <xf numFmtId="9" fontId="0" fillId="0" borderId="0" xfId="21" applyAlignment="1">
      <alignment horizontal="right"/>
    </xf>
    <xf numFmtId="0" fontId="0" fillId="7" borderId="0" xfId="0" applyFill="1" applyAlignment="1">
      <alignment horizontal="right"/>
    </xf>
    <xf numFmtId="0" fontId="5" fillId="7" borderId="0" xfId="0" applyFont="1" applyFill="1" applyAlignment="1">
      <alignment horizontal="right"/>
    </xf>
    <xf numFmtId="9" fontId="5" fillId="7" borderId="0" xfId="0" applyNumberFormat="1" applyFont="1" applyFill="1" applyAlignment="1">
      <alignment horizontal="right"/>
    </xf>
    <xf numFmtId="0" fontId="0" fillId="8" borderId="0" xfId="0" applyFill="1" applyAlignment="1">
      <alignment horizontal="right"/>
    </xf>
    <xf numFmtId="9" fontId="0" fillId="8" borderId="0" xfId="21" applyFill="1" applyAlignment="1">
      <alignment horizontal="right"/>
    </xf>
    <xf numFmtId="0" fontId="0" fillId="8" borderId="0" xfId="0" applyFill="1" applyAlignment="1" quotePrefix="1">
      <alignment horizontal="right"/>
    </xf>
    <xf numFmtId="171" fontId="0" fillId="4" borderId="0" xfId="15" applyNumberFormat="1" applyFill="1" applyAlignment="1">
      <alignment/>
    </xf>
    <xf numFmtId="9" fontId="0" fillId="4" borderId="0" xfId="21" applyFill="1" applyAlignment="1">
      <alignment/>
    </xf>
    <xf numFmtId="9" fontId="10" fillId="0" borderId="0" xfId="21" applyFont="1" applyAlignment="1">
      <alignment/>
    </xf>
    <xf numFmtId="9" fontId="5" fillId="7" borderId="0" xfId="21" applyFont="1" applyFill="1" applyAlignment="1">
      <alignment/>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10" fillId="0" borderId="0" xfId="0" applyFont="1" applyAlignment="1">
      <alignment vertical="center"/>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justify" vertical="center" wrapText="1"/>
    </xf>
    <xf numFmtId="0" fontId="17" fillId="0" borderId="0" xfId="0" applyFont="1" applyAlignment="1">
      <alignment horizontal="justify" vertical="center"/>
    </xf>
    <xf numFmtId="0" fontId="17" fillId="0" borderId="0" xfId="0" applyFont="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10" fontId="0" fillId="0" borderId="0" xfId="21" applyNumberFormat="1" applyAlignment="1">
      <alignment/>
    </xf>
    <xf numFmtId="9" fontId="3" fillId="4" borderId="0" xfId="21" applyFont="1" applyFill="1" applyAlignment="1">
      <alignment/>
    </xf>
    <xf numFmtId="0" fontId="3" fillId="4" borderId="0" xfId="0" applyFont="1" applyFill="1" applyAlignment="1">
      <alignment horizontal="left"/>
    </xf>
    <xf numFmtId="0" fontId="3" fillId="4" borderId="0" xfId="0" applyFont="1" applyFill="1" applyAlignment="1">
      <alignment horizontal="center"/>
    </xf>
    <xf numFmtId="0" fontId="16" fillId="4" borderId="0" xfId="0" applyFont="1" applyFill="1" applyAlignment="1">
      <alignment horizontal="left"/>
    </xf>
    <xf numFmtId="0" fontId="16" fillId="4" borderId="0" xfId="0" applyFont="1" applyFill="1" applyAlignment="1">
      <alignment horizontal="center"/>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6" fillId="0" borderId="0" xfId="0" applyFont="1" applyAlignment="1">
      <alignment horizontal="center" vertical="center"/>
    </xf>
    <xf numFmtId="0" fontId="0" fillId="0" borderId="10" xfId="0" applyFont="1" applyFill="1" applyBorder="1" applyAlignment="1">
      <alignment horizontal="left" vertical="center"/>
    </xf>
    <xf numFmtId="0" fontId="3" fillId="2" borderId="5" xfId="0" applyFont="1" applyFill="1" applyBorder="1" applyAlignment="1">
      <alignment horizontal="center" vertical="center"/>
    </xf>
    <xf numFmtId="0" fontId="15" fillId="0" borderId="0" xfId="0" applyFont="1" applyAlignment="1">
      <alignment horizontal="center" vertical="center"/>
    </xf>
    <xf numFmtId="0" fontId="0" fillId="2" borderId="10" xfId="0" applyFont="1" applyFill="1" applyBorder="1" applyAlignment="1">
      <alignment horizontal="left" vertical="center"/>
    </xf>
    <xf numFmtId="0" fontId="5" fillId="5" borderId="0" xfId="0" applyFont="1" applyFill="1" applyAlignment="1">
      <alignment horizontal="center"/>
    </xf>
    <xf numFmtId="168" fontId="5" fillId="7" borderId="0" xfId="21" applyNumberFormat="1" applyFont="1" applyFill="1" applyAlignment="1">
      <alignment horizontal="right"/>
    </xf>
    <xf numFmtId="0" fontId="0"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2" borderId="11" xfId="0" applyFont="1" applyFill="1" applyBorder="1" applyAlignment="1">
      <alignment horizontal="left" vertical="center"/>
    </xf>
    <xf numFmtId="0" fontId="0" fillId="5" borderId="26" xfId="0" applyFont="1" applyFill="1" applyBorder="1" applyAlignment="1">
      <alignment horizontal="left" vertical="center"/>
    </xf>
    <xf numFmtId="0" fontId="0" fillId="5" borderId="26" xfId="0" applyFont="1" applyFill="1" applyBorder="1" applyAlignment="1">
      <alignment horizontal="center" vertical="center"/>
    </xf>
    <xf numFmtId="0" fontId="5" fillId="5" borderId="26" xfId="0" applyFont="1" applyFill="1" applyBorder="1" applyAlignment="1">
      <alignment horizontal="center" vertical="center"/>
    </xf>
    <xf numFmtId="0" fontId="0" fillId="0" borderId="25" xfId="0" applyFont="1" applyFill="1" applyBorder="1" applyAlignment="1">
      <alignment horizontal="left" vertical="center"/>
    </xf>
    <xf numFmtId="0" fontId="0" fillId="2" borderId="1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0" xfId="0" applyFont="1" applyFill="1" applyAlignment="1">
      <alignment horizontal="left"/>
    </xf>
    <xf numFmtId="9" fontId="5" fillId="2" borderId="0" xfId="21" applyFont="1" applyFill="1" applyAlignment="1">
      <alignment/>
    </xf>
    <xf numFmtId="176" fontId="0" fillId="0" borderId="0" xfId="0" applyNumberFormat="1" applyAlignment="1">
      <alignment/>
    </xf>
    <xf numFmtId="0" fontId="24" fillId="0" borderId="0" xfId="0" applyFont="1" applyAlignment="1">
      <alignment/>
    </xf>
    <xf numFmtId="9" fontId="0" fillId="0" borderId="4" xfId="21" applyNumberFormat="1" applyFont="1" applyFill="1" applyBorder="1" applyAlignment="1">
      <alignment horizontal="right"/>
    </xf>
    <xf numFmtId="9" fontId="1" fillId="0" borderId="16" xfId="0" applyNumberFormat="1" applyFont="1" applyFill="1" applyBorder="1" applyAlignment="1">
      <alignment wrapText="1"/>
    </xf>
    <xf numFmtId="9" fontId="0" fillId="0" borderId="26" xfId="21" applyNumberFormat="1" applyFont="1" applyFill="1" applyBorder="1" applyAlignment="1">
      <alignment horizontal="right"/>
    </xf>
    <xf numFmtId="9" fontId="1" fillId="0" borderId="0" xfId="0" applyNumberFormat="1" applyFont="1" applyFill="1" applyBorder="1" applyAlignment="1">
      <alignment wrapText="1"/>
    </xf>
    <xf numFmtId="9" fontId="0" fillId="0" borderId="13" xfId="21" applyNumberFormat="1" applyFont="1" applyFill="1" applyBorder="1" applyAlignment="1">
      <alignment horizontal="right"/>
    </xf>
    <xf numFmtId="9" fontId="0" fillId="0" borderId="6" xfId="21" applyNumberFormat="1" applyFont="1" applyFill="1" applyBorder="1" applyAlignment="1">
      <alignment horizontal="right"/>
    </xf>
    <xf numFmtId="9" fontId="0" fillId="0" borderId="12" xfId="21" applyNumberFormat="1" applyFont="1" applyFill="1" applyBorder="1" applyAlignment="1">
      <alignment horizontal="right"/>
    </xf>
    <xf numFmtId="9" fontId="0" fillId="0" borderId="25" xfId="21" applyNumberFormat="1" applyFont="1" applyFill="1" applyBorder="1" applyAlignment="1">
      <alignment horizontal="right"/>
    </xf>
    <xf numFmtId="9" fontId="0" fillId="0" borderId="4" xfId="21" applyNumberFormat="1" applyFont="1" applyFill="1" applyBorder="1" applyAlignment="1">
      <alignment horizontal="right"/>
    </xf>
    <xf numFmtId="9" fontId="0" fillId="0" borderId="16" xfId="0" applyNumberFormat="1" applyFont="1" applyFill="1" applyBorder="1" applyAlignment="1">
      <alignment wrapText="1"/>
    </xf>
    <xf numFmtId="0" fontId="6" fillId="0" borderId="0" xfId="0" applyFont="1" applyAlignment="1">
      <alignment horizontal="center"/>
    </xf>
    <xf numFmtId="0" fontId="5" fillId="0" borderId="0" xfId="0" applyFont="1" applyAlignment="1">
      <alignment horizontal="center"/>
    </xf>
    <xf numFmtId="0" fontId="17" fillId="0" borderId="2" xfId="0" applyFont="1" applyFill="1" applyBorder="1" applyAlignment="1">
      <alignment horizontal="center" vertical="center"/>
    </xf>
    <xf numFmtId="0" fontId="5" fillId="0" borderId="0" xfId="0" applyFont="1" applyAlignment="1">
      <alignment horizontal="center" vertical="center"/>
    </xf>
    <xf numFmtId="0" fontId="17" fillId="0" borderId="2" xfId="0" applyFont="1" applyBorder="1" applyAlignment="1">
      <alignment horizontal="center"/>
    </xf>
    <xf numFmtId="0" fontId="17" fillId="0" borderId="2" xfId="0" applyFont="1" applyBorder="1" applyAlignment="1">
      <alignment horizontal="center" vertical="center"/>
    </xf>
    <xf numFmtId="0" fontId="23" fillId="0" borderId="0" xfId="0" applyFont="1" applyAlignment="1">
      <alignment horizontal="center"/>
    </xf>
    <xf numFmtId="0" fontId="22" fillId="0" borderId="0" xfId="0" applyFont="1" applyAlignment="1">
      <alignment horizontal="center"/>
    </xf>
    <xf numFmtId="0" fontId="5" fillId="0" borderId="0" xfId="0" applyFont="1" applyAlignment="1">
      <alignment horizontal="center"/>
    </xf>
    <xf numFmtId="0" fontId="17" fillId="0" borderId="27" xfId="0" applyFont="1" applyFill="1" applyBorder="1" applyAlignment="1">
      <alignment horizontal="center"/>
    </xf>
    <xf numFmtId="0" fontId="17" fillId="0" borderId="28" xfId="0" applyFont="1" applyFill="1" applyBorder="1" applyAlignment="1">
      <alignment horizontal="center"/>
    </xf>
    <xf numFmtId="0" fontId="17" fillId="0" borderId="29"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5" fillId="2" borderId="0" xfId="0" applyFont="1" applyFill="1" applyAlignment="1">
      <alignment horizontal="center"/>
    </xf>
    <xf numFmtId="0" fontId="5" fillId="0" borderId="0" xfId="0" applyFont="1" applyFill="1" applyAlignment="1">
      <alignment horizontal="center"/>
    </xf>
    <xf numFmtId="0" fontId="25" fillId="0" borderId="0" xfId="0" applyFont="1" applyAlignment="1">
      <alignment/>
    </xf>
    <xf numFmtId="0" fontId="25" fillId="0" borderId="0" xfId="0" applyFont="1" applyFill="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vigenics.com/visitor/what_we_offer/conditions_we_cove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emo.decodeme.com/health-watch/details/LCA" TargetMode="External" /><Relationship Id="rId2" Type="http://schemas.openxmlformats.org/officeDocument/2006/relationships/hyperlink" Target="http://demo.decodeme.com/health-watch/details/LCA" TargetMode="External" /><Relationship Id="rId3" Type="http://schemas.openxmlformats.org/officeDocument/2006/relationships/hyperlink" Target="http://www.ncbi.nlm.nih.gov/entrez/query.fcgi?cmd=Search&amp;db=PubMed&amp;term=18385738" TargetMode="External" /><Relationship Id="rId4" Type="http://schemas.openxmlformats.org/officeDocument/2006/relationships/hyperlink" Target="http://www.ncbi.nlm.nih.gov/entrez/query.fcgi?cmd=Search&amp;db=PubMed&amp;term=17699846" TargetMode="External" /><Relationship Id="rId5" Type="http://schemas.openxmlformats.org/officeDocument/2006/relationships/hyperlink" Target="http://www.ncbi.nlm.nih.gov/entrez/query.fcgi?cmd=Search&amp;db=PubMed&amp;term=17510389" TargetMode="External" /><Relationship Id="rId6" Type="http://schemas.openxmlformats.org/officeDocument/2006/relationships/hyperlink" Target="http://www.ncbi.nlm.nih.gov/entrez/query.fcgi?cmd=Search&amp;db=PubMed&amp;term=12511585" TargetMode="External" /><Relationship Id="rId7" Type="http://schemas.openxmlformats.org/officeDocument/2006/relationships/hyperlink" Target="http://www.ncbi.nlm.nih.gov/entrez/query.fcgi?cmd=Search&amp;db=PubMed&amp;term=14729617" TargetMode="External" /><Relationship Id="rId8" Type="http://schemas.openxmlformats.org/officeDocument/2006/relationships/hyperlink" Target="http://www.ncbi.nlm.nih.gov/entrez/query.fcgi?cmd=Search&amp;db=PubMed&amp;term=15893541" TargetMode="External" /><Relationship Id="rId9" Type="http://schemas.openxmlformats.org/officeDocument/2006/relationships/hyperlink" Target="http://demo.decodeme.com/health-watch/details/LCA" TargetMode="External" /><Relationship Id="rId10" Type="http://schemas.openxmlformats.org/officeDocument/2006/relationships/hyperlink" Target="http://demo.decodeme.com/health-watch/details/LCA" TargetMode="External" /><Relationship Id="rId11" Type="http://schemas.openxmlformats.org/officeDocument/2006/relationships/hyperlink" Target="http://demo.decodeme.com/health-watch/details/LCA" TargetMode="External" /><Relationship Id="rId12" Type="http://schemas.openxmlformats.org/officeDocument/2006/relationships/hyperlink" Target="http://demo.decodeme.com/health-watch/details/LCA" TargetMode="External" /><Relationship Id="rId1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8204448" TargetMode="External" /><Relationship Id="rId2" Type="http://schemas.openxmlformats.org/officeDocument/2006/relationships/hyperlink" Target="http://www.ncbi.nlm.nih.gov/entrez/query.fcgi?cmd=Search&amp;db=PubMed&amp;term=18063667"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avigenics.com/demo/for_scientists/d/heart_attack/" TargetMode="External" /><Relationship Id="rId2" Type="http://schemas.openxmlformats.org/officeDocument/2006/relationships/hyperlink" Target="http://demo.decodeme.com/health-watch/details/MI" TargetMode="External" /><Relationship Id="rId3" Type="http://schemas.openxmlformats.org/officeDocument/2006/relationships/hyperlink" Target="https://www.23andme.com/you/journal/heartattack/techreport/" TargetMode="External" /><Relationship Id="rId4" Type="http://schemas.openxmlformats.org/officeDocument/2006/relationships/hyperlink" Target="http://www.ncbi.nlm.nih.gov/entrez/query.fcgi?cmd=Search&amp;db=PubMed&amp;term=12429870" TargetMode="External" /><Relationship Id="rId5" Type="http://schemas.openxmlformats.org/officeDocument/2006/relationships/hyperlink" Target="http://demo.decodeme.com/health-watch/details/IBD" TargetMode="External" /><Relationship Id="rId6" Type="http://schemas.openxmlformats.org/officeDocument/2006/relationships/hyperlink" Target="http://demo.decodeme.com/health-watch/details/MI" TargetMode="External" /><Relationship Id="rId7" Type="http://schemas.openxmlformats.org/officeDocument/2006/relationships/hyperlink" Target="http://demo.decodeme.com/health-watch/details/MI"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demo.decodeme.com/health-watch/details/MS" TargetMode="External" /><Relationship Id="rId2" Type="http://schemas.openxmlformats.org/officeDocument/2006/relationships/hyperlink" Target="http://www.ncbi.nlm.nih.gov/sites/myncbi/pubmed/filters" TargetMode="External" /><Relationship Id="rId3" Type="http://schemas.openxmlformats.org/officeDocument/2006/relationships/hyperlink" Target="http://demo.decodeme.com/health-watch/details/MS" TargetMode="External" /><Relationship Id="rId4" Type="http://schemas.openxmlformats.org/officeDocument/2006/relationships/hyperlink" Target="http://demo.decodeme.com/health-watch/details/MS" TargetMode="External" /><Relationship Id="rId5" Type="http://schemas.openxmlformats.org/officeDocument/2006/relationships/hyperlink" Target="http://www.ncbi.nlm.nih.gov/sites/myncbi/pubmed/filters" TargetMode="External" /><Relationship Id="rId6" Type="http://schemas.openxmlformats.org/officeDocument/2006/relationships/hyperlink" Target="http://www.ncbi.nlm.nih.gov/entrez/query.fcgi?cmd=Search&amp;db=PubMed&amp;term=17660816" TargetMode="External" /><Relationship Id="rId7" Type="http://schemas.openxmlformats.org/officeDocument/2006/relationships/hyperlink" Target="http://www.ncbi.nlm.nih.gov/entrez/query.fcgi?cmd=Search&amp;db=PubMed&amp;term=17660530" TargetMode="External" /><Relationship Id="rId8" Type="http://schemas.openxmlformats.org/officeDocument/2006/relationships/hyperlink" Target="http://www.ncbi.nlm.nih.gov/entrez/query.fcgi?cmd=Search&amp;db=PubMed&amp;term=16231285" TargetMode="External" /><Relationship Id="rId9" Type="http://schemas.openxmlformats.org/officeDocument/2006/relationships/hyperlink" Target="http://www.ncbi.nlm.nih.gov/entrez/query.fcgi?cmd=Search&amp;db=PubMed&amp;term=16870812" TargetMode="External" /><Relationship Id="rId10" Type="http://schemas.openxmlformats.org/officeDocument/2006/relationships/hyperlink" Target="http://www.ncbi.nlm.nih.gov/entrez/query.fcgi?cmd=Search&amp;db=PubMed&amp;term=10695722" TargetMode="External" /><Relationship Id="rId11" Type="http://schemas.openxmlformats.org/officeDocument/2006/relationships/hyperlink" Target="http://www.ncbi.nlm.nih.gov/entrez/query.fcgi?cmd=Search&amp;db=PubMed&amp;term=14669136" TargetMode="External" /><Relationship Id="rId12" Type="http://schemas.openxmlformats.org/officeDocument/2006/relationships/hyperlink" Target="http://www.ncbi.nlm.nih.gov/entrez/query.fcgi?cmd=Search&amp;db=PubMed&amp;term=12849268" TargetMode="External" /><Relationship Id="rId13" Type="http://schemas.openxmlformats.org/officeDocument/2006/relationships/hyperlink" Target="http://www.ncbi.nlm.nih.gov/entrez/query.fcgi?cmd=Search&amp;db=PubMed&amp;term=9668163" TargetMode="External" /><Relationship Id="rId14" Type="http://schemas.openxmlformats.org/officeDocument/2006/relationships/hyperlink" Target="http://www.ncbi.nlm.nih.gov/entrez/query.fcgi?cmd=Search&amp;db=PubMed&amp;term=16905561" TargetMode="External" /><Relationship Id="rId15" Type="http://schemas.openxmlformats.org/officeDocument/2006/relationships/hyperlink" Target="http://www.ncbi.nlm.nih.gov/entrez/query.fcgi?cmd=Search&amp;db=PubMed&amp;term=12557126" TargetMode="External" /><Relationship Id="rId16" Type="http://schemas.openxmlformats.org/officeDocument/2006/relationships/hyperlink" Target="http://www.ncbi.nlm.nih.gov/entrez/query.fcgi?cmd=Search&amp;db=PubMed&amp;term=15674389" TargetMode="External" /><Relationship Id="rId17" Type="http://schemas.openxmlformats.org/officeDocument/2006/relationships/hyperlink" Target="http://www.ncbi.nlm.nih.gov/sites/myncbi/pubmed/filters" TargetMode="External" /><Relationship Id="rId18" Type="http://schemas.openxmlformats.org/officeDocument/2006/relationships/hyperlink" Target="http://www.ncbi.nlm.nih.gov/entrez/query.fcgi?cmd=Search&amp;db=PubMed&amp;term=17660816" TargetMode="External" /><Relationship Id="rId19" Type="http://schemas.openxmlformats.org/officeDocument/2006/relationships/hyperlink" Target="http://www.ncbi.nlm.nih.gov/entrez/query.fcgi?cmd=Search&amp;db=PubMed&amp;term=17660530" TargetMode="External" /><Relationship Id="rId20" Type="http://schemas.openxmlformats.org/officeDocument/2006/relationships/hyperlink" Target="http://www.ncbi.nlm.nih.gov/entrez/query.fcgi?cmd=Search&amp;db=PubMed&amp;term=16231285" TargetMode="External" /><Relationship Id="rId21" Type="http://schemas.openxmlformats.org/officeDocument/2006/relationships/hyperlink" Target="http://www.ncbi.nlm.nih.gov/entrez/query.fcgi?cmd=Search&amp;db=PubMed&amp;term=16870812" TargetMode="External" /><Relationship Id="rId22" Type="http://schemas.openxmlformats.org/officeDocument/2006/relationships/hyperlink" Target="http://www.ncbi.nlm.nih.gov/entrez/query.fcgi?cmd=Search&amp;db=PubMed&amp;term=10695722" TargetMode="External" /><Relationship Id="rId23" Type="http://schemas.openxmlformats.org/officeDocument/2006/relationships/hyperlink" Target="http://www.ncbi.nlm.nih.gov/entrez/query.fcgi?cmd=Search&amp;db=PubMed&amp;term=14669136" TargetMode="External" /><Relationship Id="rId24" Type="http://schemas.openxmlformats.org/officeDocument/2006/relationships/hyperlink" Target="http://www.ncbi.nlm.nih.gov/entrez/query.fcgi?cmd=Search&amp;db=PubMed&amp;term=12849268" TargetMode="External" /><Relationship Id="rId25" Type="http://schemas.openxmlformats.org/officeDocument/2006/relationships/hyperlink" Target="http://www.ncbi.nlm.nih.gov/entrez/query.fcgi?cmd=Search&amp;db=PubMed&amp;term=9668163" TargetMode="External" /><Relationship Id="rId26" Type="http://schemas.openxmlformats.org/officeDocument/2006/relationships/hyperlink" Target="http://www.ncbi.nlm.nih.gov/entrez/query.fcgi?cmd=Search&amp;db=PubMed&amp;term=16905561" TargetMode="External" /><Relationship Id="rId27" Type="http://schemas.openxmlformats.org/officeDocument/2006/relationships/hyperlink" Target="http://www.ncbi.nlm.nih.gov/entrez/query.fcgi?cmd=Search&amp;db=PubMed&amp;term=12557126" TargetMode="External" /><Relationship Id="rId28" Type="http://schemas.openxmlformats.org/officeDocument/2006/relationships/hyperlink" Target="http://www.ncbi.nlm.nih.gov/entrez/query.fcgi?cmd=Search&amp;db=PubMed&amp;term=15674389" TargetMode="External" /><Relationship Id="rId29" Type="http://schemas.openxmlformats.org/officeDocument/2006/relationships/hyperlink" Target="http://demo.decodeme.com/health-watch/details/MS" TargetMode="External" /><Relationship Id="rId30" Type="http://schemas.openxmlformats.org/officeDocument/2006/relationships/hyperlink" Target="http://demo.decodeme.com/health-watch/details/MS" TargetMode="External" /><Relationship Id="rId31" Type="http://schemas.openxmlformats.org/officeDocument/2006/relationships/hyperlink" Target="http://demo.decodeme.com/health-watch/details/MS" TargetMode="External" /><Relationship Id="rId32" Type="http://schemas.openxmlformats.org/officeDocument/2006/relationships/hyperlink" Target="http://demo.decodeme.com/health-watch/details/MS" TargetMode="External" /><Relationship Id="rId3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079491" TargetMode="External" /><Relationship Id="rId2" Type="http://schemas.openxmlformats.org/officeDocument/2006/relationships/hyperlink" Target="http://www.ncbi.nlm.nih.gov/entrez/query.fcgi?cmd=Search&amp;db=PubMed&amp;term=17339482" TargetMode="External" /><Relationship Id="rId3" Type="http://schemas.openxmlformats.org/officeDocument/2006/relationships/hyperlink" Target="http://www.ncbi.nlm.nih.gov/entrez/query.fcgi?cmd=Search&amp;db=PubMed&amp;term=17399790" TargetMode="External" /><Relationship Id="rId4" Type="http://schemas.openxmlformats.org/officeDocument/2006/relationships/hyperlink" Target="http://www.ncbi.nlm.nih.gov/entrez/query.fcgi?cmd=Search&amp;db=PubMed&amp;term=17576744" TargetMode="External" /><Relationship Id="rId5" Type="http://schemas.openxmlformats.org/officeDocument/2006/relationships/hyperlink" Target="http://www.ncbi.nlm.nih.gov/entrez/query.fcgi?cmd=Search&amp;db=PubMed&amp;term=17000705" TargetMode="External" /><Relationship Id="rId6" Type="http://schemas.openxmlformats.org/officeDocument/2006/relationships/hyperlink" Target="http://www.ncbi.nlm.nih.gov/entrez/query.fcgi?cmd=Search&amp;db=PubMed&amp;term=17884985" TargetMode="External" /><Relationship Id="rId7" Type="http://schemas.openxmlformats.org/officeDocument/2006/relationships/hyperlink" Target="http://demo.decodeme.com/health-watch/details/AMD" TargetMode="External" /><Relationship Id="rId8" Type="http://schemas.openxmlformats.org/officeDocument/2006/relationships/hyperlink" Target="http://demo.decodeme.com/health-watch/details/AMD" TargetMode="External" /><Relationship Id="rId9" Type="http://schemas.openxmlformats.org/officeDocument/2006/relationships/hyperlink" Target="http://demo.decodeme.com/health-watch/details/AMD" TargetMode="External" /><Relationship Id="rId10" Type="http://schemas.openxmlformats.org/officeDocument/2006/relationships/hyperlink" Target="http://demo.decodeme.com/health-watch/details/AMD" TargetMode="External" /><Relationship Id="rId11" Type="http://schemas.openxmlformats.org/officeDocument/2006/relationships/hyperlink" Target="http://demo.decodeme.com/health-watch/details/AMD" TargetMode="External" /><Relationship Id="rId12" Type="http://schemas.openxmlformats.org/officeDocument/2006/relationships/hyperlink" Target="http://demo.decodeme.com/health-watch/details/AMD" TargetMode="External" /><Relationship Id="rId13" Type="http://schemas.openxmlformats.org/officeDocument/2006/relationships/hyperlink" Target="http://demo.decodeme.com/health-watch/details/AMD" TargetMode="External" /><Relationship Id="rId14" Type="http://schemas.openxmlformats.org/officeDocument/2006/relationships/hyperlink" Target="http://demo.decodeme.com/health-watch/details/AMD" TargetMode="External" /><Relationship Id="rId15" Type="http://schemas.openxmlformats.org/officeDocument/2006/relationships/hyperlink" Target="http://demo.decodeme.com/health-watch/details/AMD" TargetMode="External" /><Relationship Id="rId16" Type="http://schemas.openxmlformats.org/officeDocument/2006/relationships/hyperlink" Target="http://demo.decodeme.com/health-watch/details/AMD" TargetMode="External" /><Relationship Id="rId17" Type="http://schemas.openxmlformats.org/officeDocument/2006/relationships/hyperlink" Target="http://demo.decodeme.com/health-watch/details/AMD" TargetMode="External" /><Relationship Id="rId18" Type="http://schemas.openxmlformats.org/officeDocument/2006/relationships/hyperlink" Target="http://demo.decodeme.com/health-watch/details/AMD" TargetMode="External" /><Relationship Id="rId19"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emo.decodeme.com/health-watch/details/OBES" TargetMode="External" /><Relationship Id="rId2" Type="http://schemas.openxmlformats.org/officeDocument/2006/relationships/hyperlink" Target="http://demo.decodeme.com/health-watch/details/OBES" TargetMode="External" /><Relationship Id="rId3" Type="http://schemas.openxmlformats.org/officeDocument/2006/relationships/hyperlink" Target="http://demo.decodeme.com/health-watch/details/OBES" TargetMode="External" /><Relationship Id="rId4" Type="http://schemas.openxmlformats.org/officeDocument/2006/relationships/hyperlink" Target="http://demo.decodeme.com/health-watch/details/OBES" TargetMode="External" /><Relationship Id="rId5" Type="http://schemas.openxmlformats.org/officeDocument/2006/relationships/hyperlink" Target="http://demo.decodeme.com/health-watch/details/OBES" TargetMode="External" /><Relationship Id="rId6" Type="http://schemas.openxmlformats.org/officeDocument/2006/relationships/hyperlink" Target="http://demo.decodeme.com/health-watch/details/OBES" TargetMode="External" /><Relationship Id="rId7" Type="http://schemas.openxmlformats.org/officeDocument/2006/relationships/hyperlink" Target="http://demo.decodeme.com/health-watch/details/OBES" TargetMode="External" /><Relationship Id="rId8" Type="http://schemas.openxmlformats.org/officeDocument/2006/relationships/hyperlink" Target="http://demo.decodeme.com/health-watch/details/OBES" TargetMode="External" /><Relationship Id="rId9" Type="http://schemas.openxmlformats.org/officeDocument/2006/relationships/hyperlink" Target="http://demo.decodeme.com/health-watch/details/OBES" TargetMode="External" /><Relationship Id="rId10" Type="http://schemas.openxmlformats.org/officeDocument/2006/relationships/hyperlink" Target="http://demo.decodeme.com/health-watch/details/OBES" TargetMode="External" /><Relationship Id="rId11" Type="http://schemas.openxmlformats.org/officeDocument/2006/relationships/hyperlink" Target="http://demo.decodeme.com/health-watch/details/OBES" TargetMode="External" /><Relationship Id="rId12" Type="http://schemas.openxmlformats.org/officeDocument/2006/relationships/hyperlink" Target="http://demo.decodeme.com/health-watch/details/OBES" TargetMode="External" /><Relationship Id="rId13" Type="http://schemas.openxmlformats.org/officeDocument/2006/relationships/hyperlink" Target="http://demo.decodeme.com/health-watch/details/OBES" TargetMode="External" /><Relationship Id="rId14" Type="http://schemas.openxmlformats.org/officeDocument/2006/relationships/hyperlink" Target="http://demo.decodeme.com/health-watch/details/OBES" TargetMode="External" /><Relationship Id="rId15" Type="http://schemas.openxmlformats.org/officeDocument/2006/relationships/hyperlink" Target="http://demo.decodeme.com/health-watch/details/OBES" TargetMode="External" /><Relationship Id="rId16" Type="http://schemas.openxmlformats.org/officeDocument/2006/relationships/hyperlink" Target="http://demo.decodeme.com/health-watch/details/OBES" TargetMode="External" /><Relationship Id="rId17" Type="http://schemas.openxmlformats.org/officeDocument/2006/relationships/hyperlink" Target="http://demo.decodeme.com/health-watch/details/OBES" TargetMode="External" /><Relationship Id="rId18" Type="http://schemas.openxmlformats.org/officeDocument/2006/relationships/hyperlink" Target="http://demo.decodeme.com/health-watch/details/OBES" TargetMode="External" /><Relationship Id="rId19" Type="http://schemas.openxmlformats.org/officeDocument/2006/relationships/hyperlink" Target="http://demo.decodeme.com/health-watch/details/OBES" TargetMode="External" /><Relationship Id="rId20" Type="http://schemas.openxmlformats.org/officeDocument/2006/relationships/hyperlink" Target="http://demo.decodeme.com/health-watch/details/OBES" TargetMode="External" /><Relationship Id="rId21" Type="http://schemas.openxmlformats.org/officeDocument/2006/relationships/hyperlink" Target="http://demo.decodeme.com/health-watch/details/OBES" TargetMode="External" /><Relationship Id="rId22" Type="http://schemas.openxmlformats.org/officeDocument/2006/relationships/hyperlink" Target="http://demo.decodeme.com/health-watch/details/OBES" TargetMode="External" /><Relationship Id="rId2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emo.decodeme.com/health-watch/details/PCA" TargetMode="External" /><Relationship Id="rId2" Type="http://schemas.openxmlformats.org/officeDocument/2006/relationships/hyperlink" Target="http://demo.decodeme.com/health-watch/details/PCA" TargetMode="External" /><Relationship Id="rId3" Type="http://schemas.openxmlformats.org/officeDocument/2006/relationships/hyperlink" Target="http://demo.decodeme.com/health-watch/details/PCA" TargetMode="External" /><Relationship Id="rId4" Type="http://schemas.openxmlformats.org/officeDocument/2006/relationships/hyperlink" Target="http://demo.decodeme.com/health-watch/details/PCA" TargetMode="External" /><Relationship Id="rId5" Type="http://schemas.openxmlformats.org/officeDocument/2006/relationships/hyperlink" Target="http://demo.decodeme.com/health-watch/details/PCA" TargetMode="External" /><Relationship Id="rId6" Type="http://schemas.openxmlformats.org/officeDocument/2006/relationships/hyperlink" Target="http://demo.decodeme.com/health-watch/details/PCA" TargetMode="External" /><Relationship Id="rId7" Type="http://schemas.openxmlformats.org/officeDocument/2006/relationships/hyperlink" Target="http://demo.decodeme.com/health-watch/details/PCA" TargetMode="External" /><Relationship Id="rId8" Type="http://schemas.openxmlformats.org/officeDocument/2006/relationships/hyperlink" Target="http://demo.decodeme.com/health-watch/details/PCA" TargetMode="External" /><Relationship Id="rId9" Type="http://schemas.openxmlformats.org/officeDocument/2006/relationships/hyperlink" Target="http://demo.decodeme.com/health-watch/details/PCA" TargetMode="External" /><Relationship Id="rId10" Type="http://schemas.openxmlformats.org/officeDocument/2006/relationships/hyperlink" Target="http://demo.decodeme.com/health-watch/details/PCA" TargetMode="External" /><Relationship Id="rId11" Type="http://schemas.openxmlformats.org/officeDocument/2006/relationships/hyperlink" Target="http://demo.decodeme.com/health-watch/details/PCA" TargetMode="External" /><Relationship Id="rId12" Type="http://schemas.openxmlformats.org/officeDocument/2006/relationships/hyperlink" Target="http://demo.decodeme.com/health-watch/details/PCA" TargetMode="External" /><Relationship Id="rId13" Type="http://schemas.openxmlformats.org/officeDocument/2006/relationships/hyperlink" Target="http://www.pharmgkb.org/do/serve?objId=109463561&amp;objCls=CytogeneticBand" TargetMode="External" /><Relationship Id="rId14" Type="http://schemas.openxmlformats.org/officeDocument/2006/relationships/hyperlink" Target="http://demo.decodeme.com/health-watch/details/PCA" TargetMode="External" /><Relationship Id="rId15" Type="http://schemas.openxmlformats.org/officeDocument/2006/relationships/hyperlink" Target="http://demo.decodeme.com/health-watch/details/PCA" TargetMode="External" /><Relationship Id="rId16" Type="http://schemas.openxmlformats.org/officeDocument/2006/relationships/hyperlink" Target="http://demo.decodeme.com/health-watch/details/PCA" TargetMode="External" /><Relationship Id="rId17" Type="http://schemas.openxmlformats.org/officeDocument/2006/relationships/hyperlink" Target="http://demo.decodeme.com/health-watch/details/PCA" TargetMode="External" /><Relationship Id="rId18" Type="http://schemas.openxmlformats.org/officeDocument/2006/relationships/hyperlink" Target="http://demo.decodeme.com/health-watch/details/PCA" TargetMode="External" /><Relationship Id="rId19" Type="http://schemas.openxmlformats.org/officeDocument/2006/relationships/hyperlink" Target="http://demo.decodeme.com/health-watch/details/PCA" TargetMode="External" /><Relationship Id="rId20" Type="http://schemas.openxmlformats.org/officeDocument/2006/relationships/hyperlink" Target="http://demo.decodeme.com/health-watch/details/PCA" TargetMode="External" /><Relationship Id="rId21" Type="http://schemas.openxmlformats.org/officeDocument/2006/relationships/hyperlink" Target="http://demo.decodeme.com/health-watch/details/PCA" TargetMode="External" /><Relationship Id="rId22" Type="http://schemas.openxmlformats.org/officeDocument/2006/relationships/hyperlink" Target="http://demo.decodeme.com/health-watch/details/PCA" TargetMode="External" /><Relationship Id="rId23" Type="http://schemas.openxmlformats.org/officeDocument/2006/relationships/hyperlink" Target="http://demo.decodeme.com/health-watch/details/PCA" TargetMode="External" /><Relationship Id="rId24" Type="http://schemas.openxmlformats.org/officeDocument/2006/relationships/hyperlink" Target="http://demo.decodeme.com/health-watch/details/PCA" TargetMode="External" /><Relationship Id="rId25" Type="http://schemas.openxmlformats.org/officeDocument/2006/relationships/hyperlink" Target="http://demo.decodeme.com/health-watch/details/PCA" TargetMode="External" /><Relationship Id="rId26" Type="http://schemas.openxmlformats.org/officeDocument/2006/relationships/hyperlink" Target="http://www.pharmgkb.org/do/serve?objId=109463561&amp;objCls=CytogeneticBand" TargetMode="External" /><Relationship Id="rId27"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demo.decodeme.com/health-watch/details/Psoriasis" TargetMode="External" /><Relationship Id="rId2" Type="http://schemas.openxmlformats.org/officeDocument/2006/relationships/hyperlink" Target="http://demo.decodeme.com/health-watch/details/Psoriasis" TargetMode="External" /><Relationship Id="rId3" Type="http://schemas.openxmlformats.org/officeDocument/2006/relationships/hyperlink" Target="http://demo.decodeme.com/health-watch/details/Psoriasis" TargetMode="External" /><Relationship Id="rId4" Type="http://schemas.openxmlformats.org/officeDocument/2006/relationships/hyperlink" Target="http://demo.decodeme.com/health-watch/details/Psoriasis" TargetMode="External" /><Relationship Id="rId5" Type="http://schemas.openxmlformats.org/officeDocument/2006/relationships/hyperlink" Target="http://demo.decodeme.com/health-watch/details/Psoriasis" TargetMode="External" /><Relationship Id="rId6" Type="http://schemas.openxmlformats.org/officeDocument/2006/relationships/hyperlink" Target="http://demo.decodeme.com/health-watch/details/Psoriasis" TargetMode="External" /><Relationship Id="rId7" Type="http://schemas.openxmlformats.org/officeDocument/2006/relationships/hyperlink" Target="http://demo.decodeme.com/health-watch/details/Psoriasis" TargetMode="External" /><Relationship Id="rId8" Type="http://schemas.openxmlformats.org/officeDocument/2006/relationships/hyperlink" Target="http://demo.decodeme.com/health-watch/details/Psoriasis" TargetMode="External" /><Relationship Id="rId9" Type="http://schemas.openxmlformats.org/officeDocument/2006/relationships/hyperlink" Target="http://demo.decodeme.com/health-watch/details/Psoriasis" TargetMode="External" /><Relationship Id="rId10" Type="http://schemas.openxmlformats.org/officeDocument/2006/relationships/hyperlink" Target="http://demo.decodeme.com/health-watch/details/Psoriasis" TargetMode="External" /><Relationship Id="rId11" Type="http://schemas.openxmlformats.org/officeDocument/2006/relationships/hyperlink" Target="http://demo.decodeme.com/health-watch/details/Psoriasis" TargetMode="External" /><Relationship Id="rId12" Type="http://schemas.openxmlformats.org/officeDocument/2006/relationships/hyperlink" Target="http://demo.decodeme.com/health-watch/details/Psoriasis" TargetMode="External" /><Relationship Id="rId13" Type="http://schemas.openxmlformats.org/officeDocument/2006/relationships/hyperlink" Target="http://demo.decodeme.com/health-watch/details/Psoriasis" TargetMode="External" /><Relationship Id="rId14" Type="http://schemas.openxmlformats.org/officeDocument/2006/relationships/hyperlink" Target="http://demo.decodeme.com/health-watch/details/Psoriasis" TargetMode="External" /><Relationship Id="rId1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2833157" TargetMode="External" /><Relationship Id="rId2" Type="http://schemas.openxmlformats.org/officeDocument/2006/relationships/hyperlink" Target="http://www.ncbi.nlm.nih.gov/entrez/query.fcgi?cmd=Search&amp;db=PubMed&amp;term=16200584" TargetMode="External" /><Relationship Id="rId3" Type="http://schemas.openxmlformats.org/officeDocument/2006/relationships/hyperlink" Target="http://www.ncbi.nlm.nih.gov/entrez/query.fcgi?cmd=Search&amp;db=PubMed&amp;term=16385500" TargetMode="External" /><Relationship Id="rId4" Type="http://schemas.openxmlformats.org/officeDocument/2006/relationships/hyperlink" Target="http://www.ncbi.nlm.nih.gov/entrez/query.fcgi?cmd=Search&amp;db=PubMed&amp;term=10643712" TargetMode="External" /><Relationship Id="rId5" Type="http://schemas.openxmlformats.org/officeDocument/2006/relationships/hyperlink" Target="http://www.ncbi.nlm.nih.gov/entrez/query.fcgi?cmd=Search&amp;db=PubMed&amp;term=18087673" TargetMode="External" /><Relationship Id="rId6" Type="http://schemas.openxmlformats.org/officeDocument/2006/relationships/hyperlink" Target="http://www.ncbi.nlm.nih.gov/entrez/query.fcgi?cmd=Search&amp;db=PubMed&amp;term=4599390" TargetMode="External" /><Relationship Id="rId7" Type="http://schemas.openxmlformats.org/officeDocument/2006/relationships/hyperlink" Target="http://www.ncbi.nlm.nih.gov/entrez/query.fcgi?cmd=Search&amp;db=PubMed&amp;term=1106425" TargetMode="External" /><Relationship Id="rId8" Type="http://schemas.openxmlformats.org/officeDocument/2006/relationships/hyperlink" Target="http://www.ncbi.nlm.nih.gov/entrez/query.fcgi?cmd=Search&amp;db=PubMed&amp;term=11607847" TargetMode="External" /><Relationship Id="rId9" Type="http://schemas.openxmlformats.org/officeDocument/2006/relationships/hyperlink" Target="http://www.ncbi.nlm.nih.gov/entrez/query.fcgi?cmd=Search&amp;db=PubMed&amp;term=11672546" TargetMode="External" /><Relationship Id="rId10" Type="http://schemas.openxmlformats.org/officeDocument/2006/relationships/hyperlink" Target="http://www.ncbi.nlm.nih.gov/entrez/query.fcgi?cmd=Search&amp;db=PubMed&amp;term=10754334" TargetMode="External" /><Relationship Id="rId11" Type="http://schemas.openxmlformats.org/officeDocument/2006/relationships/hyperlink" Target="http://www.ncbi.nlm.nih.gov/entrez/query.fcgi?cmd=Search&amp;db=PubMed&amp;term=17880261" TargetMode="External" /><Relationship Id="rId12" Type="http://schemas.openxmlformats.org/officeDocument/2006/relationships/hyperlink" Target="http://www.ncbi.nlm.nih.gov/entrez/query.fcgi?cmd=Search&amp;db=PubMed&amp;term=17982455" TargetMode="External" /><Relationship Id="rId13" Type="http://schemas.openxmlformats.org/officeDocument/2006/relationships/hyperlink" Target="http://www.ncbi.nlm.nih.gov/entrez/query.fcgi?cmd=Search&amp;db=PubMed&amp;term=18794857" TargetMode="External" /><Relationship Id="rId14" Type="http://schemas.openxmlformats.org/officeDocument/2006/relationships/hyperlink" Target="http://www.ncbi.nlm.nih.gov/entrez/query.fcgi?cmd=Search&amp;db=PubMed&amp;term=18794853" TargetMode="External" /><Relationship Id="rId15" Type="http://schemas.openxmlformats.org/officeDocument/2006/relationships/hyperlink" Target="http://www.ncbi.nlm.nih.gov/entrez/query.fcgi?cmd=Search&amp;db=PubMed&amp;term=9874568" TargetMode="External" /><Relationship Id="rId16" Type="http://schemas.openxmlformats.org/officeDocument/2006/relationships/hyperlink" Target="http://www.ncbi.nlm.nih.gov/entrez/query.fcgi?cmd=Search&amp;db=PubMed&amp;term=15004560" TargetMode="External" /><Relationship Id="rId17" Type="http://schemas.openxmlformats.org/officeDocument/2006/relationships/hyperlink" Target="http://www.ncbi.nlm.nih.gov/entrez/query.fcgi?cmd=Search&amp;db=PubMed&amp;term=17170052" TargetMode="External" /><Relationship Id="rId18" Type="http://schemas.openxmlformats.org/officeDocument/2006/relationships/hyperlink" Target="http://www.ncbi.nlm.nih.gov/entrez/query.fcgi?cmd=Search&amp;db=PubMed&amp;term=15674368" TargetMode="External" /><Relationship Id="rId19" Type="http://schemas.openxmlformats.org/officeDocument/2006/relationships/hyperlink" Target="http://www.ncbi.nlm.nih.gov/entrez/query.fcgi?cmd=Search&amp;db=PubMed&amp;term=15986374" TargetMode="External" /><Relationship Id="rId20" Type="http://schemas.openxmlformats.org/officeDocument/2006/relationships/hyperlink" Target="http://www.ncbi.nlm.nih.gov/entrez/query.fcgi?cmd=Search&amp;db=PubMed&amp;term=15934099" TargetMode="External" /><Relationship Id="rId21" Type="http://schemas.openxmlformats.org/officeDocument/2006/relationships/hyperlink" Target="http://www.ncbi.nlm.nih.gov/entrez/query.fcgi?cmd=Search&amp;db=PubMed&amp;term=15641088" TargetMode="External" /><Relationship Id="rId22" Type="http://schemas.openxmlformats.org/officeDocument/2006/relationships/hyperlink" Target="http://www.ncbi.nlm.nih.gov/entrez/query.fcgi?cmd=Search&amp;db=PubMed&amp;term=16635271" TargetMode="External" /><Relationship Id="rId23" Type="http://schemas.openxmlformats.org/officeDocument/2006/relationships/hyperlink" Target="http://www.ncbi.nlm.nih.gov/entrez/query.fcgi?cmd=Search&amp;db=PubMed&amp;term=15986352" TargetMode="External" /><Relationship Id="rId24" Type="http://schemas.openxmlformats.org/officeDocument/2006/relationships/hyperlink" Target="http://www.ncbi.nlm.nih.gov/entrez/query.fcgi?cmd=Search&amp;db=PubMed&amp;term=16380915" TargetMode="External" /><Relationship Id="rId25" Type="http://schemas.openxmlformats.org/officeDocument/2006/relationships/hyperlink" Target="http://www.ncbi.nlm.nih.gov/entrez/query.fcgi?cmd=Search&amp;db=PubMed&amp;term=17237219" TargetMode="External" /><Relationship Id="rId26" Type="http://schemas.openxmlformats.org/officeDocument/2006/relationships/hyperlink" Target="http://demo.decodeme.com/health-watch/details/RA" TargetMode="External" /><Relationship Id="rId27" Type="http://schemas.openxmlformats.org/officeDocument/2006/relationships/hyperlink" Target="http://www.ncbi.nlm.nih.gov/entrez/query.fcgi?cmd=Search&amp;db=PubMed&amp;term=15641066" TargetMode="External" /><Relationship Id="rId28" Type="http://schemas.openxmlformats.org/officeDocument/2006/relationships/hyperlink" Target="http://www.ncbi.nlm.nih.gov/entrez/query.fcgi?cmd=Search&amp;db=PubMed&amp;term=10814502" TargetMode="External" /><Relationship Id="rId29" Type="http://schemas.openxmlformats.org/officeDocument/2006/relationships/hyperlink" Target="http://demo.decodeme.com/health-watch/details/RA" TargetMode="External" /><Relationship Id="rId30" Type="http://schemas.openxmlformats.org/officeDocument/2006/relationships/hyperlink" Target="http://demo.decodeme.com/health-watch/details/RA" TargetMode="External" /><Relationship Id="rId31" Type="http://schemas.openxmlformats.org/officeDocument/2006/relationships/hyperlink" Target="http://demo.decodeme.com/health-watch/details/RA" TargetMode="External" /><Relationship Id="rId32" Type="http://schemas.openxmlformats.org/officeDocument/2006/relationships/hyperlink" Target="http://demo.decodeme.com/health-watch/details/RA" TargetMode="External" /><Relationship Id="rId33" Type="http://schemas.openxmlformats.org/officeDocument/2006/relationships/hyperlink" Target="http://demo.decodeme.com/health-watch/details/RA" TargetMode="External" /><Relationship Id="rId34" Type="http://schemas.openxmlformats.org/officeDocument/2006/relationships/hyperlink" Target="http://demo.decodeme.com/health-watch/details/RA" TargetMode="External" /><Relationship Id="rId35" Type="http://schemas.openxmlformats.org/officeDocument/2006/relationships/hyperlink" Target="http://demo.decodeme.com/health-watch/details/RA" TargetMode="External" /><Relationship Id="rId36" Type="http://schemas.openxmlformats.org/officeDocument/2006/relationships/hyperlink" Target="http://demo.decodeme.com/health-watch/details/RA" TargetMode="External" /><Relationship Id="rId37" Type="http://schemas.openxmlformats.org/officeDocument/2006/relationships/hyperlink" Target="http://demo.decodeme.com/health-watch/details/RA" TargetMode="External" /><Relationship Id="rId38" Type="http://schemas.openxmlformats.org/officeDocument/2006/relationships/hyperlink" Target="http://demo.decodeme.com/health-watch/details/RA" TargetMode="External" /><Relationship Id="rId39" Type="http://schemas.openxmlformats.org/officeDocument/2006/relationships/hyperlink" Target="http://demo.decodeme.com/health-watch/details/RA" TargetMode="External" /><Relationship Id="rId40"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demo.decodeme.com/health-watch/details/RLS" TargetMode="External" /><Relationship Id="rId2" Type="http://schemas.openxmlformats.org/officeDocument/2006/relationships/hyperlink" Target="http://demo.decodeme.com/health-watch/details/RLS" TargetMode="External" /><Relationship Id="rId3" Type="http://schemas.openxmlformats.org/officeDocument/2006/relationships/hyperlink" Target="http://demo.decodeme.com/health-watch/details/RLS" TargetMode="External" /><Relationship Id="rId4" Type="http://schemas.openxmlformats.org/officeDocument/2006/relationships/hyperlink" Target="http://demo.decodeme.com/health-watch/details/RLS" TargetMode="External" /><Relationship Id="rId5" Type="http://schemas.openxmlformats.org/officeDocument/2006/relationships/hyperlink" Target="http://demo.decodeme.com/health-watch/details/RLS" TargetMode="External" /><Relationship Id="rId6" Type="http://schemas.openxmlformats.org/officeDocument/2006/relationships/hyperlink" Target="http://www.ncbi.nlm.nih.gov/entrez/query.fcgi?cmd=Search&amp;db=PubMed&amp;term=11340155" TargetMode="External" /><Relationship Id="rId7" Type="http://schemas.openxmlformats.org/officeDocument/2006/relationships/hyperlink" Target="http://demo.decodeme.com/health-watch/details/RLS" TargetMode="External" /><Relationship Id="rId8" Type="http://schemas.openxmlformats.org/officeDocument/2006/relationships/hyperlink" Target="http://demo.decodeme.com/health-watch/details/RLS" TargetMode="External" /><Relationship Id="rId9" Type="http://schemas.openxmlformats.org/officeDocument/2006/relationships/hyperlink" Target="http://demo.decodeme.com/health-watch/details/RLS" TargetMode="External" /><Relationship Id="rId10" Type="http://schemas.openxmlformats.org/officeDocument/2006/relationships/hyperlink" Target="http://demo.decodeme.com/health-watch/details/RLS" TargetMode="External" /><Relationship Id="rId11" Type="http://schemas.openxmlformats.org/officeDocument/2006/relationships/hyperlink" Target="http://demo.decodeme.com/health-watch/details/RLS" TargetMode="External" /><Relationship Id="rId1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demo.decodeme.com/health-watch/details/T1D" TargetMode="External" /><Relationship Id="rId2" Type="http://schemas.openxmlformats.org/officeDocument/2006/relationships/hyperlink" Target="http://demo.decodeme.com/health-watch/details/T1D" TargetMode="External" /><Relationship Id="rId3" Type="http://schemas.openxmlformats.org/officeDocument/2006/relationships/hyperlink" Target="http://demo.decodeme.com/health-watch/details/T1D" TargetMode="External" /><Relationship Id="rId4" Type="http://schemas.openxmlformats.org/officeDocument/2006/relationships/hyperlink" Target="http://demo.decodeme.com/health-watch/details/T1D" TargetMode="External" /><Relationship Id="rId5" Type="http://schemas.openxmlformats.org/officeDocument/2006/relationships/hyperlink" Target="http://demo.decodeme.com/health-watch/details/T1D" TargetMode="External" /><Relationship Id="rId6" Type="http://schemas.openxmlformats.org/officeDocument/2006/relationships/hyperlink" Target="http://demo.decodeme.com/health-watch/details/T1D" TargetMode="External" /><Relationship Id="rId7" Type="http://schemas.openxmlformats.org/officeDocument/2006/relationships/hyperlink" Target="http://demo.decodeme.com/health-watch/details/T1D" TargetMode="External" /><Relationship Id="rId8" Type="http://schemas.openxmlformats.org/officeDocument/2006/relationships/hyperlink" Target="http://demo.decodeme.com/health-watch/details/T1D" TargetMode="External" /><Relationship Id="rId9" Type="http://schemas.openxmlformats.org/officeDocument/2006/relationships/hyperlink" Target="http://demo.decodeme.com/health-watch/details/T1D" TargetMode="External" /><Relationship Id="rId10" Type="http://schemas.openxmlformats.org/officeDocument/2006/relationships/hyperlink" Target="http://demo.decodeme.com/health-watch/details/T1D" TargetMode="External" /><Relationship Id="rId11" Type="http://schemas.openxmlformats.org/officeDocument/2006/relationships/hyperlink" Target="http://demo.decodeme.com/health-watch/details/T1D" TargetMode="External" /><Relationship Id="rId12" Type="http://schemas.openxmlformats.org/officeDocument/2006/relationships/hyperlink" Target="http://www.ncbi.nlm.nih.gov/entrez/query.fcgi?cmd=Search&amp;db=PubMed&amp;term=12724780" TargetMode="External" /><Relationship Id="rId13" Type="http://schemas.openxmlformats.org/officeDocument/2006/relationships/hyperlink" Target="http://www.ncbi.nlm.nih.gov/entrez/query.fcgi?cmd=Search&amp;db=PubMed&amp;term=16699517" TargetMode="External" /><Relationship Id="rId14" Type="http://schemas.openxmlformats.org/officeDocument/2006/relationships/hyperlink" Target="http://www.ncbi.nlm.nih.gov/entrez/query.fcgi?cmd=Search&amp;db=PubMed&amp;term=9054945" TargetMode="External" /><Relationship Id="rId15" Type="http://schemas.openxmlformats.org/officeDocument/2006/relationships/hyperlink" Target="http://www.ncbi.nlm.nih.gov/entrez/query.fcgi?cmd=Search&amp;db=PubMed&amp;term=9054944" TargetMode="External" /><Relationship Id="rId16" Type="http://schemas.openxmlformats.org/officeDocument/2006/relationships/hyperlink" Target="http://www.ncbi.nlm.nih.gov/entrez/query.fcgi?cmd=Search&amp;db=PubMed&amp;term=12138178" TargetMode="External" /><Relationship Id="rId17" Type="http://schemas.openxmlformats.org/officeDocument/2006/relationships/hyperlink" Target="http://www.ncbi.nlm.nih.gov/entrez/query.fcgi?cmd=Search&amp;db=PubMed&amp;term=15004560" TargetMode="External" /><Relationship Id="rId18" Type="http://schemas.openxmlformats.org/officeDocument/2006/relationships/hyperlink" Target="http://www.ncbi.nlm.nih.gov/entrez/query.fcgi?cmd=Search&amp;db=PubMed&amp;term=9874568" TargetMode="External" /><Relationship Id="rId19" Type="http://schemas.openxmlformats.org/officeDocument/2006/relationships/hyperlink" Target="http://www.ncbi.nlm.nih.gov/entrez/query.fcgi?cmd=Search&amp;db=PubMed&amp;term=15504986" TargetMode="External" /><Relationship Id="rId20" Type="http://schemas.openxmlformats.org/officeDocument/2006/relationships/hyperlink" Target="http://www.ncbi.nlm.nih.gov/entrez/query.fcgi?cmd=Search&amp;db=PubMed&amp;term=10799879" TargetMode="External" /><Relationship Id="rId21" Type="http://schemas.openxmlformats.org/officeDocument/2006/relationships/hyperlink" Target="http://www.ncbi.nlm.nih.gov/entrez/query.fcgi?cmd=Search&amp;db=PubMed&amp;term=11114373" TargetMode="External" /><Relationship Id="rId22" Type="http://schemas.openxmlformats.org/officeDocument/2006/relationships/hyperlink" Target="http://www.ncbi.nlm.nih.gov/entrez/query.fcgi?cmd=Search&amp;db=PubMed&amp;term=17632545" TargetMode="External" /><Relationship Id="rId23" Type="http://schemas.openxmlformats.org/officeDocument/2006/relationships/hyperlink" Target="http://demo.decodeme.com/health-watch/details/T1D" TargetMode="External" /><Relationship Id="rId24" Type="http://schemas.openxmlformats.org/officeDocument/2006/relationships/hyperlink" Target="http://demo.decodeme.com/health-watch/details/T1D" TargetMode="External" /><Relationship Id="rId25" Type="http://schemas.openxmlformats.org/officeDocument/2006/relationships/hyperlink" Target="http://demo.decodeme.com/health-watch/details/T1D" TargetMode="External" /><Relationship Id="rId26" Type="http://schemas.openxmlformats.org/officeDocument/2006/relationships/hyperlink" Target="http://demo.decodeme.com/health-watch/details/T1D" TargetMode="External" /><Relationship Id="rId27" Type="http://schemas.openxmlformats.org/officeDocument/2006/relationships/hyperlink" Target="http://demo.decodeme.com/health-watch/details/T1D" TargetMode="External" /><Relationship Id="rId28" Type="http://schemas.openxmlformats.org/officeDocument/2006/relationships/hyperlink" Target="http://demo.decodeme.com/health-watch/details/T1D" TargetMode="External" /><Relationship Id="rId29" Type="http://schemas.openxmlformats.org/officeDocument/2006/relationships/hyperlink" Target="http://demo.decodeme.com/health-watch/details/T1D" TargetMode="External" /><Relationship Id="rId30" Type="http://schemas.openxmlformats.org/officeDocument/2006/relationships/hyperlink" Target="http://demo.decodeme.com/health-watch/details/T1D" TargetMode="External" /><Relationship Id="rId31" Type="http://schemas.openxmlformats.org/officeDocument/2006/relationships/hyperlink" Target="http://demo.decodeme.com/health-watch/details/T1D" TargetMode="External" /><Relationship Id="rId32" Type="http://schemas.openxmlformats.org/officeDocument/2006/relationships/hyperlink" Target="http://demo.decodeme.com/health-watch/details/T1D" TargetMode="External" /><Relationship Id="rId33" Type="http://schemas.openxmlformats.org/officeDocument/2006/relationships/hyperlink" Target="http://demo.decodeme.com/health-watch/details/T1D" TargetMode="External" /><Relationship Id="rId3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demo.decodeme.com/health-watch/details/T2D" TargetMode="External" /><Relationship Id="rId2" Type="http://schemas.openxmlformats.org/officeDocument/2006/relationships/hyperlink" Target="http://www.ncbi.nlm.nih.gov/entrez/query.fcgi?cmd=Search&amp;db=PubMed&amp;term=16415884" TargetMode="External" /><Relationship Id="rId3" Type="http://schemas.openxmlformats.org/officeDocument/2006/relationships/hyperlink" Target="http://www.ncbi.nlm.nih.gov/entrez/query.fcgi?cmd=Search&amp;db=PubMed&amp;term=17206141" TargetMode="External" /><Relationship Id="rId4" Type="http://schemas.openxmlformats.org/officeDocument/2006/relationships/hyperlink" Target="http://www.ncbi.nlm.nih.gov/entrez/query.fcgi?cmd=Search&amp;db=PubMed&amp;term=17245589" TargetMode="External" /><Relationship Id="rId5" Type="http://schemas.openxmlformats.org/officeDocument/2006/relationships/hyperlink" Target="http://www.ncbi.nlm.nih.gov/entrez/query.fcgi?cmd=Search&amp;db=PubMed&amp;term=17340123" TargetMode="External" /><Relationship Id="rId6" Type="http://schemas.openxmlformats.org/officeDocument/2006/relationships/hyperlink" Target="http://www.ncbi.nlm.nih.gov/entrez/query.fcgi?cmd=Search&amp;db=PubMed&amp;term=18097733" TargetMode="External" /><Relationship Id="rId7" Type="http://schemas.openxmlformats.org/officeDocument/2006/relationships/hyperlink" Target="http://www.ncbi.nlm.nih.gov/entrez/query.fcgi?cmd=Search&amp;db=PubMed&amp;term=10973253" TargetMode="External" /><Relationship Id="rId8" Type="http://schemas.openxmlformats.org/officeDocument/2006/relationships/hyperlink" Target="http://www.ncbi.nlm.nih.gov/entrez/query.fcgi?cmd=Search&amp;db=PubMed&amp;term=9806549" TargetMode="External" /><Relationship Id="rId9" Type="http://schemas.openxmlformats.org/officeDocument/2006/relationships/hyperlink" Target="http://www.ncbi.nlm.nih.gov/entrez/query.fcgi?cmd=Search&amp;db=PubMed&amp;term=11596673" TargetMode="External" /><Relationship Id="rId10" Type="http://schemas.openxmlformats.org/officeDocument/2006/relationships/hyperlink" Target="http://www.ncbi.nlm.nih.gov/entrez/query.fcgi?cmd=Search&amp;db=PubMed&amp;term=10777704" TargetMode="External" /><Relationship Id="rId11" Type="http://schemas.openxmlformats.org/officeDocument/2006/relationships/hyperlink" Target="http://www.ncbi.nlm.nih.gov/entrez/query.fcgi?cmd=Search&amp;db=PubMed&amp;term=16108843" TargetMode="External" /><Relationship Id="rId12" Type="http://schemas.openxmlformats.org/officeDocument/2006/relationships/hyperlink" Target="http://www.ncbi.nlm.nih.gov/entrez/query.fcgi?cmd=Search&amp;db=PubMed&amp;term=1397696" TargetMode="External" /><Relationship Id="rId13" Type="http://schemas.openxmlformats.org/officeDocument/2006/relationships/hyperlink" Target="http://www.ncbi.nlm.nih.gov/entrez/query.fcgi?cmd=Search&amp;db=PubMed&amp;term=16443426" TargetMode="External" /><Relationship Id="rId14" Type="http://schemas.openxmlformats.org/officeDocument/2006/relationships/hyperlink" Target="http://www.ncbi.nlm.nih.gov/entrez/query.fcgi?cmd=Search&amp;db=PubMed&amp;term=16787980" TargetMode="External" /><Relationship Id="rId15" Type="http://schemas.openxmlformats.org/officeDocument/2006/relationships/hyperlink" Target="http://www.ncbi.nlm.nih.gov/entrez/query.fcgi?cmd=Search&amp;db=PubMed&amp;term=16364283" TargetMode="External" /><Relationship Id="rId16" Type="http://schemas.openxmlformats.org/officeDocument/2006/relationships/hyperlink" Target="http://www.ncbi.nlm.nih.gov/entrez/query.fcgi?cmd=Search&amp;db=PubMed&amp;term=17192720" TargetMode="External" /><Relationship Id="rId17" Type="http://schemas.openxmlformats.org/officeDocument/2006/relationships/hyperlink" Target="http://www.ncbi.nlm.nih.gov/entrez/query.fcgi?cmd=Search&amp;db=PubMed&amp;term=16984975" TargetMode="External" /><Relationship Id="rId18" Type="http://schemas.openxmlformats.org/officeDocument/2006/relationships/hyperlink" Target="http://www.ncbi.nlm.nih.gov/entrez/query.fcgi?cmd=Search&amp;db=PubMed&amp;term=18040659" TargetMode="External" /><Relationship Id="rId19" Type="http://schemas.openxmlformats.org/officeDocument/2006/relationships/hyperlink" Target="http://www.ncbi.nlm.nih.gov/entrez/query.fcgi?cmd=Search&amp;db=PubMed&amp;term=9771706" TargetMode="External" /><Relationship Id="rId20" Type="http://schemas.openxmlformats.org/officeDocument/2006/relationships/hyperlink" Target="http://www.ncbi.nlm.nih.gov/entrez/query.fcgi?cmd=Search&amp;db=PubMed&amp;term=2649325" TargetMode="External" /><Relationship Id="rId21" Type="http://schemas.openxmlformats.org/officeDocument/2006/relationships/hyperlink" Target="http://www.ncbi.nlm.nih.gov/entrez/query.fcgi?cmd=Search&amp;db=PubMed&amp;term=14736744" TargetMode="External" /><Relationship Id="rId22" Type="http://schemas.openxmlformats.org/officeDocument/2006/relationships/hyperlink" Target="http://www.ncbi.nlm.nih.gov/entrez/query.fcgi?cmd=Search&amp;db=PubMed&amp;term=15331542" TargetMode="External" /><Relationship Id="rId23" Type="http://schemas.openxmlformats.org/officeDocument/2006/relationships/hyperlink" Target="http://www.ncbi.nlm.nih.gov/entrez/query.fcgi?cmd=Search&amp;db=PubMed&amp;term=17003358" TargetMode="External" /><Relationship Id="rId24" Type="http://schemas.openxmlformats.org/officeDocument/2006/relationships/hyperlink" Target="http://www.ncbi.nlm.nih.gov/entrez/query.fcgi?cmd=Search&amp;db=PubMed&amp;term=17342473" TargetMode="External" /><Relationship Id="rId25" Type="http://schemas.openxmlformats.org/officeDocument/2006/relationships/hyperlink" Target="http://www.ncbi.nlm.nih.gov/entrez/query.fcgi?cmd=Search&amp;db=PubMed&amp;term=17554300" TargetMode="External" /><Relationship Id="rId26" Type="http://schemas.openxmlformats.org/officeDocument/2006/relationships/hyperlink" Target="http://www.ncbi.nlm.nih.gov/entrez/query.fcgi?cmd=Search&amp;db=PubMed&amp;term=17601994" TargetMode="External" /><Relationship Id="rId27" Type="http://schemas.openxmlformats.org/officeDocument/2006/relationships/hyperlink" Target="http://www.ncbi.nlm.nih.gov/entrez/query.fcgi?cmd=Search&amp;db=PubMed&amp;term=8001151" TargetMode="External" /><Relationship Id="rId28" Type="http://schemas.openxmlformats.org/officeDocument/2006/relationships/hyperlink" Target="http://www.ncbi.nlm.nih.gov/entrez/query.fcgi?cmd=Search&amp;db=PubMed&amp;term=12540638" TargetMode="External" /><Relationship Id="rId29" Type="http://schemas.openxmlformats.org/officeDocument/2006/relationships/hyperlink" Target="http://www.ncbi.nlm.nih.gov/entrez/query.fcgi?cmd=Search&amp;db=PubMed&amp;term=16320083" TargetMode="External" /><Relationship Id="rId30" Type="http://schemas.openxmlformats.org/officeDocument/2006/relationships/hyperlink" Target="http://www.ncbi.nlm.nih.gov/entrez/query.fcgi?cmd=Search&amp;db=PubMed&amp;term=17823772" TargetMode="External" /><Relationship Id="rId31" Type="http://schemas.openxmlformats.org/officeDocument/2006/relationships/hyperlink" Target="http://www.ncbi.nlm.nih.gov/entrez/query.fcgi?cmd=Search&amp;db=PubMed&amp;term=17534663" TargetMode="External" /><Relationship Id="rId32" Type="http://schemas.openxmlformats.org/officeDocument/2006/relationships/hyperlink" Target="http://www.ncbi.nlm.nih.gov/entrez/query.fcgi?cmd=Search&amp;db=PubMed&amp;term=11793026" TargetMode="External" /><Relationship Id="rId33" Type="http://schemas.openxmlformats.org/officeDocument/2006/relationships/hyperlink" Target="http://www.ncbi.nlm.nih.gov/entrez/query.fcgi?cmd=Search&amp;db=PubMed&amp;term=16887799" TargetMode="External" /><Relationship Id="rId34" Type="http://schemas.openxmlformats.org/officeDocument/2006/relationships/hyperlink" Target="http://www.ncbi.nlm.nih.gov/entrez/query.fcgi?cmd=Search&amp;db=PubMed&amp;term=18162508" TargetMode="External" /><Relationship Id="rId35" Type="http://schemas.openxmlformats.org/officeDocument/2006/relationships/hyperlink" Target="http://www.ncbi.nlm.nih.gov/entrez/query.fcgi?cmd=Search&amp;db=PubMed&amp;term=17293876" TargetMode="External" /><Relationship Id="rId36" Type="http://schemas.openxmlformats.org/officeDocument/2006/relationships/hyperlink" Target="http://www.ncbi.nlm.nih.gov/entrez/query.fcgi?cmd=Search&amp;db=PubMed&amp;term=16571599" TargetMode="External" /><Relationship Id="rId37" Type="http://schemas.openxmlformats.org/officeDocument/2006/relationships/hyperlink" Target="http://www.ncbi.nlm.nih.gov/entrez/query.fcgi?cmd=Search&amp;db=PubMed&amp;term=17463246" TargetMode="External" /><Relationship Id="rId38" Type="http://schemas.openxmlformats.org/officeDocument/2006/relationships/hyperlink" Target="http://www.ncbi.nlm.nih.gov/entrez/query.fcgi?cmd=Search&amp;db=PubMed&amp;term=17463248" TargetMode="External" /><Relationship Id="rId39" Type="http://schemas.openxmlformats.org/officeDocument/2006/relationships/hyperlink" Target="http://www.ncbi.nlm.nih.gov/entrez/query.fcgi?cmd=Search&amp;db=PubMed&amp;term=18469204" TargetMode="External" /><Relationship Id="rId40" Type="http://schemas.openxmlformats.org/officeDocument/2006/relationships/hyperlink" Target="http://www.ncbi.nlm.nih.gov/entrez/query.fcgi?cmd=Search&amp;db=PubMed&amp;term=9891060" TargetMode="External" /><Relationship Id="rId41" Type="http://schemas.openxmlformats.org/officeDocument/2006/relationships/hyperlink" Target="http://www.ncbi.nlm.nih.gov/entrez/query.fcgi?cmd=Search&amp;db=PubMed&amp;term=11289058" TargetMode="External" /><Relationship Id="rId42" Type="http://schemas.openxmlformats.org/officeDocument/2006/relationships/hyperlink" Target="http://www.ncbi.nlm.nih.gov/entrez/query.fcgi?cmd=Search&amp;db=PubMed&amp;term=17130514" TargetMode="External" /><Relationship Id="rId4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demo.decodeme.com/health-watch/details/UC" TargetMode="External" /><Relationship Id="rId2" Type="http://schemas.openxmlformats.org/officeDocument/2006/relationships/hyperlink" Target="http://demo.decodeme.com/health-watch/details/UC" TargetMode="External" /><Relationship Id="rId3" Type="http://schemas.openxmlformats.org/officeDocument/2006/relationships/hyperlink" Target="http://demo.decodeme.com/health-watch/details/UC" TargetMode="External" /><Relationship Id="rId4" Type="http://schemas.openxmlformats.org/officeDocument/2006/relationships/hyperlink" Target="http://demo.decodeme.com/health-watch/details/UC" TargetMode="External" /><Relationship Id="rId5" Type="http://schemas.openxmlformats.org/officeDocument/2006/relationships/hyperlink" Target="http://demo.decodeme.com/health-watch/details/UC" TargetMode="External" /><Relationship Id="rId6" Type="http://schemas.openxmlformats.org/officeDocument/2006/relationships/hyperlink" Target="http://demo.decodeme.com/health-watch/details/UC" TargetMode="External" /><Relationship Id="rId7" Type="http://schemas.openxmlformats.org/officeDocument/2006/relationships/hyperlink" Target="http://demo.decodeme.com/health-watch/details/UC" TargetMode="External" /><Relationship Id="rId8" Type="http://schemas.openxmlformats.org/officeDocument/2006/relationships/hyperlink" Target="http://www.ncbi.nlm.nih.gov/entrez/query.fcgi?cmd=Search&amp;db=PubMed&amp;term=18438406" TargetMode="External" /><Relationship Id="rId9" Type="http://schemas.openxmlformats.org/officeDocument/2006/relationships/hyperlink" Target="http://www.ncbi.nlm.nih.gov/entrez/query.fcgi?cmd=Search&amp;db=PubMed&amp;term=9806829" TargetMode="External" /><Relationship Id="rId10" Type="http://schemas.openxmlformats.org/officeDocument/2006/relationships/hyperlink" Target="http://www.ncbi.nlm.nih.gov/entrez/query.fcgi?cmd=Search&amp;db=PubMed&amp;term=17554261" TargetMode="External" /><Relationship Id="rId11" Type="http://schemas.openxmlformats.org/officeDocument/2006/relationships/hyperlink" Target="http://www.ncbi.nlm.nih.gov/entrez/query.fcgi?cmd=Search&amp;db=PubMed&amp;term=17554300" TargetMode="External" /><Relationship Id="rId12" Type="http://schemas.openxmlformats.org/officeDocument/2006/relationships/hyperlink" Target="http://www.ncbi.nlm.nih.gov/entrez/query.fcgi?cmd=Search&amp;db=PubMed&amp;term=18047540" TargetMode="External" /><Relationship Id="rId13" Type="http://schemas.openxmlformats.org/officeDocument/2006/relationships/hyperlink" Target="http://demo.decodeme.com/health-watch/details/UC" TargetMode="External" /><Relationship Id="rId14" Type="http://schemas.openxmlformats.org/officeDocument/2006/relationships/hyperlink" Target="http://demo.decodeme.com/health-watch/details/UC" TargetMode="External" /><Relationship Id="rId15" Type="http://schemas.openxmlformats.org/officeDocument/2006/relationships/hyperlink" Target="http://demo.decodeme.com/health-watch/details/UC" TargetMode="External" /><Relationship Id="rId16" Type="http://schemas.openxmlformats.org/officeDocument/2006/relationships/hyperlink" Target="http://demo.decodeme.com/health-watch/details/UC" TargetMode="External" /><Relationship Id="rId17" Type="http://schemas.openxmlformats.org/officeDocument/2006/relationships/hyperlink" Target="http://demo.decodeme.com/health-watch/details/UC" TargetMode="External" /><Relationship Id="rId18" Type="http://schemas.openxmlformats.org/officeDocument/2006/relationships/hyperlink" Target="http://demo.decodeme.com/health-watch/details/UC" TargetMode="External" /><Relationship Id="rId19" Type="http://schemas.openxmlformats.org/officeDocument/2006/relationships/hyperlink" Target="http://demo.decodeme.com/health-watch/details/UC" TargetMode="External" /><Relationship Id="rId20"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demo.decodeme.com/health-watch/details/IBD" TargetMode="External" /><Relationship Id="rId2" Type="http://schemas.openxmlformats.org/officeDocument/2006/relationships/hyperlink" Target="http://demo.decodeme.com/health-watch/details/IBD" TargetMode="External" /><Relationship Id="rId3" Type="http://schemas.openxmlformats.org/officeDocument/2006/relationships/hyperlink" Target="http://demo.decodeme.com/health-watch/details/IBD" TargetMode="External" /><Relationship Id="rId4" Type="http://schemas.openxmlformats.org/officeDocument/2006/relationships/hyperlink" Target="http://demo.decodeme.com/health-watch/details/IBD" TargetMode="External" /><Relationship Id="rId5" Type="http://schemas.openxmlformats.org/officeDocument/2006/relationships/hyperlink" Target="http://demo.decodeme.com/health-watch/details/MS" TargetMode="External" /><Relationship Id="rId6" Type="http://schemas.openxmlformats.org/officeDocument/2006/relationships/hyperlink" Target="http://demo.decodeme.com/health-watch/details/RA" TargetMode="External" /><Relationship Id="rId7" Type="http://schemas.openxmlformats.org/officeDocument/2006/relationships/hyperlink" Target="http://demo.decodeme.com/health-watch/details/RA" TargetMode="External" /><Relationship Id="rId8" Type="http://schemas.openxmlformats.org/officeDocument/2006/relationships/hyperlink" Target="http://demo.decodeme.com/health-watch/details/XF" TargetMode="External" /><Relationship Id="rId9" Type="http://schemas.openxmlformats.org/officeDocument/2006/relationships/hyperlink" Target="http://demo.decodeme.com/health-watch/details/CD" TargetMode="External" /><Relationship Id="rId10" Type="http://schemas.openxmlformats.org/officeDocument/2006/relationships/hyperlink" Target="http://demo.decodeme.com/health-watch/details/CD" TargetMode="External" /><Relationship Id="rId11" Type="http://schemas.openxmlformats.org/officeDocument/2006/relationships/hyperlink" Target="http://demo.decodeme.com/health-watch/details/Psoriasis" TargetMode="External" /><Relationship Id="rId1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529967" TargetMode="External" /><Relationship Id="rId2" Type="http://schemas.openxmlformats.org/officeDocument/2006/relationships/hyperlink" Target="http://www.ncbi.nlm.nih.gov/entrez/query.fcgi?cmd=Search&amp;db=PubMed&amp;term=18372901" TargetMode="External" /><Relationship Id="rId3" Type="http://schemas.openxmlformats.org/officeDocument/2006/relationships/hyperlink" Target="http://www.ncbi.nlm.nih.gov/entrez/query.fcgi?cmd=Search&amp;db=PubMed&amp;term=17618282" TargetMode="External" /><Relationship Id="rId4" Type="http://schemas.openxmlformats.org/officeDocument/2006/relationships/hyperlink" Target="http://demo.decodeme.com/health-watch/details/MS" TargetMode="External" /><Relationship Id="rId5" Type="http://schemas.openxmlformats.org/officeDocument/2006/relationships/hyperlink" Target="http://www.ncbi.nlm.nih.gov/entrez/query.fcgi?cmd=Search&amp;db=PubMed&amp;term=17529967" TargetMode="External" /><Relationship Id="rId6" Type="http://schemas.openxmlformats.org/officeDocument/2006/relationships/hyperlink" Target="http://demo.decodeme.com/health-watch/details/CD" TargetMode="External" /><Relationship Id="rId7" Type="http://schemas.openxmlformats.org/officeDocument/2006/relationships/hyperlink" Target="http://demo.decodeme.com/health-watch/details/XF" TargetMode="External" /><Relationship Id="rId8"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cbi.nlm.nih.gov/pubmed/17474819"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1250709" TargetMode="External" /><Relationship Id="rId2" Type="http://schemas.openxmlformats.org/officeDocument/2006/relationships/hyperlink" Target="http://www.ncbi.nlm.nih.gov/entrez/query.fcgi?cmd=Search&amp;db=PubMed&amp;term=17529973" TargetMode="External" /><Relationship Id="rId3" Type="http://schemas.openxmlformats.org/officeDocument/2006/relationships/hyperlink" Target="http://www.ncbi.nlm.nih.gov/entrez/query.fcgi?cmd=Search&amp;db=PubMed&amp;term=17133345" TargetMode="External" /><Relationship Id="rId4" Type="http://schemas.openxmlformats.org/officeDocument/2006/relationships/hyperlink" Target="http://www.ncbi.nlm.nih.gov/entrez/query.fcgi?cmd=Search&amp;db=PubMed&amp;term=16636340" TargetMode="External" /><Relationship Id="rId5" Type="http://schemas.openxmlformats.org/officeDocument/2006/relationships/hyperlink" Target="http://www.ncbi.nlm.nih.gov/entrez/query.fcgi?cmd=Search&amp;db=PubMed&amp;term=17529967" TargetMode="External" /><Relationship Id="rId6" Type="http://schemas.openxmlformats.org/officeDocument/2006/relationships/hyperlink" Target="http://www.ncbi.nlm.nih.gov/entrez/query.fcgi?cmd=Search&amp;db=PubMed&amp;term=17529967" TargetMode="External" /><Relationship Id="rId7" Type="http://schemas.openxmlformats.org/officeDocument/2006/relationships/hyperlink" Target="http://www.ncbi.nlm.nih.gov/entrez/query.fcgi?cmd=Search&amp;db=PubMed&amp;term=17529967" TargetMode="External" /><Relationship Id="rId8" Type="http://schemas.openxmlformats.org/officeDocument/2006/relationships/hyperlink" Target="http://www.pharmgkb.org/do/serve?objId=109463277&amp;objCls=CytogeneticBand" TargetMode="External" /><Relationship Id="rId9" Type="http://schemas.openxmlformats.org/officeDocument/2006/relationships/hyperlink" Target="http://www.pharmgkb.org/do/serve?objId=109463780&amp;objCls=CytogeneticBand" TargetMode="External" /><Relationship Id="rId10" Type="http://schemas.openxmlformats.org/officeDocument/2006/relationships/hyperlink" Target="http://www.pharmgkb.org/do/serve?objId=109463277&amp;objCls=CytogeneticBand" TargetMode="External" /><Relationship Id="rId11" Type="http://schemas.openxmlformats.org/officeDocument/2006/relationships/hyperlink" Target="http://www.pharmgkb.org/do/serve?objId=109463277&amp;objCls=CytogeneticBand" TargetMode="External" /><Relationship Id="rId12" Type="http://schemas.openxmlformats.org/officeDocument/2006/relationships/hyperlink" Target="http://www.pharmgkb.org/do/serve?objId=109463780&amp;objCls=CytogeneticBand" TargetMode="External" /><Relationship Id="rId13" Type="http://schemas.openxmlformats.org/officeDocument/2006/relationships/hyperlink" Target="http://www.pharmgkb.org/do/serve?objId=109463277&amp;objCls=CytogeneticBand" TargetMode="Externa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emo.decodeme.com/health-watch/details/CD" TargetMode="External" /><Relationship Id="rId2" Type="http://schemas.openxmlformats.org/officeDocument/2006/relationships/hyperlink" Target="http://demo.decodeme.com/health-watch/details/CD" TargetMode="External" /><Relationship Id="rId3" Type="http://schemas.openxmlformats.org/officeDocument/2006/relationships/hyperlink" Target="http://demo.decodeme.com/health-watch/details/CD" TargetMode="External" /><Relationship Id="rId4" Type="http://schemas.openxmlformats.org/officeDocument/2006/relationships/hyperlink" Target="http://demo.decodeme.com/health-watch/details/CD" TargetMode="External" /><Relationship Id="rId5" Type="http://schemas.openxmlformats.org/officeDocument/2006/relationships/hyperlink" Target="http://demo.decodeme.com/health-watch/details/CD" TargetMode="External" /><Relationship Id="rId6" Type="http://schemas.openxmlformats.org/officeDocument/2006/relationships/hyperlink" Target="http://demo.decodeme.com/health-watch/details/CD"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618282" TargetMode="External" /><Relationship Id="rId2" Type="http://schemas.openxmlformats.org/officeDocument/2006/relationships/hyperlink" Target="http://www.ncbi.nlm.nih.gov/entrez/query.fcgi?cmd=Search&amp;db=PubMed&amp;term=17618283" TargetMode="External" /><Relationship Id="rId3" Type="http://schemas.openxmlformats.org/officeDocument/2006/relationships/hyperlink" Target="http://www.ncbi.nlm.nih.gov/entrez/query.fcgi?cmd=Search&amp;db=PubMed&amp;term=17613544" TargetMode="External" /><Relationship Id="rId4" Type="http://schemas.openxmlformats.org/officeDocument/2006/relationships/hyperlink" Target="http://www.ncbi.nlm.nih.gov/entrez/query.fcgi?cmd=Search&amp;db=PubMed&amp;term=18753146"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23andme.com/you/journal/crohns/techreport/" TargetMode="External" /><Relationship Id="rId2" Type="http://schemas.openxmlformats.org/officeDocument/2006/relationships/hyperlink" Target="http://demo.decodeme.com/health-watch/details/IBD" TargetMode="External" /><Relationship Id="rId3" Type="http://schemas.openxmlformats.org/officeDocument/2006/relationships/hyperlink" Target="http://demo.decodeme.com/health-watch/details/IBD" TargetMode="External" /><Relationship Id="rId4" Type="http://schemas.openxmlformats.org/officeDocument/2006/relationships/hyperlink" Target="http://demo.decodeme.com/health-watch/details/IBD" TargetMode="External" /><Relationship Id="rId5" Type="http://schemas.openxmlformats.org/officeDocument/2006/relationships/hyperlink" Target="http://demo.decodeme.com/health-watch/details/IBD" TargetMode="External" /><Relationship Id="rId6" Type="http://schemas.openxmlformats.org/officeDocument/2006/relationships/hyperlink" Target="http://demo.decodeme.com/health-watch/details/IBD" TargetMode="External" /><Relationship Id="rId7" Type="http://schemas.openxmlformats.org/officeDocument/2006/relationships/hyperlink" Target="http://demo.decodeme.com/health-watch/details/IBD" TargetMode="External" /><Relationship Id="rId8" Type="http://schemas.openxmlformats.org/officeDocument/2006/relationships/hyperlink" Target="http://demo.decodeme.com/health-watch/details/IBD" TargetMode="External" /><Relationship Id="rId9" Type="http://schemas.openxmlformats.org/officeDocument/2006/relationships/hyperlink" Target="http://demo.decodeme.com/health-watch/details/IBD" TargetMode="External" /><Relationship Id="rId10" Type="http://schemas.openxmlformats.org/officeDocument/2006/relationships/hyperlink" Target="http://demo.decodeme.com/health-watch/details/IBD" TargetMode="External" /><Relationship Id="rId11" Type="http://schemas.openxmlformats.org/officeDocument/2006/relationships/hyperlink" Target="http://demo.decodeme.com/health-watch/details/IBD" TargetMode="External" /><Relationship Id="rId12" Type="http://schemas.openxmlformats.org/officeDocument/2006/relationships/hyperlink" Target="http://demo.decodeme.com/health-watch/details/IBD" TargetMode="External" /><Relationship Id="rId13" Type="http://schemas.openxmlformats.org/officeDocument/2006/relationships/hyperlink" Target="http://demo.decodeme.com/health-watch/details/IBD" TargetMode="External" /><Relationship Id="rId14" Type="http://schemas.openxmlformats.org/officeDocument/2006/relationships/hyperlink" Target="http://demo.decodeme.com/health-watch/details/IBD" TargetMode="External" /><Relationship Id="rId15" Type="http://schemas.openxmlformats.org/officeDocument/2006/relationships/hyperlink" Target="http://demo.decodeme.com/health-watch/details/IBD" TargetMode="External" /><Relationship Id="rId16" Type="http://schemas.openxmlformats.org/officeDocument/2006/relationships/hyperlink" Target="http://demo.decodeme.com/health-watch/details/IBD" TargetMode="External" /><Relationship Id="rId17" Type="http://schemas.openxmlformats.org/officeDocument/2006/relationships/hyperlink" Target="http://demo.decodeme.com/health-watch/details/IBD" TargetMode="External" /><Relationship Id="rId18" Type="http://schemas.openxmlformats.org/officeDocument/2006/relationships/hyperlink" Target="http://demo.decodeme.com/health-watch/details/IBD" TargetMode="External" /><Relationship Id="rId19" Type="http://schemas.openxmlformats.org/officeDocument/2006/relationships/hyperlink" Target="http://demo.decodeme.com/health-watch/details/IBD" TargetMode="External" /><Relationship Id="rId20" Type="http://schemas.openxmlformats.org/officeDocument/2006/relationships/hyperlink" Target="http://demo.decodeme.com/health-watch/details/IBD" TargetMode="External" /><Relationship Id="rId21" Type="http://schemas.openxmlformats.org/officeDocument/2006/relationships/hyperlink" Target="http://demo.decodeme.com/health-watch/details/IBD" TargetMode="External" /><Relationship Id="rId22" Type="http://schemas.openxmlformats.org/officeDocument/2006/relationships/hyperlink" Target="http://demo.decodeme.com/health-watch/details/IBD" TargetMode="External" /><Relationship Id="rId23" Type="http://schemas.openxmlformats.org/officeDocument/2006/relationships/hyperlink" Target="http://demo.decodeme.com/health-watch/details/IBD" TargetMode="External" /><Relationship Id="rId24" Type="http://schemas.openxmlformats.org/officeDocument/2006/relationships/hyperlink" Target="http://demo.decodeme.com/health-watch/details/IBD" TargetMode="External" /><Relationship Id="rId25" Type="http://schemas.openxmlformats.org/officeDocument/2006/relationships/hyperlink" Target="http://demo.decodeme.com/health-watch/details/IBD" TargetMode="External" /><Relationship Id="rId26" Type="http://schemas.openxmlformats.org/officeDocument/2006/relationships/hyperlink" Target="http://demo.decodeme.com/health-watch/details/IBD" TargetMode="External" /><Relationship Id="rId27" Type="http://schemas.openxmlformats.org/officeDocument/2006/relationships/hyperlink" Target="http://demo.decodeme.com/health-watch/details/IBD" TargetMode="External" /><Relationship Id="rId28" Type="http://schemas.openxmlformats.org/officeDocument/2006/relationships/hyperlink" Target="http://demo.decodeme.com/health-watch/details/IBD" TargetMode="External" /><Relationship Id="rId29" Type="http://schemas.openxmlformats.org/officeDocument/2006/relationships/hyperlink" Target="http://demo.decodeme.com/health-watch/details/IBD" TargetMode="External" /><Relationship Id="rId30" Type="http://schemas.openxmlformats.org/officeDocument/2006/relationships/hyperlink" Target="http://demo.decodeme.com/health-watch/details/IBD" TargetMode="External" /><Relationship Id="rId31" Type="http://schemas.openxmlformats.org/officeDocument/2006/relationships/hyperlink" Target="http://www.ncbi.nlm.nih.gov/entrez/query.fcgi?cmd=Search&amp;db=PubMed&amp;term=17447842" TargetMode="External" /><Relationship Id="rId32" Type="http://schemas.openxmlformats.org/officeDocument/2006/relationships/hyperlink" Target="http://www.ncbi.nlm.nih.gov/entrez/query.fcgi?cmd=Search&amp;db=PubMed&amp;term=11385576" TargetMode="External" /><Relationship Id="rId33" Type="http://schemas.openxmlformats.org/officeDocument/2006/relationships/hyperlink" Target="http://www.ncbi.nlm.nih.gov/entrez/query.fcgi?cmd=Search&amp;db=PubMed&amp;term=11385577" TargetMode="External" /><Relationship Id="rId34" Type="http://schemas.openxmlformats.org/officeDocument/2006/relationships/hyperlink" Target="http://www.ncbi.nlm.nih.gov/entrez/query.fcgi?cmd=Search&amp;db=PubMed&amp;term=12020527" TargetMode="External" /><Relationship Id="rId35" Type="http://schemas.openxmlformats.org/officeDocument/2006/relationships/hyperlink" Target="http://www.ncbi.nlm.nih.gov/entrez/query.fcgi?cmd=Search&amp;db=PubMed&amp;term=11875755" TargetMode="External" /><Relationship Id="rId36" Type="http://schemas.openxmlformats.org/officeDocument/2006/relationships/hyperlink" Target="http://www.ncbi.nlm.nih.gov/entrez/query.fcgi?cmd=Search&amp;db=PubMed&amp;term=17337463" TargetMode="External" /><Relationship Id="rId37" Type="http://schemas.openxmlformats.org/officeDocument/2006/relationships/hyperlink" Target="http://www.ncbi.nlm.nih.gov/entrez/query.fcgi?cmd=Search&amp;db=PubMed&amp;term=16888103" TargetMode="External" /><Relationship Id="rId38" Type="http://schemas.openxmlformats.org/officeDocument/2006/relationships/hyperlink" Target="http://www.ncbi.nlm.nih.gov/entrez/query.fcgi?cmd=Search&amp;db=PubMed&amp;term=18724369" TargetMode="External" /><Relationship Id="rId39" Type="http://schemas.openxmlformats.org/officeDocument/2006/relationships/hyperlink" Target="http://www.ncbi.nlm.nih.gov/entrez/query.fcgi?cmd=Search&amp;db=PubMed&amp;term=19079170" TargetMode="External" /><Relationship Id="rId40" Type="http://schemas.openxmlformats.org/officeDocument/2006/relationships/hyperlink" Target="http://www.ncbi.nlm.nih.gov/entrez/query.fcgi?cmd=Search&amp;db=PubMed&amp;term=17548652" TargetMode="External" /><Relationship Id="rId41" Type="http://schemas.openxmlformats.org/officeDocument/2006/relationships/hyperlink" Target="http://www.ncbi.nlm.nih.gov/entrez/query.fcgi?cmd=Search&amp;db=PubMed&amp;term=11909529" TargetMode="External" /><Relationship Id="rId42" Type="http://schemas.openxmlformats.org/officeDocument/2006/relationships/hyperlink" Target="http://www.ncbi.nlm.nih.gov/entrez/query.fcgi?cmd=Search&amp;db=PubMed&amp;term=17786191" TargetMode="External" /><Relationship Id="rId43" Type="http://schemas.openxmlformats.org/officeDocument/2006/relationships/hyperlink" Target="http://www.ncbi.nlm.nih.gov/entrez/query.fcgi?cmd=Search&amp;db=PubMed&amp;term=18438405" TargetMode="External" /><Relationship Id="rId44" Type="http://schemas.openxmlformats.org/officeDocument/2006/relationships/hyperlink" Target="http://demo.decodeme.com/health-watch/details/IBD" TargetMode="External" /><Relationship Id="rId45" Type="http://schemas.openxmlformats.org/officeDocument/2006/relationships/hyperlink" Target="http://demo.decodeme.com/health-watch/details/IBD" TargetMode="External" /><Relationship Id="rId46" Type="http://schemas.openxmlformats.org/officeDocument/2006/relationships/hyperlink" Target="http://demo.decodeme.com/health-watch/details/IBD" TargetMode="External" /><Relationship Id="rId47" Type="http://schemas.openxmlformats.org/officeDocument/2006/relationships/hyperlink" Target="http://demo.decodeme.com/health-watch/details/IBD" TargetMode="External" /><Relationship Id="rId48" Type="http://schemas.openxmlformats.org/officeDocument/2006/relationships/hyperlink" Target="http://demo.decodeme.com/health-watch/details/IBD" TargetMode="External" /><Relationship Id="rId49" Type="http://schemas.openxmlformats.org/officeDocument/2006/relationships/hyperlink" Target="http://demo.decodeme.com/health-watch/details/IBD" TargetMode="External" /><Relationship Id="rId50" Type="http://schemas.openxmlformats.org/officeDocument/2006/relationships/hyperlink" Target="http://demo.decodeme.com/health-watch/details/IBD" TargetMode="External" /><Relationship Id="rId51" Type="http://schemas.openxmlformats.org/officeDocument/2006/relationships/hyperlink" Target="http://demo.decodeme.com/health-watch/details/IBD" TargetMode="External" /><Relationship Id="rId52" Type="http://schemas.openxmlformats.org/officeDocument/2006/relationships/hyperlink" Target="http://demo.decodeme.com/health-watch/details/IBD" TargetMode="External" /><Relationship Id="rId53" Type="http://schemas.openxmlformats.org/officeDocument/2006/relationships/hyperlink" Target="http://demo.decodeme.com/health-watch/details/IBD" TargetMode="External" /><Relationship Id="rId54" Type="http://schemas.openxmlformats.org/officeDocument/2006/relationships/hyperlink" Target="http://demo.decodeme.com/health-watch/details/IBD" TargetMode="External" /><Relationship Id="rId55" Type="http://schemas.openxmlformats.org/officeDocument/2006/relationships/hyperlink" Target="http://demo.decodeme.com/health-watch/details/IBD" TargetMode="External" /><Relationship Id="rId56" Type="http://schemas.openxmlformats.org/officeDocument/2006/relationships/hyperlink" Target="http://demo.decodeme.com/health-watch/details/IBD" TargetMode="External" /><Relationship Id="rId57" Type="http://schemas.openxmlformats.org/officeDocument/2006/relationships/hyperlink" Target="http://demo.decodeme.com/health-watch/details/IBD" TargetMode="External" /><Relationship Id="rId58" Type="http://schemas.openxmlformats.org/officeDocument/2006/relationships/hyperlink" Target="http://demo.decodeme.com/health-watch/details/IBD" TargetMode="External" /><Relationship Id="rId59" Type="http://schemas.openxmlformats.org/officeDocument/2006/relationships/hyperlink" Target="http://demo.decodeme.com/health-watch/details/IBD" TargetMode="External" /><Relationship Id="rId60" Type="http://schemas.openxmlformats.org/officeDocument/2006/relationships/hyperlink" Target="http://demo.decodeme.com/health-watch/details/IBD" TargetMode="External" /><Relationship Id="rId61" Type="http://schemas.openxmlformats.org/officeDocument/2006/relationships/hyperlink" Target="http://demo.decodeme.com/health-watch/details/IBD" TargetMode="External" /><Relationship Id="rId62" Type="http://schemas.openxmlformats.org/officeDocument/2006/relationships/hyperlink" Target="http://demo.decodeme.com/health-watch/details/IBD" TargetMode="External" /><Relationship Id="rId63" Type="http://schemas.openxmlformats.org/officeDocument/2006/relationships/hyperlink" Target="http://demo.decodeme.com/health-watch/details/IBD" TargetMode="External" /><Relationship Id="rId64" Type="http://schemas.openxmlformats.org/officeDocument/2006/relationships/hyperlink" Target="http://demo.decodeme.com/health-watch/details/IBD" TargetMode="External" /><Relationship Id="rId65" Type="http://schemas.openxmlformats.org/officeDocument/2006/relationships/hyperlink" Target="http://demo.decodeme.com/health-watch/details/IBD" TargetMode="External" /><Relationship Id="rId66" Type="http://schemas.openxmlformats.org/officeDocument/2006/relationships/hyperlink" Target="http://demo.decodeme.com/health-watch/details/IBD" TargetMode="External" /><Relationship Id="rId67" Type="http://schemas.openxmlformats.org/officeDocument/2006/relationships/hyperlink" Target="http://demo.decodeme.com/health-watch/details/IBD" TargetMode="External" /><Relationship Id="rId68" Type="http://schemas.openxmlformats.org/officeDocument/2006/relationships/hyperlink" Target="http://demo.decodeme.com/health-watch/details/IBD" TargetMode="External" /><Relationship Id="rId69" Type="http://schemas.openxmlformats.org/officeDocument/2006/relationships/hyperlink" Target="http://demo.decodeme.com/health-watch/details/IBD" TargetMode="External" /><Relationship Id="rId70" Type="http://schemas.openxmlformats.org/officeDocument/2006/relationships/hyperlink" Target="http://demo.decodeme.com/health-watch/details/IBD" TargetMode="External" /><Relationship Id="rId71" Type="http://schemas.openxmlformats.org/officeDocument/2006/relationships/hyperlink" Target="http://demo.decodeme.com/health-watch/details/IBD" TargetMode="External" /><Relationship Id="rId72" Type="http://schemas.openxmlformats.org/officeDocument/2006/relationships/hyperlink" Target="http://demo.decodeme.com/health-watch/details/IBD" TargetMode="External" /><Relationship Id="rId73" Type="http://schemas.openxmlformats.org/officeDocument/2006/relationships/hyperlink" Target="http://demo.decodeme.com/health-watch/details/IBD" TargetMode="External" /><Relationship Id="rId74" Type="http://schemas.openxmlformats.org/officeDocument/2006/relationships/hyperlink" Target="http://demo.decodeme.com/health-watch/details/IBD" TargetMode="External" /><Relationship Id="rId75" Type="http://schemas.openxmlformats.org/officeDocument/2006/relationships/hyperlink" Target="http://demo.decodeme.com/health-watch/details/IBD" TargetMode="External" /><Relationship Id="rId76" Type="http://schemas.openxmlformats.org/officeDocument/2006/relationships/hyperlink" Target="http://www.ncbi.nlm.nih.gov/entrez/query.fcgi?cmd=Search&amp;db=PubMed&amp;term=9271584" TargetMode="External" /><Relationship Id="rId77" Type="http://schemas.openxmlformats.org/officeDocument/2006/relationships/hyperlink" Target="http://demo.decodeme.com/health-watch/details/IBD" TargetMode="External" /><Relationship Id="rId78" Type="http://schemas.openxmlformats.org/officeDocument/2006/relationships/hyperlink" Target="http://demo.decodeme.com/health-watch/details/IBD" TargetMode="External" /><Relationship Id="rId79" Type="http://schemas.openxmlformats.org/officeDocument/2006/relationships/hyperlink" Target="http://demo.decodeme.com/health-watch/details/IBD" TargetMode="External" /><Relationship Id="rId80" Type="http://schemas.openxmlformats.org/officeDocument/2006/relationships/hyperlink" Target="http://demo.decodeme.com/health-watch/details/IBD" TargetMode="External" /><Relationship Id="rId81" Type="http://schemas.openxmlformats.org/officeDocument/2006/relationships/hyperlink" Target="http://demo.decodeme.com/health-watch/details/IBD" TargetMode="External" /><Relationship Id="rId82" Type="http://schemas.openxmlformats.org/officeDocument/2006/relationships/hyperlink" Target="http://demo.decodeme.com/health-watch/details/IBD" TargetMode="External" /><Relationship Id="rId83" Type="http://schemas.openxmlformats.org/officeDocument/2006/relationships/hyperlink" Target="http://demo.decodeme.com/health-watch/details/IBD" TargetMode="External" /><Relationship Id="rId84" Type="http://schemas.openxmlformats.org/officeDocument/2006/relationships/hyperlink" Target="http://demo.decodeme.com/health-watch/details/IBD" TargetMode="External" /><Relationship Id="rId85" Type="http://schemas.openxmlformats.org/officeDocument/2006/relationships/hyperlink" Target="http://demo.decodeme.com/health-watch/details/IBD" TargetMode="External" /><Relationship Id="rId86" Type="http://schemas.openxmlformats.org/officeDocument/2006/relationships/hyperlink" Target="http://demo.decodeme.com/health-watch/details/IBD" TargetMode="External" /><Relationship Id="rId87" Type="http://schemas.openxmlformats.org/officeDocument/2006/relationships/hyperlink" Target="http://demo.decodeme.com/health-watch/details/IBD" TargetMode="External" /><Relationship Id="rId88" Type="http://schemas.openxmlformats.org/officeDocument/2006/relationships/hyperlink" Target="http://demo.decodeme.com/health-watch/details/IBD" TargetMode="External" /><Relationship Id="rId89" Type="http://schemas.openxmlformats.org/officeDocument/2006/relationships/hyperlink" Target="http://demo.decodeme.com/health-watch/details/IBD" TargetMode="External" /><Relationship Id="rId90" Type="http://schemas.openxmlformats.org/officeDocument/2006/relationships/hyperlink" Target="http://demo.decodeme.com/health-watch/details/IBD" TargetMode="External" /><Relationship Id="rId91" Type="http://schemas.openxmlformats.org/officeDocument/2006/relationships/hyperlink" Target="http://demo.decodeme.com/health-watch/details/IBD" TargetMode="External" /><Relationship Id="rId92" Type="http://schemas.openxmlformats.org/officeDocument/2006/relationships/hyperlink" Target="http://demo.decodeme.com/health-watch/details/IBD" TargetMode="External" /><Relationship Id="rId93" Type="http://schemas.openxmlformats.org/officeDocument/2006/relationships/hyperlink" Target="http://demo.decodeme.com/health-watch/details/IBD" TargetMode="External" /><Relationship Id="rId94" Type="http://schemas.openxmlformats.org/officeDocument/2006/relationships/hyperlink" Target="http://demo.decodeme.com/health-watch/details/IBD" TargetMode="External" /><Relationship Id="rId95" Type="http://schemas.openxmlformats.org/officeDocument/2006/relationships/hyperlink" Target="http://demo.decodeme.com/health-watch/details/IBD" TargetMode="External" /><Relationship Id="rId96" Type="http://schemas.openxmlformats.org/officeDocument/2006/relationships/hyperlink" Target="http://demo.decodeme.com/health-watch/details/IBD" TargetMode="External" /><Relationship Id="rId97" Type="http://schemas.openxmlformats.org/officeDocument/2006/relationships/hyperlink" Target="http://demo.decodeme.com/health-watch/details/IBD" TargetMode="External" /><Relationship Id="rId98" Type="http://schemas.openxmlformats.org/officeDocument/2006/relationships/hyperlink" Target="http://demo.decodeme.com/health-watch/details/IBD" TargetMode="External" /><Relationship Id="rId99" Type="http://schemas.openxmlformats.org/officeDocument/2006/relationships/hyperlink" Target="http://demo.decodeme.com/health-watch/details/IBD" TargetMode="External" /><Relationship Id="rId100" Type="http://schemas.openxmlformats.org/officeDocument/2006/relationships/hyperlink" Target="http://demo.decodeme.com/health-watch/details/IBD" TargetMode="External" /><Relationship Id="rId101" Type="http://schemas.openxmlformats.org/officeDocument/2006/relationships/hyperlink" Target="http://demo.decodeme.com/health-watch/details/IBD" TargetMode="External" /><Relationship Id="rId102" Type="http://schemas.openxmlformats.org/officeDocument/2006/relationships/hyperlink" Target="http://demo.decodeme.com/health-watch/details/IBD" TargetMode="External" /><Relationship Id="rId103" Type="http://schemas.openxmlformats.org/officeDocument/2006/relationships/hyperlink" Target="http://demo.decodeme.com/health-watch/details/IBD" TargetMode="External" /><Relationship Id="rId104" Type="http://schemas.openxmlformats.org/officeDocument/2006/relationships/hyperlink" Target="http://demo.decodeme.com/health-watch/details/IBD" TargetMode="External" /><Relationship Id="rId105" Type="http://schemas.openxmlformats.org/officeDocument/2006/relationships/hyperlink" Target="http://demo.decodeme.com/health-watch/details/IBD" TargetMode="External" /><Relationship Id="rId106" Type="http://schemas.openxmlformats.org/officeDocument/2006/relationships/hyperlink" Target="http://demo.decodeme.com/health-watch/details/IBD" TargetMode="External" /><Relationship Id="rId107" Type="http://schemas.openxmlformats.org/officeDocument/2006/relationships/hyperlink" Target="http://demo.decodeme.com/health-watch/details/IBD" TargetMode="External" /><Relationship Id="rId10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emo.decodeme.com/health-watch/details/XF" TargetMode="External" /><Relationship Id="rId2" Type="http://schemas.openxmlformats.org/officeDocument/2006/relationships/hyperlink" Target="http://demo.decodeme.com/health-watch/details/XF" TargetMode="External" /><Relationship Id="rId3" Type="http://schemas.openxmlformats.org/officeDocument/2006/relationships/hyperlink" Target="http://www.ncbi.nlm.nih.gov/entrez/query.fcgi?cmd=Search&amp;db=PubMed&amp;term=17690259" TargetMode="External" /><Relationship Id="rId4" Type="http://schemas.openxmlformats.org/officeDocument/2006/relationships/hyperlink" Target="http://www.ncbi.nlm.nih.gov/entrez/query.fcgi?cmd=Search&amp;db=PubMed&amp;term=18385063" TargetMode="External" /><Relationship Id="rId5" Type="http://schemas.openxmlformats.org/officeDocument/2006/relationships/hyperlink" Target="http://www.ncbi.nlm.nih.gov/entrez/query.fcgi?cmd=Search&amp;db=PubMed&amp;term=18385788" TargetMode="External" /><Relationship Id="rId6" Type="http://schemas.openxmlformats.org/officeDocument/2006/relationships/hyperlink" Target="http://www.ncbi.nlm.nih.gov/entrez/query.fcgi?cmd=Search&amp;db=PubMed&amp;term=18334928" TargetMode="External" /><Relationship Id="rId7" Type="http://schemas.openxmlformats.org/officeDocument/2006/relationships/hyperlink" Target="http://www.ncbi.nlm.nih.gov/entrez/query.fcgi?cmd=Search&amp;db=PubMed&amp;term=18958304" TargetMode="External" /><Relationship Id="rId8" Type="http://schemas.openxmlformats.org/officeDocument/2006/relationships/hyperlink" Target="http://www.ncbi.nlm.nih.gov/entrez/query.fcgi?cmd=Search&amp;db=PubMed&amp;term=18450598" TargetMode="External" /><Relationship Id="rId9" Type="http://schemas.openxmlformats.org/officeDocument/2006/relationships/hyperlink" Target="http://www.ncbi.nlm.nih.gov/entrez/query.fcgi?cmd=Search&amp;db=PubMed&amp;term=10463402" TargetMode="Externa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22"/>
  <sheetViews>
    <sheetView tabSelected="1" workbookViewId="0" topLeftCell="A1">
      <pane ySplit="10245" topLeftCell="BM106" activePane="topLeft" state="split"/>
      <selection pane="topLeft" activeCell="J122" sqref="J122"/>
      <selection pane="bottomLeft" activeCell="B123" sqref="B123"/>
    </sheetView>
  </sheetViews>
  <sheetFormatPr defaultColWidth="9.140625" defaultRowHeight="12.75"/>
  <cols>
    <col min="1" max="1" width="4.7109375" style="0" customWidth="1"/>
    <col min="2" max="2" width="36.421875" style="0" customWidth="1"/>
    <col min="3" max="5" width="5.140625" style="0" customWidth="1"/>
    <col min="6" max="7" width="5.140625" style="5" customWidth="1"/>
    <col min="8" max="8" width="1.1484375" style="14" customWidth="1"/>
    <col min="9" max="9" width="4.00390625" style="0" customWidth="1"/>
    <col min="10" max="10" width="38.8515625" style="0" customWidth="1"/>
    <col min="11" max="13" width="5.140625" style="0" customWidth="1"/>
    <col min="14" max="15" width="5.140625" style="5" customWidth="1"/>
    <col min="16" max="16" width="4.57421875" style="0" customWidth="1"/>
    <col min="17" max="17" width="5.140625" style="0" bestFit="1" customWidth="1"/>
    <col min="18" max="21" width="3.8515625" style="0" bestFit="1" customWidth="1"/>
  </cols>
  <sheetData>
    <row r="1" spans="1:15" s="63" customFormat="1" ht="15.75">
      <c r="A1" s="656" t="s">
        <v>212</v>
      </c>
      <c r="B1" s="656"/>
      <c r="C1" s="656"/>
      <c r="D1" s="656"/>
      <c r="E1" s="656"/>
      <c r="F1" s="656"/>
      <c r="G1" s="656"/>
      <c r="H1" s="656"/>
      <c r="I1" s="656"/>
      <c r="J1" s="656"/>
      <c r="K1" s="656"/>
      <c r="L1" s="656"/>
      <c r="M1" s="656"/>
      <c r="N1" s="656"/>
      <c r="O1" s="656"/>
    </row>
    <row r="2" spans="1:15" s="63" customFormat="1" ht="12.75" customHeight="1">
      <c r="A2" s="57"/>
      <c r="B2" s="57"/>
      <c r="C2" s="57"/>
      <c r="D2" s="57"/>
      <c r="E2" s="57"/>
      <c r="F2" s="57"/>
      <c r="G2" s="57"/>
      <c r="H2" s="223"/>
      <c r="I2" s="57"/>
      <c r="J2" s="57"/>
      <c r="K2" s="57"/>
      <c r="L2" s="57"/>
      <c r="M2" s="57"/>
      <c r="N2" s="57"/>
      <c r="O2" s="67"/>
    </row>
    <row r="3" spans="1:15" s="63" customFormat="1" ht="15.75">
      <c r="A3" s="224" t="s">
        <v>387</v>
      </c>
      <c r="C3" s="36">
        <v>2</v>
      </c>
      <c r="D3" s="36" t="s">
        <v>207</v>
      </c>
      <c r="E3" s="36" t="s">
        <v>208</v>
      </c>
      <c r="F3" s="36" t="s">
        <v>484</v>
      </c>
      <c r="G3" s="36" t="s">
        <v>485</v>
      </c>
      <c r="H3" s="61"/>
      <c r="I3" s="225" t="s">
        <v>386</v>
      </c>
      <c r="K3" s="36">
        <v>2</v>
      </c>
      <c r="L3" s="36" t="s">
        <v>207</v>
      </c>
      <c r="M3" s="36" t="s">
        <v>208</v>
      </c>
      <c r="N3" s="36" t="s">
        <v>484</v>
      </c>
      <c r="O3" s="36" t="s">
        <v>485</v>
      </c>
    </row>
    <row r="4" spans="1:21" s="63" customFormat="1" ht="15.75">
      <c r="A4" s="224" t="s">
        <v>388</v>
      </c>
      <c r="C4" s="226">
        <v>127</v>
      </c>
      <c r="D4" s="226">
        <v>46</v>
      </c>
      <c r="E4" s="226">
        <v>28</v>
      </c>
      <c r="F4" s="226">
        <v>71</v>
      </c>
      <c r="G4" s="226">
        <v>84</v>
      </c>
      <c r="H4" s="227"/>
      <c r="I4" s="67"/>
      <c r="J4" s="226"/>
      <c r="K4" s="226">
        <f>C4</f>
        <v>127</v>
      </c>
      <c r="L4" s="226">
        <v>46</v>
      </c>
      <c r="M4" s="226">
        <f>E4</f>
        <v>28</v>
      </c>
      <c r="N4" s="226">
        <f>F4</f>
        <v>71</v>
      </c>
      <c r="O4" s="226">
        <f>G4</f>
        <v>84</v>
      </c>
      <c r="Q4" s="63">
        <f>COUNTA(C5:C111,K5:K110)</f>
        <v>127</v>
      </c>
      <c r="R4" s="63">
        <f>COUNTA(D5:D111,L5:L110)</f>
        <v>46</v>
      </c>
      <c r="S4" s="63">
        <f>COUNTA(E5:E111,M5:M110)</f>
        <v>28</v>
      </c>
      <c r="T4" s="63">
        <f>COUNTA(F5:F111,N5:N110)</f>
        <v>71</v>
      </c>
      <c r="U4" s="63">
        <f>COUNTA(G5:G111,O5:O110)</f>
        <v>84</v>
      </c>
    </row>
    <row r="5" spans="1:21" s="94" customFormat="1" ht="12.75" customHeight="1">
      <c r="A5" s="213">
        <v>1</v>
      </c>
      <c r="B5" s="213" t="s">
        <v>1539</v>
      </c>
      <c r="C5" s="214" t="s">
        <v>1390</v>
      </c>
      <c r="D5" s="214" t="s">
        <v>1390</v>
      </c>
      <c r="E5" s="214" t="s">
        <v>1390</v>
      </c>
      <c r="F5" s="215"/>
      <c r="G5" s="215"/>
      <c r="H5" s="216"/>
      <c r="I5" s="213">
        <v>108</v>
      </c>
      <c r="J5" s="182" t="s">
        <v>1570</v>
      </c>
      <c r="K5" s="219" t="s">
        <v>1390</v>
      </c>
      <c r="L5" s="219"/>
      <c r="M5" s="219"/>
      <c r="N5" s="127"/>
      <c r="O5" s="127" t="s">
        <v>1390</v>
      </c>
      <c r="Q5" s="395"/>
      <c r="R5" s="395"/>
      <c r="S5" s="395"/>
      <c r="T5" s="395"/>
      <c r="U5" s="395"/>
    </row>
    <row r="6" spans="1:18" s="94" customFormat="1" ht="12.75" customHeight="1">
      <c r="A6" s="213">
        <v>2</v>
      </c>
      <c r="B6" s="213" t="s">
        <v>392</v>
      </c>
      <c r="C6" s="214" t="s">
        <v>1390</v>
      </c>
      <c r="D6" s="214"/>
      <c r="E6" s="214"/>
      <c r="F6" s="214" t="s">
        <v>1390</v>
      </c>
      <c r="G6" s="215"/>
      <c r="H6" s="218"/>
      <c r="I6" s="213">
        <v>109</v>
      </c>
      <c r="J6" s="182" t="s">
        <v>1571</v>
      </c>
      <c r="K6" s="219" t="s">
        <v>1390</v>
      </c>
      <c r="L6" s="219"/>
      <c r="M6" s="219"/>
      <c r="N6" s="127"/>
      <c r="O6" s="127"/>
      <c r="Q6" s="395"/>
      <c r="R6" s="395"/>
    </row>
    <row r="7" spans="1:18" s="94" customFormat="1" ht="12.75" customHeight="1">
      <c r="A7" s="213">
        <v>3</v>
      </c>
      <c r="B7" s="182" t="s">
        <v>283</v>
      </c>
      <c r="C7" s="219" t="s">
        <v>1390</v>
      </c>
      <c r="D7" s="219" t="s">
        <v>1390</v>
      </c>
      <c r="E7" s="219"/>
      <c r="F7" s="127"/>
      <c r="G7" s="127"/>
      <c r="H7" s="216"/>
      <c r="I7" s="213">
        <v>110</v>
      </c>
      <c r="J7" s="182" t="s">
        <v>309</v>
      </c>
      <c r="K7" s="219"/>
      <c r="L7" s="219"/>
      <c r="M7" s="219"/>
      <c r="N7" s="127"/>
      <c r="O7" s="127" t="s">
        <v>1390</v>
      </c>
      <c r="Q7" s="395"/>
      <c r="R7" s="395"/>
    </row>
    <row r="8" spans="1:18" s="94" customFormat="1" ht="12.75" customHeight="1">
      <c r="A8" s="213">
        <v>4</v>
      </c>
      <c r="B8" s="213" t="s">
        <v>1517</v>
      </c>
      <c r="C8" s="214" t="s">
        <v>1390</v>
      </c>
      <c r="D8" s="214" t="s">
        <v>1390</v>
      </c>
      <c r="E8" s="214" t="s">
        <v>1390</v>
      </c>
      <c r="F8" s="214" t="s">
        <v>1390</v>
      </c>
      <c r="G8" s="214"/>
      <c r="H8" s="216"/>
      <c r="I8" s="213">
        <v>111</v>
      </c>
      <c r="J8" s="182" t="s">
        <v>17</v>
      </c>
      <c r="K8" s="219"/>
      <c r="L8" s="219"/>
      <c r="M8" s="219"/>
      <c r="N8" s="127" t="s">
        <v>1390</v>
      </c>
      <c r="O8" s="127"/>
      <c r="Q8" s="395"/>
      <c r="R8" s="395"/>
    </row>
    <row r="9" spans="1:18" s="91" customFormat="1" ht="12.75" customHeight="1">
      <c r="A9" s="213">
        <v>5</v>
      </c>
      <c r="B9" s="213" t="s">
        <v>1518</v>
      </c>
      <c r="C9" s="214" t="s">
        <v>1390</v>
      </c>
      <c r="D9" s="214" t="s">
        <v>1390</v>
      </c>
      <c r="E9" s="214"/>
      <c r="F9" s="215"/>
      <c r="G9" s="215"/>
      <c r="H9" s="216"/>
      <c r="I9" s="213">
        <v>112</v>
      </c>
      <c r="J9" s="182" t="s">
        <v>487</v>
      </c>
      <c r="K9" s="219" t="s">
        <v>1390</v>
      </c>
      <c r="L9" s="219" t="s">
        <v>1390</v>
      </c>
      <c r="M9" s="219" t="s">
        <v>1390</v>
      </c>
      <c r="N9" s="127" t="s">
        <v>1390</v>
      </c>
      <c r="O9" s="127" t="s">
        <v>1390</v>
      </c>
      <c r="P9" s="94"/>
      <c r="Q9" s="395"/>
      <c r="R9" s="395"/>
    </row>
    <row r="10" spans="1:18" s="91" customFormat="1" ht="12.75" customHeight="1">
      <c r="A10" s="213">
        <v>6</v>
      </c>
      <c r="B10" s="213" t="s">
        <v>306</v>
      </c>
      <c r="C10" s="214"/>
      <c r="D10" s="214"/>
      <c r="E10" s="214"/>
      <c r="F10" s="215"/>
      <c r="G10" s="215" t="s">
        <v>1390</v>
      </c>
      <c r="H10" s="220"/>
      <c r="I10" s="213">
        <v>113</v>
      </c>
      <c r="J10" s="182" t="s">
        <v>1572</v>
      </c>
      <c r="K10" s="219" t="s">
        <v>1390</v>
      </c>
      <c r="L10" s="219"/>
      <c r="M10" s="219"/>
      <c r="N10" s="127"/>
      <c r="O10" s="127"/>
      <c r="Q10" s="395"/>
      <c r="R10" s="395"/>
    </row>
    <row r="11" spans="1:18" s="91" customFormat="1" ht="12.75" customHeight="1">
      <c r="A11" s="213">
        <v>7</v>
      </c>
      <c r="B11" s="182" t="s">
        <v>1519</v>
      </c>
      <c r="C11" s="219" t="s">
        <v>1390</v>
      </c>
      <c r="D11" s="219"/>
      <c r="E11" s="219"/>
      <c r="F11" s="127" t="s">
        <v>1390</v>
      </c>
      <c r="G11" s="127"/>
      <c r="H11" s="220"/>
      <c r="I11" s="213">
        <v>114</v>
      </c>
      <c r="J11" s="182" t="s">
        <v>1504</v>
      </c>
      <c r="K11" s="219" t="s">
        <v>1390</v>
      </c>
      <c r="L11" s="219" t="s">
        <v>1390</v>
      </c>
      <c r="M11" s="219" t="s">
        <v>1390</v>
      </c>
      <c r="N11" s="127" t="s">
        <v>1390</v>
      </c>
      <c r="O11" s="127"/>
      <c r="Q11" s="395"/>
      <c r="R11" s="395"/>
    </row>
    <row r="12" spans="1:18" s="91" customFormat="1" ht="12.75" customHeight="1">
      <c r="A12" s="213">
        <v>8</v>
      </c>
      <c r="B12" s="182" t="s">
        <v>1602</v>
      </c>
      <c r="C12" s="219"/>
      <c r="D12" s="219" t="s">
        <v>1390</v>
      </c>
      <c r="E12" s="219" t="s">
        <v>1390</v>
      </c>
      <c r="F12" s="127"/>
      <c r="G12" s="127" t="s">
        <v>1390</v>
      </c>
      <c r="H12" s="220"/>
      <c r="I12" s="213">
        <v>115</v>
      </c>
      <c r="J12" s="93" t="s">
        <v>18</v>
      </c>
      <c r="K12" s="219"/>
      <c r="L12" s="219"/>
      <c r="M12" s="219"/>
      <c r="N12" s="127" t="s">
        <v>1390</v>
      </c>
      <c r="O12" s="127"/>
      <c r="Q12" s="395"/>
      <c r="R12" s="395"/>
    </row>
    <row r="13" spans="1:18" s="91" customFormat="1" ht="12.75" customHeight="1">
      <c r="A13" s="213">
        <v>9</v>
      </c>
      <c r="B13" s="182" t="s">
        <v>401</v>
      </c>
      <c r="C13" s="219"/>
      <c r="D13" s="219"/>
      <c r="E13" s="219"/>
      <c r="F13" s="127" t="s">
        <v>1390</v>
      </c>
      <c r="G13" s="127" t="s">
        <v>1390</v>
      </c>
      <c r="H13" s="220"/>
      <c r="I13" s="213">
        <v>116</v>
      </c>
      <c r="J13" s="217" t="s">
        <v>293</v>
      </c>
      <c r="K13" s="214"/>
      <c r="L13" s="214"/>
      <c r="M13" s="214"/>
      <c r="N13" s="215" t="s">
        <v>1390</v>
      </c>
      <c r="O13" s="215"/>
      <c r="Q13" s="395"/>
      <c r="R13" s="395"/>
    </row>
    <row r="14" spans="1:18" s="91" customFormat="1" ht="12.75" customHeight="1">
      <c r="A14" s="213">
        <v>10</v>
      </c>
      <c r="B14" s="182" t="s">
        <v>1540</v>
      </c>
      <c r="C14" s="219" t="s">
        <v>1390</v>
      </c>
      <c r="D14" s="219"/>
      <c r="E14" s="219"/>
      <c r="F14" s="127"/>
      <c r="G14" s="127" t="s">
        <v>1390</v>
      </c>
      <c r="H14" s="220"/>
      <c r="I14" s="213">
        <v>117</v>
      </c>
      <c r="J14" s="217" t="s">
        <v>294</v>
      </c>
      <c r="K14" s="214"/>
      <c r="L14" s="214"/>
      <c r="M14" s="214"/>
      <c r="N14" s="215" t="s">
        <v>1390</v>
      </c>
      <c r="O14" s="215"/>
      <c r="Q14" s="395"/>
      <c r="R14" s="395"/>
    </row>
    <row r="15" spans="1:18" s="91" customFormat="1" ht="12.75" customHeight="1">
      <c r="A15" s="213">
        <v>11</v>
      </c>
      <c r="B15" s="182" t="s">
        <v>1541</v>
      </c>
      <c r="C15" s="219" t="s">
        <v>1390</v>
      </c>
      <c r="D15" s="219"/>
      <c r="E15" s="219"/>
      <c r="F15" s="219"/>
      <c r="G15" s="127"/>
      <c r="H15" s="220"/>
      <c r="I15" s="213">
        <v>118</v>
      </c>
      <c r="J15" s="213" t="s">
        <v>1573</v>
      </c>
      <c r="K15" s="214" t="s">
        <v>1390</v>
      </c>
      <c r="L15" s="214"/>
      <c r="M15" s="214"/>
      <c r="N15" s="215" t="s">
        <v>1390</v>
      </c>
      <c r="O15" s="215" t="s">
        <v>1390</v>
      </c>
      <c r="Q15" s="395"/>
      <c r="R15" s="395"/>
    </row>
    <row r="16" spans="1:18" s="91" customFormat="1" ht="12.75" customHeight="1">
      <c r="A16" s="213">
        <v>12</v>
      </c>
      <c r="B16" s="93" t="s">
        <v>307</v>
      </c>
      <c r="C16" s="219"/>
      <c r="D16" s="219"/>
      <c r="E16" s="219"/>
      <c r="F16" s="127"/>
      <c r="G16" s="127" t="s">
        <v>1390</v>
      </c>
      <c r="H16" s="220"/>
      <c r="I16" s="213">
        <v>119</v>
      </c>
      <c r="J16" s="213" t="s">
        <v>1569</v>
      </c>
      <c r="K16" s="214" t="s">
        <v>1390</v>
      </c>
      <c r="L16" s="214"/>
      <c r="M16" s="214"/>
      <c r="N16" s="215"/>
      <c r="O16" s="215"/>
      <c r="Q16" s="395"/>
      <c r="R16" s="395"/>
    </row>
    <row r="17" spans="1:18" s="91" customFormat="1" ht="12.75" customHeight="1">
      <c r="A17" s="213">
        <v>13</v>
      </c>
      <c r="B17" s="182" t="s">
        <v>1542</v>
      </c>
      <c r="C17" s="219" t="s">
        <v>1390</v>
      </c>
      <c r="D17" s="219" t="s">
        <v>1390</v>
      </c>
      <c r="E17" s="219"/>
      <c r="F17" s="127" t="s">
        <v>1390</v>
      </c>
      <c r="G17" s="127" t="s">
        <v>1390</v>
      </c>
      <c r="H17" s="220"/>
      <c r="I17" s="213">
        <v>120</v>
      </c>
      <c r="J17" s="182" t="s">
        <v>304</v>
      </c>
      <c r="K17" s="219" t="s">
        <v>1390</v>
      </c>
      <c r="L17" s="219"/>
      <c r="M17" s="219"/>
      <c r="N17" s="127"/>
      <c r="O17" s="127"/>
      <c r="Q17" s="395"/>
      <c r="R17" s="395"/>
    </row>
    <row r="18" spans="1:18" s="91" customFormat="1" ht="12.75" customHeight="1">
      <c r="A18" s="213">
        <v>14</v>
      </c>
      <c r="B18" s="397" t="s">
        <v>310</v>
      </c>
      <c r="C18" s="219"/>
      <c r="D18" s="219"/>
      <c r="E18" s="219"/>
      <c r="F18" s="127"/>
      <c r="G18" s="127" t="s">
        <v>1390</v>
      </c>
      <c r="H18" s="220"/>
      <c r="I18" s="213">
        <v>121</v>
      </c>
      <c r="J18" s="213" t="s">
        <v>19</v>
      </c>
      <c r="K18" s="214"/>
      <c r="L18" s="214"/>
      <c r="M18" s="214"/>
      <c r="N18" s="215" t="s">
        <v>1390</v>
      </c>
      <c r="O18" s="215"/>
      <c r="Q18" s="395"/>
      <c r="R18" s="395"/>
    </row>
    <row r="19" spans="1:18" s="91" customFormat="1" ht="12.75" customHeight="1">
      <c r="A19" s="213">
        <v>15</v>
      </c>
      <c r="B19" s="182" t="s">
        <v>486</v>
      </c>
      <c r="C19" s="219"/>
      <c r="D19" s="219"/>
      <c r="E19" s="219"/>
      <c r="F19" s="127"/>
      <c r="G19" s="127" t="s">
        <v>1390</v>
      </c>
      <c r="H19" s="220"/>
      <c r="I19" s="213">
        <v>122</v>
      </c>
      <c r="J19" s="93" t="s">
        <v>20</v>
      </c>
      <c r="K19" s="182"/>
      <c r="L19" s="182"/>
      <c r="M19" s="182"/>
      <c r="N19" s="93"/>
      <c r="O19" s="127" t="s">
        <v>1390</v>
      </c>
      <c r="Q19" s="395"/>
      <c r="R19" s="395"/>
    </row>
    <row r="20" spans="1:18" s="91" customFormat="1" ht="12.75" customHeight="1">
      <c r="A20" s="213">
        <v>16</v>
      </c>
      <c r="B20" s="93" t="s">
        <v>311</v>
      </c>
      <c r="C20" s="219"/>
      <c r="D20" s="219"/>
      <c r="E20" s="219"/>
      <c r="F20" s="127"/>
      <c r="G20" s="127" t="s">
        <v>1390</v>
      </c>
      <c r="H20" s="220"/>
      <c r="I20" s="213">
        <v>123</v>
      </c>
      <c r="J20" s="93" t="s">
        <v>21</v>
      </c>
      <c r="K20" s="182"/>
      <c r="L20" s="182"/>
      <c r="M20" s="182"/>
      <c r="N20" s="93"/>
      <c r="O20" s="127" t="s">
        <v>1390</v>
      </c>
      <c r="Q20" s="395"/>
      <c r="R20" s="395"/>
    </row>
    <row r="21" spans="1:18" s="91" customFormat="1" ht="12.75" customHeight="1">
      <c r="A21" s="213">
        <v>17</v>
      </c>
      <c r="B21" s="93" t="s">
        <v>312</v>
      </c>
      <c r="C21" s="219"/>
      <c r="D21" s="219"/>
      <c r="E21" s="219"/>
      <c r="F21" s="127"/>
      <c r="G21" s="127" t="s">
        <v>1390</v>
      </c>
      <c r="H21" s="220"/>
      <c r="I21" s="213">
        <v>124</v>
      </c>
      <c r="J21" s="93" t="s">
        <v>22</v>
      </c>
      <c r="K21" s="182"/>
      <c r="L21" s="182"/>
      <c r="M21" s="182"/>
      <c r="N21" s="93"/>
      <c r="O21" s="127" t="s">
        <v>1390</v>
      </c>
      <c r="Q21" s="395"/>
      <c r="R21" s="395"/>
    </row>
    <row r="22" spans="1:18" s="91" customFormat="1" ht="12.75" customHeight="1">
      <c r="A22" s="213">
        <v>18</v>
      </c>
      <c r="B22" s="93" t="s">
        <v>313</v>
      </c>
      <c r="C22" s="219"/>
      <c r="D22" s="219"/>
      <c r="E22" s="219"/>
      <c r="F22" s="127"/>
      <c r="G22" s="127" t="s">
        <v>1390</v>
      </c>
      <c r="H22" s="220"/>
      <c r="I22" s="213">
        <v>125</v>
      </c>
      <c r="J22" s="93" t="s">
        <v>23</v>
      </c>
      <c r="K22" s="182"/>
      <c r="L22" s="182"/>
      <c r="M22" s="182"/>
      <c r="N22" s="93"/>
      <c r="O22" s="127" t="s">
        <v>1390</v>
      </c>
      <c r="Q22" s="395"/>
      <c r="R22" s="395"/>
    </row>
    <row r="23" spans="1:18" s="91" customFormat="1" ht="12.75" customHeight="1">
      <c r="A23" s="213">
        <v>19</v>
      </c>
      <c r="B23" s="93" t="s">
        <v>814</v>
      </c>
      <c r="C23" s="182"/>
      <c r="D23" s="182"/>
      <c r="E23" s="182"/>
      <c r="F23" s="182"/>
      <c r="G23" s="127" t="s">
        <v>1390</v>
      </c>
      <c r="H23" s="220"/>
      <c r="I23" s="213">
        <v>126</v>
      </c>
      <c r="J23" s="93" t="s">
        <v>24</v>
      </c>
      <c r="K23" s="182"/>
      <c r="L23" s="182"/>
      <c r="M23" s="182"/>
      <c r="N23" s="93"/>
      <c r="O23" s="127" t="s">
        <v>1390</v>
      </c>
      <c r="Q23" s="395"/>
      <c r="R23" s="395"/>
    </row>
    <row r="24" spans="1:18" s="91" customFormat="1" ht="12.75" customHeight="1">
      <c r="A24" s="213">
        <v>20</v>
      </c>
      <c r="B24" s="213" t="s">
        <v>1543</v>
      </c>
      <c r="C24" s="214" t="s">
        <v>1390</v>
      </c>
      <c r="D24" s="214" t="s">
        <v>1390</v>
      </c>
      <c r="E24" s="214" t="s">
        <v>1390</v>
      </c>
      <c r="F24" s="215" t="s">
        <v>1390</v>
      </c>
      <c r="G24" s="215"/>
      <c r="H24" s="220"/>
      <c r="I24" s="213">
        <v>127</v>
      </c>
      <c r="J24" s="182" t="s">
        <v>1574</v>
      </c>
      <c r="K24" s="219" t="s">
        <v>1390</v>
      </c>
      <c r="L24" s="219"/>
      <c r="M24" s="219"/>
      <c r="N24" s="127"/>
      <c r="O24" s="127"/>
      <c r="Q24" s="395"/>
      <c r="R24" s="395"/>
    </row>
    <row r="25" spans="1:18" s="91" customFormat="1" ht="12.75" customHeight="1">
      <c r="A25" s="213">
        <v>21</v>
      </c>
      <c r="B25" s="182" t="s">
        <v>284</v>
      </c>
      <c r="C25" s="219" t="s">
        <v>1390</v>
      </c>
      <c r="D25" s="219"/>
      <c r="E25" s="219"/>
      <c r="F25" s="127"/>
      <c r="G25" s="127"/>
      <c r="H25" s="220"/>
      <c r="I25" s="213">
        <v>128</v>
      </c>
      <c r="J25" s="93" t="s">
        <v>821</v>
      </c>
      <c r="K25" s="182"/>
      <c r="L25" s="182"/>
      <c r="M25" s="182"/>
      <c r="N25" s="93"/>
      <c r="O25" s="127" t="s">
        <v>1390</v>
      </c>
      <c r="Q25" s="395"/>
      <c r="R25" s="395"/>
    </row>
    <row r="26" spans="1:18" s="91" customFormat="1" ht="12.75" customHeight="1">
      <c r="A26" s="213">
        <v>22</v>
      </c>
      <c r="B26" s="93" t="s">
        <v>314</v>
      </c>
      <c r="C26" s="182"/>
      <c r="D26" s="182"/>
      <c r="E26" s="182"/>
      <c r="F26" s="182"/>
      <c r="G26" s="127" t="s">
        <v>1390</v>
      </c>
      <c r="H26" s="220"/>
      <c r="I26" s="213">
        <v>129</v>
      </c>
      <c r="J26" s="93" t="s">
        <v>960</v>
      </c>
      <c r="K26" s="182"/>
      <c r="L26" s="182"/>
      <c r="M26" s="182"/>
      <c r="N26" s="93"/>
      <c r="O26" s="127" t="s">
        <v>1390</v>
      </c>
      <c r="Q26" s="395"/>
      <c r="R26" s="395"/>
    </row>
    <row r="27" spans="1:18" s="34" customFormat="1" ht="12.75" customHeight="1">
      <c r="A27" s="213">
        <v>23</v>
      </c>
      <c r="B27" s="182" t="s">
        <v>1544</v>
      </c>
      <c r="C27" s="219" t="s">
        <v>1390</v>
      </c>
      <c r="D27" s="219"/>
      <c r="E27" s="219"/>
      <c r="F27" s="127"/>
      <c r="G27" s="127"/>
      <c r="H27" s="254"/>
      <c r="I27" s="213">
        <v>130</v>
      </c>
      <c r="J27" s="182" t="s">
        <v>1575</v>
      </c>
      <c r="K27" s="219" t="s">
        <v>1390</v>
      </c>
      <c r="L27" s="219" t="s">
        <v>1390</v>
      </c>
      <c r="M27" s="219"/>
      <c r="N27" s="127"/>
      <c r="O27" s="127"/>
      <c r="Q27" s="395"/>
      <c r="R27" s="395"/>
    </row>
    <row r="28" spans="1:18" s="34" customFormat="1" ht="12.75" customHeight="1">
      <c r="A28" s="213">
        <v>24</v>
      </c>
      <c r="B28" s="182" t="s">
        <v>1545</v>
      </c>
      <c r="C28" s="219" t="s">
        <v>1390</v>
      </c>
      <c r="D28" s="219"/>
      <c r="E28" s="219"/>
      <c r="F28" s="127"/>
      <c r="G28" s="127"/>
      <c r="H28" s="254"/>
      <c r="I28" s="213">
        <v>131</v>
      </c>
      <c r="J28" s="182" t="s">
        <v>1528</v>
      </c>
      <c r="K28" s="219" t="s">
        <v>1390</v>
      </c>
      <c r="L28" s="219" t="s">
        <v>1390</v>
      </c>
      <c r="M28" s="219" t="s">
        <v>1390</v>
      </c>
      <c r="N28" s="127"/>
      <c r="O28" s="127"/>
      <c r="Q28" s="395"/>
      <c r="R28" s="395"/>
    </row>
    <row r="29" spans="1:18" s="34" customFormat="1" ht="12.75" customHeight="1">
      <c r="A29" s="213">
        <v>25</v>
      </c>
      <c r="B29" s="182" t="s">
        <v>1546</v>
      </c>
      <c r="C29" s="219" t="s">
        <v>1390</v>
      </c>
      <c r="D29" s="219" t="s">
        <v>1390</v>
      </c>
      <c r="E29" s="219"/>
      <c r="F29" s="127"/>
      <c r="G29" s="127"/>
      <c r="H29" s="254"/>
      <c r="I29" s="213">
        <v>132</v>
      </c>
      <c r="J29" t="s">
        <v>396</v>
      </c>
      <c r="K29" s="219" t="s">
        <v>1390</v>
      </c>
      <c r="L29" s="219"/>
      <c r="M29" s="219"/>
      <c r="N29" s="127"/>
      <c r="O29" s="127"/>
      <c r="Q29" s="395"/>
      <c r="R29" s="395"/>
    </row>
    <row r="30" spans="1:18" s="91" customFormat="1" ht="12.75" customHeight="1">
      <c r="A30" s="213">
        <v>26</v>
      </c>
      <c r="B30" s="252" t="s">
        <v>1547</v>
      </c>
      <c r="C30" s="253" t="s">
        <v>1390</v>
      </c>
      <c r="D30" s="253"/>
      <c r="E30" s="253"/>
      <c r="F30" s="253"/>
      <c r="G30" s="18"/>
      <c r="H30" s="220"/>
      <c r="I30" s="213">
        <v>133</v>
      </c>
      <c r="J30" s="182" t="s">
        <v>1576</v>
      </c>
      <c r="K30" s="219" t="s">
        <v>1390</v>
      </c>
      <c r="L30" s="219"/>
      <c r="M30" s="219"/>
      <c r="N30" s="127"/>
      <c r="O30" s="127"/>
      <c r="Q30" s="395"/>
      <c r="R30" s="395"/>
    </row>
    <row r="31" spans="1:18" s="91" customFormat="1" ht="12.75" customHeight="1">
      <c r="A31" s="213">
        <v>27</v>
      </c>
      <c r="B31" s="255" t="s">
        <v>315</v>
      </c>
      <c r="C31" s="253"/>
      <c r="D31" s="253"/>
      <c r="E31" s="253"/>
      <c r="F31" s="18" t="s">
        <v>1390</v>
      </c>
      <c r="G31" s="18"/>
      <c r="H31" s="220"/>
      <c r="I31" s="213">
        <v>134</v>
      </c>
      <c r="J31" s="182" t="s">
        <v>1577</v>
      </c>
      <c r="K31" s="219" t="s">
        <v>1390</v>
      </c>
      <c r="L31" s="219"/>
      <c r="M31" s="219"/>
      <c r="N31" s="127" t="s">
        <v>1390</v>
      </c>
      <c r="O31" s="127"/>
      <c r="Q31" s="395"/>
      <c r="R31" s="395"/>
    </row>
    <row r="32" spans="1:18" s="91" customFormat="1" ht="12.75" customHeight="1">
      <c r="A32" s="213">
        <v>28</v>
      </c>
      <c r="B32" s="182" t="s">
        <v>1548</v>
      </c>
      <c r="C32" s="219" t="s">
        <v>1390</v>
      </c>
      <c r="D32" s="219"/>
      <c r="E32" s="219"/>
      <c r="F32" s="127"/>
      <c r="G32" s="127" t="s">
        <v>1390</v>
      </c>
      <c r="H32" s="220"/>
      <c r="I32" s="213">
        <v>135</v>
      </c>
      <c r="J32" s="182" t="s">
        <v>25</v>
      </c>
      <c r="K32" s="219" t="s">
        <v>1390</v>
      </c>
      <c r="L32" s="219"/>
      <c r="M32" s="219" t="s">
        <v>1390</v>
      </c>
      <c r="N32" s="127" t="s">
        <v>1390</v>
      </c>
      <c r="O32" s="127" t="s">
        <v>1390</v>
      </c>
      <c r="Q32" s="395"/>
      <c r="R32" s="395"/>
    </row>
    <row r="33" spans="1:18" s="91" customFormat="1" ht="12.75" customHeight="1">
      <c r="A33" s="213">
        <v>29</v>
      </c>
      <c r="B33" s="182" t="s">
        <v>1549</v>
      </c>
      <c r="C33" s="219" t="s">
        <v>1390</v>
      </c>
      <c r="D33" s="219"/>
      <c r="E33" s="219"/>
      <c r="F33" s="127"/>
      <c r="G33" s="127"/>
      <c r="H33" s="220"/>
      <c r="I33" s="213">
        <v>136</v>
      </c>
      <c r="J33" s="182" t="s">
        <v>1529</v>
      </c>
      <c r="K33" s="219" t="s">
        <v>1390</v>
      </c>
      <c r="L33" s="219"/>
      <c r="M33" s="219"/>
      <c r="N33" s="127"/>
      <c r="O33" s="127"/>
      <c r="Q33" s="395"/>
      <c r="R33" s="395"/>
    </row>
    <row r="34" spans="1:18" s="91" customFormat="1" ht="12.75" customHeight="1">
      <c r="A34" s="213">
        <v>30</v>
      </c>
      <c r="B34" s="182" t="s">
        <v>1520</v>
      </c>
      <c r="C34" s="219" t="s">
        <v>1390</v>
      </c>
      <c r="D34" s="219" t="s">
        <v>1390</v>
      </c>
      <c r="E34" s="219"/>
      <c r="F34" s="127"/>
      <c r="G34" s="127"/>
      <c r="H34" s="220"/>
      <c r="I34" s="213">
        <v>137</v>
      </c>
      <c r="J34" s="182" t="s">
        <v>1579</v>
      </c>
      <c r="K34" s="219" t="s">
        <v>1390</v>
      </c>
      <c r="L34" s="219"/>
      <c r="M34" s="219"/>
      <c r="N34" s="127"/>
      <c r="O34" s="127"/>
      <c r="Q34" s="395"/>
      <c r="R34" s="395"/>
    </row>
    <row r="35" spans="1:18" s="91" customFormat="1" ht="12.75" customHeight="1">
      <c r="A35" s="213">
        <v>31</v>
      </c>
      <c r="B35" s="182" t="s">
        <v>1550</v>
      </c>
      <c r="C35" s="219" t="s">
        <v>1390</v>
      </c>
      <c r="D35" s="219"/>
      <c r="E35" s="219"/>
      <c r="F35" s="127"/>
      <c r="G35" s="127"/>
      <c r="H35" s="220"/>
      <c r="I35" s="213">
        <v>138</v>
      </c>
      <c r="J35" s="255" t="s">
        <v>26</v>
      </c>
      <c r="K35" s="253" t="s">
        <v>1390</v>
      </c>
      <c r="L35" s="253"/>
      <c r="M35" s="253"/>
      <c r="N35" s="18" t="s">
        <v>1390</v>
      </c>
      <c r="O35" s="18"/>
      <c r="Q35" s="395"/>
      <c r="R35" s="395"/>
    </row>
    <row r="36" spans="1:18" s="91" customFormat="1" ht="12.75" customHeight="1">
      <c r="A36" s="213">
        <v>32</v>
      </c>
      <c r="B36" s="182" t="s">
        <v>1521</v>
      </c>
      <c r="C36" s="219" t="s">
        <v>1390</v>
      </c>
      <c r="D36" s="219"/>
      <c r="E36" s="219"/>
      <c r="F36" s="127" t="s">
        <v>1390</v>
      </c>
      <c r="G36" s="127"/>
      <c r="H36" s="221"/>
      <c r="I36" s="213">
        <v>139</v>
      </c>
      <c r="J36" s="252" t="s">
        <v>1580</v>
      </c>
      <c r="K36" s="253" t="s">
        <v>1390</v>
      </c>
      <c r="L36" s="253"/>
      <c r="M36" s="253"/>
      <c r="N36" s="18"/>
      <c r="O36" s="18"/>
      <c r="Q36" s="395"/>
      <c r="R36" s="395"/>
    </row>
    <row r="37" spans="1:18" s="91" customFormat="1" ht="12.75" customHeight="1">
      <c r="A37" s="213">
        <v>33</v>
      </c>
      <c r="B37" s="93" t="s">
        <v>316</v>
      </c>
      <c r="C37" s="182"/>
      <c r="D37" s="182"/>
      <c r="E37" s="182"/>
      <c r="F37" s="182"/>
      <c r="G37" s="219" t="s">
        <v>1390</v>
      </c>
      <c r="H37" s="221"/>
      <c r="I37" s="213">
        <v>140</v>
      </c>
      <c r="J37" s="398" t="s">
        <v>27</v>
      </c>
      <c r="K37" s="253"/>
      <c r="L37" s="253"/>
      <c r="M37" s="253"/>
      <c r="N37" s="18" t="s">
        <v>1390</v>
      </c>
      <c r="O37" s="18"/>
      <c r="Q37" s="395"/>
      <c r="R37" s="395"/>
    </row>
    <row r="38" spans="1:18" s="91" customFormat="1" ht="12.75" customHeight="1">
      <c r="A38" s="213">
        <v>34</v>
      </c>
      <c r="B38" s="93" t="s">
        <v>317</v>
      </c>
      <c r="C38" s="182"/>
      <c r="D38" s="182"/>
      <c r="E38" s="182"/>
      <c r="F38" s="182"/>
      <c r="G38" s="219" t="s">
        <v>1390</v>
      </c>
      <c r="H38" s="220"/>
      <c r="I38" s="213">
        <v>141</v>
      </c>
      <c r="J38" s="182" t="s">
        <v>1581</v>
      </c>
      <c r="K38" s="219" t="s">
        <v>1390</v>
      </c>
      <c r="L38" s="219"/>
      <c r="M38" s="219"/>
      <c r="N38" s="127"/>
      <c r="O38" s="127"/>
      <c r="Q38" s="395"/>
      <c r="R38" s="395"/>
    </row>
    <row r="39" spans="1:18" s="91" customFormat="1" ht="12.75" customHeight="1">
      <c r="A39" s="213">
        <v>35</v>
      </c>
      <c r="B39" s="182" t="s">
        <v>1551</v>
      </c>
      <c r="C39" s="219" t="s">
        <v>1390</v>
      </c>
      <c r="D39" s="219" t="s">
        <v>1390</v>
      </c>
      <c r="E39" s="219" t="s">
        <v>1390</v>
      </c>
      <c r="F39" s="127"/>
      <c r="G39" s="127"/>
      <c r="H39" s="220"/>
      <c r="I39" s="213">
        <v>142</v>
      </c>
      <c r="J39" s="93" t="s">
        <v>28</v>
      </c>
      <c r="K39" s="219"/>
      <c r="L39" s="219"/>
      <c r="M39" s="219"/>
      <c r="N39" s="127" t="s">
        <v>1390</v>
      </c>
      <c r="O39" s="127"/>
      <c r="Q39" s="395"/>
      <c r="R39" s="395"/>
    </row>
    <row r="40" spans="1:18" s="91" customFormat="1" ht="12.75" customHeight="1">
      <c r="A40" s="213">
        <v>36</v>
      </c>
      <c r="B40" s="182" t="s">
        <v>1553</v>
      </c>
      <c r="C40" s="219" t="s">
        <v>1390</v>
      </c>
      <c r="D40" s="219"/>
      <c r="E40" s="219"/>
      <c r="F40" s="127"/>
      <c r="G40" s="127"/>
      <c r="H40" s="220"/>
      <c r="I40" s="213">
        <v>143</v>
      </c>
      <c r="J40" s="93" t="s">
        <v>1698</v>
      </c>
      <c r="K40" s="219"/>
      <c r="L40" s="219"/>
      <c r="M40" s="219"/>
      <c r="N40" s="127" t="s">
        <v>1390</v>
      </c>
      <c r="O40" s="127"/>
      <c r="Q40" s="395"/>
      <c r="R40" s="395"/>
    </row>
    <row r="41" spans="1:18" s="91" customFormat="1" ht="12.75" customHeight="1">
      <c r="A41" s="213">
        <v>37</v>
      </c>
      <c r="B41" s="182" t="s">
        <v>1555</v>
      </c>
      <c r="C41" s="219" t="s">
        <v>1390</v>
      </c>
      <c r="D41" s="219"/>
      <c r="E41" s="219"/>
      <c r="F41" s="219" t="s">
        <v>1390</v>
      </c>
      <c r="G41" s="127"/>
      <c r="H41" s="220"/>
      <c r="I41" s="213">
        <v>144</v>
      </c>
      <c r="J41" s="93" t="s">
        <v>378</v>
      </c>
      <c r="K41" s="219" t="s">
        <v>1390</v>
      </c>
      <c r="L41" s="219"/>
      <c r="M41" s="219"/>
      <c r="N41" s="127" t="s">
        <v>1390</v>
      </c>
      <c r="O41" s="127"/>
      <c r="Q41" s="395"/>
      <c r="R41" s="395"/>
    </row>
    <row r="42" spans="1:18" s="91" customFormat="1" ht="12.75" customHeight="1">
      <c r="A42" s="213">
        <v>38</v>
      </c>
      <c r="B42" s="93" t="s">
        <v>319</v>
      </c>
      <c r="C42" s="219" t="s">
        <v>1390</v>
      </c>
      <c r="D42" s="219"/>
      <c r="E42" s="219"/>
      <c r="F42" s="127" t="s">
        <v>1390</v>
      </c>
      <c r="G42" s="127"/>
      <c r="H42" s="220"/>
      <c r="I42" s="213">
        <v>145</v>
      </c>
      <c r="J42" s="93" t="s">
        <v>29</v>
      </c>
      <c r="K42" s="219"/>
      <c r="L42" s="219"/>
      <c r="M42" s="219"/>
      <c r="N42" s="127" t="s">
        <v>1390</v>
      </c>
      <c r="O42" s="127"/>
      <c r="Q42" s="395"/>
      <c r="R42" s="395"/>
    </row>
    <row r="43" spans="1:18" s="91" customFormat="1" ht="12.75" customHeight="1">
      <c r="A43" s="213">
        <v>39</v>
      </c>
      <c r="B43" s="252" t="s">
        <v>302</v>
      </c>
      <c r="C43" s="253" t="s">
        <v>1390</v>
      </c>
      <c r="D43" s="253" t="s">
        <v>1390</v>
      </c>
      <c r="E43" s="253"/>
      <c r="F43" s="18"/>
      <c r="G43" s="18"/>
      <c r="H43" s="220"/>
      <c r="I43" s="213">
        <v>146</v>
      </c>
      <c r="J43" s="182" t="s">
        <v>1582</v>
      </c>
      <c r="K43" s="219" t="s">
        <v>1390</v>
      </c>
      <c r="L43" s="219" t="s">
        <v>1390</v>
      </c>
      <c r="M43" s="219" t="s">
        <v>1390</v>
      </c>
      <c r="N43" s="127" t="s">
        <v>1390</v>
      </c>
      <c r="O43" s="127" t="s">
        <v>1390</v>
      </c>
      <c r="Q43" s="395"/>
      <c r="R43" s="395"/>
    </row>
    <row r="44" spans="1:18" s="91" customFormat="1" ht="12.75" customHeight="1">
      <c r="A44" s="213">
        <v>40</v>
      </c>
      <c r="B44" s="182" t="s">
        <v>285</v>
      </c>
      <c r="C44" s="219" t="s">
        <v>1390</v>
      </c>
      <c r="D44" s="219" t="s">
        <v>1390</v>
      </c>
      <c r="E44" s="219"/>
      <c r="F44" s="127"/>
      <c r="G44" s="127"/>
      <c r="H44" s="14"/>
      <c r="I44" s="213">
        <v>147</v>
      </c>
      <c r="J44" s="182" t="s">
        <v>1530</v>
      </c>
      <c r="K44" s="219" t="s">
        <v>1390</v>
      </c>
      <c r="L44" s="219"/>
      <c r="M44" s="219"/>
      <c r="N44" s="127"/>
      <c r="O44" s="127"/>
      <c r="Q44" s="395"/>
      <c r="R44" s="395"/>
    </row>
    <row r="45" spans="1:18" s="91" customFormat="1" ht="12.75" customHeight="1">
      <c r="A45" s="213">
        <v>41</v>
      </c>
      <c r="B45" s="182" t="s">
        <v>288</v>
      </c>
      <c r="C45" s="219"/>
      <c r="D45" s="219" t="s">
        <v>1390</v>
      </c>
      <c r="E45" s="219"/>
      <c r="F45" s="127"/>
      <c r="G45" s="127"/>
      <c r="H45" s="220"/>
      <c r="I45" s="213">
        <v>148</v>
      </c>
      <c r="J45" s="93" t="s">
        <v>30</v>
      </c>
      <c r="K45" s="219"/>
      <c r="L45" s="219"/>
      <c r="M45" s="219"/>
      <c r="N45" s="127"/>
      <c r="O45" s="127" t="s">
        <v>1390</v>
      </c>
      <c r="Q45" s="395"/>
      <c r="R45" s="395"/>
    </row>
    <row r="46" spans="1:18" s="91" customFormat="1" ht="12.75" customHeight="1">
      <c r="A46" s="213">
        <v>42</v>
      </c>
      <c r="B46" s="182" t="s">
        <v>318</v>
      </c>
      <c r="C46" s="219" t="s">
        <v>1390</v>
      </c>
      <c r="D46" s="219"/>
      <c r="E46" s="219"/>
      <c r="F46" s="127"/>
      <c r="G46" s="127"/>
      <c r="H46" s="220"/>
      <c r="I46" s="213">
        <v>149</v>
      </c>
      <c r="J46" s="93" t="s">
        <v>961</v>
      </c>
      <c r="K46" s="182"/>
      <c r="L46" s="182"/>
      <c r="M46" s="182"/>
      <c r="N46" s="93"/>
      <c r="O46" s="127" t="s">
        <v>1390</v>
      </c>
      <c r="Q46" s="395"/>
      <c r="R46" s="395"/>
    </row>
    <row r="47" spans="1:18" s="91" customFormat="1" ht="12.75" customHeight="1">
      <c r="A47" s="213">
        <v>43</v>
      </c>
      <c r="B47" s="182" t="s">
        <v>286</v>
      </c>
      <c r="C47" s="219" t="s">
        <v>1390</v>
      </c>
      <c r="D47" s="219" t="s">
        <v>1390</v>
      </c>
      <c r="E47" s="219" t="s">
        <v>1390</v>
      </c>
      <c r="F47" s="127" t="s">
        <v>1390</v>
      </c>
      <c r="G47" s="127"/>
      <c r="H47" s="220"/>
      <c r="I47" s="213">
        <v>150</v>
      </c>
      <c r="J47" s="93" t="s">
        <v>31</v>
      </c>
      <c r="K47" s="219" t="s">
        <v>1390</v>
      </c>
      <c r="L47" s="219"/>
      <c r="M47" s="219"/>
      <c r="N47" s="127" t="s">
        <v>1390</v>
      </c>
      <c r="O47" s="127"/>
      <c r="Q47" s="395"/>
      <c r="R47" s="395"/>
    </row>
    <row r="48" spans="1:18" s="91" customFormat="1" ht="12.75" customHeight="1">
      <c r="A48" s="213">
        <v>44</v>
      </c>
      <c r="B48" s="182" t="s">
        <v>287</v>
      </c>
      <c r="C48" s="219" t="s">
        <v>1390</v>
      </c>
      <c r="D48" s="219"/>
      <c r="E48" s="219"/>
      <c r="F48" s="127"/>
      <c r="G48" s="127"/>
      <c r="H48" s="220"/>
      <c r="I48" s="213">
        <v>151</v>
      </c>
      <c r="J48" s="182" t="s">
        <v>1531</v>
      </c>
      <c r="K48" s="219" t="s">
        <v>1390</v>
      </c>
      <c r="L48" s="219"/>
      <c r="M48" s="219"/>
      <c r="N48" s="127"/>
      <c r="O48" s="127"/>
      <c r="Q48" s="395"/>
      <c r="R48" s="395"/>
    </row>
    <row r="49" spans="1:18" s="91" customFormat="1" ht="12.75" customHeight="1">
      <c r="A49" s="213">
        <v>45</v>
      </c>
      <c r="B49" s="182" t="s">
        <v>299</v>
      </c>
      <c r="C49" s="219" t="s">
        <v>1390</v>
      </c>
      <c r="D49" s="219" t="s">
        <v>1390</v>
      </c>
      <c r="E49" s="219" t="s">
        <v>1390</v>
      </c>
      <c r="F49" s="127" t="s">
        <v>1390</v>
      </c>
      <c r="G49" s="127" t="s">
        <v>1390</v>
      </c>
      <c r="H49" s="220"/>
      <c r="I49" s="213">
        <v>152</v>
      </c>
      <c r="J49" s="182" t="s">
        <v>1509</v>
      </c>
      <c r="K49" s="219" t="s">
        <v>1390</v>
      </c>
      <c r="L49" s="219" t="s">
        <v>1390</v>
      </c>
      <c r="M49" s="219" t="s">
        <v>1390</v>
      </c>
      <c r="N49" s="127" t="s">
        <v>1390</v>
      </c>
      <c r="O49" s="127" t="s">
        <v>1390</v>
      </c>
      <c r="Q49" s="395"/>
      <c r="R49" s="395"/>
    </row>
    <row r="50" spans="1:18" s="91" customFormat="1" ht="12.75" customHeight="1">
      <c r="A50" s="213">
        <v>46</v>
      </c>
      <c r="B50" s="182" t="s">
        <v>300</v>
      </c>
      <c r="C50" s="219" t="s">
        <v>1390</v>
      </c>
      <c r="D50" s="219"/>
      <c r="E50" s="219"/>
      <c r="F50" s="127"/>
      <c r="G50" s="127"/>
      <c r="H50" s="220"/>
      <c r="I50" s="213">
        <v>153</v>
      </c>
      <c r="J50" s="182" t="s">
        <v>1583</v>
      </c>
      <c r="K50" s="219" t="s">
        <v>1390</v>
      </c>
      <c r="L50" s="219"/>
      <c r="M50" s="219"/>
      <c r="N50" s="127"/>
      <c r="O50" s="127"/>
      <c r="Q50" s="395"/>
      <c r="R50" s="395"/>
    </row>
    <row r="51" spans="1:18" s="91" customFormat="1" ht="12.75" customHeight="1">
      <c r="A51" s="213">
        <v>47</v>
      </c>
      <c r="B51" s="93" t="s">
        <v>301</v>
      </c>
      <c r="C51" s="219"/>
      <c r="D51" s="219"/>
      <c r="E51" s="219"/>
      <c r="F51" s="127"/>
      <c r="G51" s="127" t="s">
        <v>1390</v>
      </c>
      <c r="H51" s="220"/>
      <c r="I51" s="213">
        <v>154</v>
      </c>
      <c r="J51" s="182" t="s">
        <v>1584</v>
      </c>
      <c r="K51" s="219" t="s">
        <v>1390</v>
      </c>
      <c r="L51" s="219"/>
      <c r="M51" s="219"/>
      <c r="N51" s="127"/>
      <c r="O51" s="127"/>
      <c r="Q51" s="395"/>
      <c r="R51" s="395"/>
    </row>
    <row r="52" spans="1:18" s="91" customFormat="1" ht="12.75" customHeight="1">
      <c r="A52" s="213">
        <v>48</v>
      </c>
      <c r="B52" s="182" t="s">
        <v>295</v>
      </c>
      <c r="C52" s="219" t="s">
        <v>1390</v>
      </c>
      <c r="D52" s="219"/>
      <c r="E52" s="219"/>
      <c r="F52" s="127"/>
      <c r="G52" s="127"/>
      <c r="H52" s="220"/>
      <c r="I52" s="213">
        <v>155</v>
      </c>
      <c r="J52" s="93" t="s">
        <v>962</v>
      </c>
      <c r="K52" s="182"/>
      <c r="L52" s="182"/>
      <c r="M52" s="182"/>
      <c r="N52" s="93"/>
      <c r="O52" s="127" t="s">
        <v>1390</v>
      </c>
      <c r="Q52" s="395"/>
      <c r="R52" s="395"/>
    </row>
    <row r="53" spans="1:18" s="91" customFormat="1" ht="12.75" customHeight="1">
      <c r="A53" s="213">
        <v>49</v>
      </c>
      <c r="B53" s="182" t="s">
        <v>305</v>
      </c>
      <c r="C53" s="219"/>
      <c r="D53" s="219"/>
      <c r="E53" s="219"/>
      <c r="F53" s="127" t="s">
        <v>1390</v>
      </c>
      <c r="G53" s="127"/>
      <c r="H53" s="220"/>
      <c r="I53" s="213">
        <v>156</v>
      </c>
      <c r="J53" s="182" t="s">
        <v>1510</v>
      </c>
      <c r="K53" s="219" t="s">
        <v>1390</v>
      </c>
      <c r="L53" s="219"/>
      <c r="M53" s="219" t="s">
        <v>1390</v>
      </c>
      <c r="N53" s="127" t="s">
        <v>1390</v>
      </c>
      <c r="O53" s="127" t="s">
        <v>1390</v>
      </c>
      <c r="Q53" s="395"/>
      <c r="R53" s="395"/>
    </row>
    <row r="54" spans="1:18" s="91" customFormat="1" ht="12.75" customHeight="1">
      <c r="A54" s="213">
        <v>50</v>
      </c>
      <c r="B54" s="182" t="s">
        <v>296</v>
      </c>
      <c r="C54" s="219" t="s">
        <v>1390</v>
      </c>
      <c r="D54" s="219" t="s">
        <v>1390</v>
      </c>
      <c r="E54" s="219" t="s">
        <v>1390</v>
      </c>
      <c r="F54" s="127" t="s">
        <v>1390</v>
      </c>
      <c r="G54" s="127" t="s">
        <v>1390</v>
      </c>
      <c r="H54" s="220"/>
      <c r="I54" s="213">
        <v>157</v>
      </c>
      <c r="J54" s="396" t="s">
        <v>32</v>
      </c>
      <c r="K54" s="182"/>
      <c r="L54" s="182"/>
      <c r="M54" s="182"/>
      <c r="N54" s="93"/>
      <c r="O54" s="127" t="s">
        <v>1390</v>
      </c>
      <c r="Q54" s="395"/>
      <c r="R54" s="395"/>
    </row>
    <row r="55" spans="1:18" s="91" customFormat="1" ht="12.75" customHeight="1">
      <c r="A55" s="213">
        <v>51</v>
      </c>
      <c r="B55" s="182" t="s">
        <v>400</v>
      </c>
      <c r="C55" s="219" t="s">
        <v>1390</v>
      </c>
      <c r="D55" s="219"/>
      <c r="E55" s="219" t="s">
        <v>1390</v>
      </c>
      <c r="F55" s="127" t="s">
        <v>1390</v>
      </c>
      <c r="G55" s="127"/>
      <c r="H55" s="220"/>
      <c r="I55" s="213">
        <v>158</v>
      </c>
      <c r="J55" s="182" t="s">
        <v>33</v>
      </c>
      <c r="K55" s="219"/>
      <c r="L55" s="219"/>
      <c r="M55" s="219"/>
      <c r="N55" s="127"/>
      <c r="O55" s="127" t="s">
        <v>1390</v>
      </c>
      <c r="Q55" s="395"/>
      <c r="R55" s="395"/>
    </row>
    <row r="56" spans="1:18" s="91" customFormat="1" ht="12.75" customHeight="1">
      <c r="A56" s="213">
        <v>52</v>
      </c>
      <c r="B56" s="182" t="s">
        <v>303</v>
      </c>
      <c r="C56" s="219" t="s">
        <v>1390</v>
      </c>
      <c r="D56" s="219"/>
      <c r="E56" s="219"/>
      <c r="F56" s="127"/>
      <c r="G56" s="127"/>
      <c r="H56" s="220"/>
      <c r="I56" s="213">
        <v>159</v>
      </c>
      <c r="J56" s="93" t="s">
        <v>34</v>
      </c>
      <c r="K56" s="182"/>
      <c r="L56" s="182"/>
      <c r="M56" s="182"/>
      <c r="N56" s="93"/>
      <c r="O56" s="127" t="s">
        <v>1390</v>
      </c>
      <c r="Q56" s="395"/>
      <c r="R56" s="395"/>
    </row>
    <row r="57" spans="1:18" s="91" customFormat="1" ht="12.75" customHeight="1">
      <c r="A57" s="213">
        <v>53</v>
      </c>
      <c r="B57" s="182" t="s">
        <v>292</v>
      </c>
      <c r="C57" s="219" t="s">
        <v>1390</v>
      </c>
      <c r="D57" s="219"/>
      <c r="E57" s="219"/>
      <c r="F57" s="127"/>
      <c r="G57" s="127"/>
      <c r="H57" s="220"/>
      <c r="I57" s="213">
        <v>160</v>
      </c>
      <c r="J57" s="182" t="s">
        <v>1585</v>
      </c>
      <c r="K57" s="219" t="s">
        <v>1390</v>
      </c>
      <c r="L57" s="219"/>
      <c r="M57" s="219"/>
      <c r="N57" s="127"/>
      <c r="O57" s="127"/>
      <c r="Q57" s="395"/>
      <c r="R57" s="395"/>
    </row>
    <row r="58" spans="1:18" s="91" customFormat="1" ht="12.75" customHeight="1">
      <c r="A58" s="213">
        <v>54</v>
      </c>
      <c r="B58" s="93" t="s">
        <v>291</v>
      </c>
      <c r="C58" s="182"/>
      <c r="D58" s="219" t="s">
        <v>1390</v>
      </c>
      <c r="E58" s="182"/>
      <c r="F58" s="93"/>
      <c r="G58" s="127"/>
      <c r="H58" s="220"/>
      <c r="I58" s="213">
        <v>161</v>
      </c>
      <c r="J58" s="182" t="s">
        <v>1532</v>
      </c>
      <c r="K58" s="219" t="s">
        <v>1390</v>
      </c>
      <c r="L58" s="219"/>
      <c r="M58" s="219"/>
      <c r="N58" s="127" t="s">
        <v>1390</v>
      </c>
      <c r="O58" s="127" t="s">
        <v>1390</v>
      </c>
      <c r="Q58" s="395"/>
      <c r="R58" s="395"/>
    </row>
    <row r="59" spans="1:18" s="91" customFormat="1" ht="12.75" customHeight="1">
      <c r="A59" s="213">
        <v>55</v>
      </c>
      <c r="B59" s="182" t="s">
        <v>290</v>
      </c>
      <c r="C59" s="219" t="s">
        <v>1390</v>
      </c>
      <c r="D59" s="219" t="s">
        <v>1390</v>
      </c>
      <c r="E59" s="219" t="s">
        <v>1390</v>
      </c>
      <c r="F59" s="127" t="s">
        <v>1390</v>
      </c>
      <c r="G59" s="127" t="s">
        <v>1390</v>
      </c>
      <c r="H59" s="220"/>
      <c r="I59" s="213">
        <v>162</v>
      </c>
      <c r="J59" s="93" t="s">
        <v>35</v>
      </c>
      <c r="K59" s="182"/>
      <c r="L59" s="182"/>
      <c r="M59" s="182"/>
      <c r="N59" s="93"/>
      <c r="O59" s="127" t="s">
        <v>1390</v>
      </c>
      <c r="Q59" s="395"/>
      <c r="R59" s="395"/>
    </row>
    <row r="60" spans="1:18" s="91" customFormat="1" ht="12.75" customHeight="1">
      <c r="A60" s="213">
        <v>56</v>
      </c>
      <c r="B60" s="182" t="s">
        <v>298</v>
      </c>
      <c r="C60" s="219" t="s">
        <v>1390</v>
      </c>
      <c r="D60" s="219"/>
      <c r="E60" s="219" t="s">
        <v>1390</v>
      </c>
      <c r="F60" s="127"/>
      <c r="G60" s="127"/>
      <c r="H60" s="220"/>
      <c r="I60" s="213">
        <v>163</v>
      </c>
      <c r="J60" s="93" t="s">
        <v>963</v>
      </c>
      <c r="K60" s="182"/>
      <c r="L60" s="182"/>
      <c r="M60" s="182"/>
      <c r="N60" s="93"/>
      <c r="O60" s="127" t="s">
        <v>1390</v>
      </c>
      <c r="Q60" s="395"/>
      <c r="R60" s="395"/>
    </row>
    <row r="61" spans="1:18" s="91" customFormat="1" ht="12.75" customHeight="1">
      <c r="A61" s="213">
        <v>57</v>
      </c>
      <c r="B61" s="93" t="s">
        <v>297</v>
      </c>
      <c r="C61" s="219"/>
      <c r="D61" s="127" t="s">
        <v>1390</v>
      </c>
      <c r="E61" s="219"/>
      <c r="F61" s="127"/>
      <c r="G61" s="127"/>
      <c r="H61" s="220"/>
      <c r="I61" s="213">
        <v>164</v>
      </c>
      <c r="J61" s="182" t="s">
        <v>1586</v>
      </c>
      <c r="K61" s="219" t="s">
        <v>1390</v>
      </c>
      <c r="L61" s="219" t="s">
        <v>1390</v>
      </c>
      <c r="M61" s="219"/>
      <c r="N61" s="127" t="s">
        <v>1390</v>
      </c>
      <c r="O61" s="127" t="s">
        <v>1390</v>
      </c>
      <c r="Q61" s="395"/>
      <c r="R61" s="395"/>
    </row>
    <row r="62" spans="1:18" s="91" customFormat="1" ht="12.75" customHeight="1">
      <c r="A62" s="213">
        <v>58</v>
      </c>
      <c r="B62" s="182" t="s">
        <v>289</v>
      </c>
      <c r="C62" s="219" t="s">
        <v>1390</v>
      </c>
      <c r="D62" s="219" t="s">
        <v>1390</v>
      </c>
      <c r="E62" s="219"/>
      <c r="F62" s="127"/>
      <c r="G62" s="127"/>
      <c r="H62" s="220"/>
      <c r="I62" s="213">
        <v>165</v>
      </c>
      <c r="J62" s="182" t="s">
        <v>1587</v>
      </c>
      <c r="K62" s="219" t="s">
        <v>1390</v>
      </c>
      <c r="L62" s="219"/>
      <c r="M62" s="219"/>
      <c r="N62" s="127"/>
      <c r="O62" s="127"/>
      <c r="Q62" s="395"/>
      <c r="R62" s="395"/>
    </row>
    <row r="63" spans="1:18" s="91" customFormat="1" ht="12.75" customHeight="1">
      <c r="A63" s="213">
        <v>59</v>
      </c>
      <c r="B63" s="93" t="s">
        <v>393</v>
      </c>
      <c r="C63" s="219"/>
      <c r="D63" s="219"/>
      <c r="E63" s="219"/>
      <c r="F63" s="127" t="s">
        <v>1390</v>
      </c>
      <c r="G63" s="127"/>
      <c r="H63" s="220"/>
      <c r="I63" s="213">
        <v>166</v>
      </c>
      <c r="J63" s="93" t="s">
        <v>379</v>
      </c>
      <c r="K63" s="219"/>
      <c r="L63" s="219"/>
      <c r="M63" s="219"/>
      <c r="N63" s="127" t="s">
        <v>1390</v>
      </c>
      <c r="O63" s="127"/>
      <c r="Q63" s="395"/>
      <c r="R63" s="395"/>
    </row>
    <row r="64" spans="1:18" s="91" customFormat="1" ht="12.75" customHeight="1">
      <c r="A64" s="213">
        <v>60</v>
      </c>
      <c r="B64" s="93" t="s">
        <v>320</v>
      </c>
      <c r="C64" s="219" t="s">
        <v>1390</v>
      </c>
      <c r="D64" s="219" t="s">
        <v>1390</v>
      </c>
      <c r="E64" s="219" t="s">
        <v>1390</v>
      </c>
      <c r="F64" s="127"/>
      <c r="G64" s="127" t="s">
        <v>1390</v>
      </c>
      <c r="H64" s="220"/>
      <c r="I64" s="213">
        <v>167</v>
      </c>
      <c r="J64" s="182" t="s">
        <v>1588</v>
      </c>
      <c r="K64" s="219" t="s">
        <v>1390</v>
      </c>
      <c r="L64" s="219"/>
      <c r="M64" s="219"/>
      <c r="N64" s="127"/>
      <c r="O64" s="127"/>
      <c r="Q64" s="395"/>
      <c r="R64" s="395"/>
    </row>
    <row r="65" spans="1:18" s="91" customFormat="1" ht="12.75" customHeight="1">
      <c r="A65" s="213">
        <v>61</v>
      </c>
      <c r="B65" s="93" t="s">
        <v>321</v>
      </c>
      <c r="C65" s="219"/>
      <c r="D65" s="219"/>
      <c r="E65" s="219"/>
      <c r="F65" s="127"/>
      <c r="G65" s="127" t="s">
        <v>1390</v>
      </c>
      <c r="H65" s="220"/>
      <c r="I65" s="213">
        <v>168</v>
      </c>
      <c r="J65" s="93" t="s">
        <v>36</v>
      </c>
      <c r="K65" s="219"/>
      <c r="L65" s="219"/>
      <c r="M65" s="219"/>
      <c r="N65" s="127" t="s">
        <v>1390</v>
      </c>
      <c r="O65" s="127"/>
      <c r="Q65" s="395"/>
      <c r="R65" s="395"/>
    </row>
    <row r="66" spans="1:18" s="91" customFormat="1" ht="12.75" customHeight="1">
      <c r="A66" s="213">
        <v>62</v>
      </c>
      <c r="B66" s="182" t="s">
        <v>1556</v>
      </c>
      <c r="C66" s="219" t="s">
        <v>1390</v>
      </c>
      <c r="D66" s="219" t="s">
        <v>1390</v>
      </c>
      <c r="E66" s="219"/>
      <c r="F66" s="127"/>
      <c r="G66" s="127"/>
      <c r="H66" s="220"/>
      <c r="I66" s="213">
        <v>169</v>
      </c>
      <c r="J66" s="93" t="s">
        <v>37</v>
      </c>
      <c r="K66" s="219"/>
      <c r="L66" s="219"/>
      <c r="M66" s="219"/>
      <c r="N66" s="127" t="s">
        <v>1390</v>
      </c>
      <c r="O66" s="127"/>
      <c r="Q66" s="395"/>
      <c r="R66" s="395"/>
    </row>
    <row r="67" spans="1:18" s="91" customFormat="1" ht="12.75" customHeight="1">
      <c r="A67" s="213">
        <v>63</v>
      </c>
      <c r="B67" s="93" t="s">
        <v>391</v>
      </c>
      <c r="C67" s="219"/>
      <c r="D67" s="127" t="s">
        <v>1390</v>
      </c>
      <c r="E67" s="219"/>
      <c r="F67" s="127"/>
      <c r="G67" s="127"/>
      <c r="H67" s="220"/>
      <c r="I67" s="213">
        <v>170</v>
      </c>
      <c r="J67" s="396" t="s">
        <v>38</v>
      </c>
      <c r="K67" s="182"/>
      <c r="L67" s="182"/>
      <c r="M67" s="182"/>
      <c r="N67" s="93"/>
      <c r="O67" s="127" t="s">
        <v>1390</v>
      </c>
      <c r="Q67" s="395"/>
      <c r="R67" s="395"/>
    </row>
    <row r="68" spans="1:18" s="91" customFormat="1" ht="12.75" customHeight="1">
      <c r="A68" s="213">
        <v>64</v>
      </c>
      <c r="B68" s="396" t="s">
        <v>322</v>
      </c>
      <c r="C68" s="219"/>
      <c r="D68" s="219"/>
      <c r="E68" s="219"/>
      <c r="F68" s="127"/>
      <c r="G68" s="127" t="s">
        <v>1390</v>
      </c>
      <c r="H68" s="220"/>
      <c r="I68" s="213">
        <v>171</v>
      </c>
      <c r="J68" s="213" t="s">
        <v>1589</v>
      </c>
      <c r="K68" s="214" t="s">
        <v>1390</v>
      </c>
      <c r="L68" s="214"/>
      <c r="M68" s="214"/>
      <c r="N68" s="215"/>
      <c r="O68" s="215"/>
      <c r="Q68" s="395"/>
      <c r="R68" s="395"/>
    </row>
    <row r="69" spans="1:18" s="91" customFormat="1" ht="12.75" customHeight="1">
      <c r="A69" s="213">
        <v>65</v>
      </c>
      <c r="B69" s="182" t="s">
        <v>1557</v>
      </c>
      <c r="C69" s="219" t="s">
        <v>1390</v>
      </c>
      <c r="D69" s="219"/>
      <c r="E69" s="219"/>
      <c r="F69" s="127"/>
      <c r="G69" s="127"/>
      <c r="H69" s="220"/>
      <c r="I69" s="213">
        <v>172</v>
      </c>
      <c r="J69" s="93" t="s">
        <v>39</v>
      </c>
      <c r="K69" s="182"/>
      <c r="L69" s="182"/>
      <c r="M69" s="182"/>
      <c r="N69" s="93"/>
      <c r="O69" s="127" t="s">
        <v>1390</v>
      </c>
      <c r="Q69" s="395"/>
      <c r="R69" s="395"/>
    </row>
    <row r="70" spans="1:18" s="91" customFormat="1" ht="12.75" customHeight="1">
      <c r="A70" s="213">
        <v>66</v>
      </c>
      <c r="B70" s="182" t="s">
        <v>1522</v>
      </c>
      <c r="C70" s="219" t="s">
        <v>1390</v>
      </c>
      <c r="D70" s="219"/>
      <c r="E70" s="219"/>
      <c r="F70" s="219" t="s">
        <v>1390</v>
      </c>
      <c r="G70" s="127"/>
      <c r="H70" s="220"/>
      <c r="I70" s="213">
        <v>173</v>
      </c>
      <c r="J70" s="93" t="s">
        <v>40</v>
      </c>
      <c r="K70" s="182"/>
      <c r="L70" s="182"/>
      <c r="M70" s="182"/>
      <c r="N70" s="93"/>
      <c r="O70" s="127" t="s">
        <v>1390</v>
      </c>
      <c r="Q70" s="395"/>
      <c r="R70" s="395"/>
    </row>
    <row r="71" spans="1:18" s="91" customFormat="1" ht="12.75" customHeight="1">
      <c r="A71" s="213">
        <v>67</v>
      </c>
      <c r="B71" s="182" t="s">
        <v>1558</v>
      </c>
      <c r="C71" s="219" t="s">
        <v>1390</v>
      </c>
      <c r="D71" s="219"/>
      <c r="E71" s="219"/>
      <c r="F71" s="127"/>
      <c r="G71" s="127"/>
      <c r="H71" s="220"/>
      <c r="I71" s="213">
        <v>174</v>
      </c>
      <c r="J71" s="182" t="s">
        <v>1590</v>
      </c>
      <c r="K71" s="219" t="s">
        <v>1390</v>
      </c>
      <c r="L71" s="219"/>
      <c r="M71" s="219"/>
      <c r="N71" s="127"/>
      <c r="O71" s="127"/>
      <c r="Q71" s="395"/>
      <c r="R71" s="395"/>
    </row>
    <row r="72" spans="1:18" s="91" customFormat="1" ht="12.75" customHeight="1">
      <c r="A72" s="213">
        <v>68</v>
      </c>
      <c r="B72" s="46" t="s">
        <v>395</v>
      </c>
      <c r="C72" s="219" t="s">
        <v>1390</v>
      </c>
      <c r="D72" s="219"/>
      <c r="E72" s="219"/>
      <c r="F72" s="127"/>
      <c r="G72" s="127"/>
      <c r="H72" s="220"/>
      <c r="I72" s="213">
        <v>175</v>
      </c>
      <c r="J72" s="93" t="s">
        <v>41</v>
      </c>
      <c r="K72" s="219"/>
      <c r="L72" s="219"/>
      <c r="M72" s="219"/>
      <c r="N72" s="127" t="s">
        <v>1390</v>
      </c>
      <c r="O72" s="127"/>
      <c r="Q72" s="395"/>
      <c r="R72" s="395"/>
    </row>
    <row r="73" spans="1:18" s="91" customFormat="1" ht="12.75" customHeight="1">
      <c r="A73" s="213">
        <v>69</v>
      </c>
      <c r="B73" s="93" t="s">
        <v>323</v>
      </c>
      <c r="C73" s="219"/>
      <c r="D73" s="219"/>
      <c r="E73" s="219"/>
      <c r="F73" s="127" t="s">
        <v>1390</v>
      </c>
      <c r="G73" s="127" t="s">
        <v>1390</v>
      </c>
      <c r="H73" s="220"/>
      <c r="I73" s="213">
        <v>176</v>
      </c>
      <c r="J73" t="s">
        <v>397</v>
      </c>
      <c r="K73" s="219" t="s">
        <v>1390</v>
      </c>
      <c r="L73" s="219"/>
      <c r="M73" s="219"/>
      <c r="N73" s="127"/>
      <c r="O73" s="127"/>
      <c r="Q73" s="395"/>
      <c r="R73" s="395"/>
    </row>
    <row r="74" spans="1:18" s="91" customFormat="1" ht="12.75" customHeight="1">
      <c r="A74" s="213">
        <v>70</v>
      </c>
      <c r="B74" s="182" t="s">
        <v>1554</v>
      </c>
      <c r="C74" s="219" t="s">
        <v>1390</v>
      </c>
      <c r="D74" s="219"/>
      <c r="E74" s="219"/>
      <c r="F74" s="127"/>
      <c r="G74" s="127"/>
      <c r="H74" s="220"/>
      <c r="I74" s="213">
        <v>177</v>
      </c>
      <c r="J74" s="182" t="s">
        <v>1512</v>
      </c>
      <c r="K74" s="219" t="s">
        <v>1390</v>
      </c>
      <c r="L74" s="219" t="s">
        <v>1390</v>
      </c>
      <c r="M74" s="219" t="s">
        <v>1390</v>
      </c>
      <c r="N74" s="127" t="s">
        <v>1390</v>
      </c>
      <c r="O74" s="127"/>
      <c r="Q74" s="395"/>
      <c r="R74" s="395"/>
    </row>
    <row r="75" spans="1:18" s="91" customFormat="1" ht="12.75" customHeight="1">
      <c r="A75" s="213">
        <v>71</v>
      </c>
      <c r="B75" s="182" t="s">
        <v>1560</v>
      </c>
      <c r="C75" s="219" t="s">
        <v>1390</v>
      </c>
      <c r="D75" s="219"/>
      <c r="E75" s="219"/>
      <c r="F75" s="127"/>
      <c r="G75" s="127"/>
      <c r="H75" s="220"/>
      <c r="I75" s="213">
        <v>178</v>
      </c>
      <c r="J75" s="93" t="s">
        <v>42</v>
      </c>
      <c r="K75" s="182"/>
      <c r="L75" s="182"/>
      <c r="M75" s="182"/>
      <c r="N75" s="93"/>
      <c r="O75" s="127" t="s">
        <v>1390</v>
      </c>
      <c r="Q75" s="395"/>
      <c r="R75" s="395"/>
    </row>
    <row r="76" spans="1:18" s="91" customFormat="1" ht="12.75" customHeight="1">
      <c r="A76" s="213">
        <v>72</v>
      </c>
      <c r="B76" s="182" t="s">
        <v>1523</v>
      </c>
      <c r="C76" s="219" t="s">
        <v>1390</v>
      </c>
      <c r="D76" s="219" t="s">
        <v>1390</v>
      </c>
      <c r="E76" s="219" t="s">
        <v>1390</v>
      </c>
      <c r="F76" s="127"/>
      <c r="G76" s="127" t="s">
        <v>1390</v>
      </c>
      <c r="H76" s="220"/>
      <c r="I76" s="213">
        <v>179</v>
      </c>
      <c r="J76" s="93" t="s">
        <v>44</v>
      </c>
      <c r="K76" s="182"/>
      <c r="L76" s="182"/>
      <c r="M76" s="182"/>
      <c r="N76" s="93"/>
      <c r="O76" s="127" t="s">
        <v>1390</v>
      </c>
      <c r="Q76" s="395"/>
      <c r="R76" s="395"/>
    </row>
    <row r="77" spans="1:18" s="91" customFormat="1" ht="12.75" customHeight="1">
      <c r="A77" s="213">
        <v>73</v>
      </c>
      <c r="B77" s="182" t="s">
        <v>384</v>
      </c>
      <c r="C77" s="219" t="s">
        <v>1390</v>
      </c>
      <c r="D77" s="219"/>
      <c r="E77" s="219"/>
      <c r="F77" s="127" t="s">
        <v>1390</v>
      </c>
      <c r="G77" s="127"/>
      <c r="H77" s="220"/>
      <c r="I77" s="213">
        <v>180</v>
      </c>
      <c r="J77" s="93" t="s">
        <v>43</v>
      </c>
      <c r="K77" s="182"/>
      <c r="L77" s="182"/>
      <c r="M77" s="182"/>
      <c r="N77" s="93"/>
      <c r="O77" s="127" t="s">
        <v>1390</v>
      </c>
      <c r="Q77" s="395"/>
      <c r="R77" s="395"/>
    </row>
    <row r="78" spans="1:18" s="91" customFormat="1" ht="12.75" customHeight="1">
      <c r="A78" s="213">
        <v>74</v>
      </c>
      <c r="B78" s="182" t="s">
        <v>1561</v>
      </c>
      <c r="C78" s="219" t="s">
        <v>1390</v>
      </c>
      <c r="D78" s="219"/>
      <c r="E78" s="219"/>
      <c r="F78" s="127"/>
      <c r="G78" s="127"/>
      <c r="H78" s="220"/>
      <c r="I78" s="213">
        <v>181</v>
      </c>
      <c r="J78" s="182" t="s">
        <v>1591</v>
      </c>
      <c r="K78" s="219" t="s">
        <v>1390</v>
      </c>
      <c r="L78" s="219" t="s">
        <v>1390</v>
      </c>
      <c r="M78" s="219" t="s">
        <v>1390</v>
      </c>
      <c r="N78" s="127"/>
      <c r="O78" s="127" t="s">
        <v>1390</v>
      </c>
      <c r="Q78" s="395"/>
      <c r="R78" s="395"/>
    </row>
    <row r="79" spans="1:18" s="91" customFormat="1" ht="12.75" customHeight="1">
      <c r="A79" s="213">
        <v>75</v>
      </c>
      <c r="B79" s="182" t="s">
        <v>382</v>
      </c>
      <c r="C79" s="219" t="s">
        <v>1390</v>
      </c>
      <c r="D79" s="219" t="s">
        <v>1390</v>
      </c>
      <c r="E79" s="219"/>
      <c r="F79" s="127" t="s">
        <v>1390</v>
      </c>
      <c r="G79" s="127" t="s">
        <v>1390</v>
      </c>
      <c r="H79" s="220"/>
      <c r="I79" s="213">
        <v>182</v>
      </c>
      <c r="J79" s="182" t="s">
        <v>1534</v>
      </c>
      <c r="K79" s="219" t="s">
        <v>1390</v>
      </c>
      <c r="L79" s="219" t="s">
        <v>1390</v>
      </c>
      <c r="M79" s="219" t="s">
        <v>1390</v>
      </c>
      <c r="N79" s="127" t="s">
        <v>1390</v>
      </c>
      <c r="O79" s="127" t="s">
        <v>1390</v>
      </c>
      <c r="Q79" s="395"/>
      <c r="R79" s="395"/>
    </row>
    <row r="80" spans="1:18" s="91" customFormat="1" ht="12.75" customHeight="1">
      <c r="A80" s="213">
        <v>76</v>
      </c>
      <c r="B80" s="182" t="s">
        <v>383</v>
      </c>
      <c r="C80" s="219" t="s">
        <v>1390</v>
      </c>
      <c r="D80" s="219" t="s">
        <v>1390</v>
      </c>
      <c r="E80" s="219" t="s">
        <v>1390</v>
      </c>
      <c r="F80" s="127" t="s">
        <v>1390</v>
      </c>
      <c r="G80" s="127" t="s">
        <v>1390</v>
      </c>
      <c r="H80" s="220"/>
      <c r="I80" s="213">
        <v>183</v>
      </c>
      <c r="J80" s="182" t="s">
        <v>488</v>
      </c>
      <c r="K80" s="219"/>
      <c r="L80" s="219"/>
      <c r="M80" s="219"/>
      <c r="N80" s="127"/>
      <c r="O80" s="127" t="s">
        <v>1390</v>
      </c>
      <c r="Q80" s="395"/>
      <c r="R80" s="395"/>
    </row>
    <row r="81" spans="1:18" s="91" customFormat="1" ht="12.75" customHeight="1">
      <c r="A81" s="213">
        <v>77</v>
      </c>
      <c r="B81" s="396" t="s">
        <v>324</v>
      </c>
      <c r="C81" s="219"/>
      <c r="D81" s="219"/>
      <c r="E81" s="219"/>
      <c r="F81" s="127"/>
      <c r="G81" s="127" t="s">
        <v>1390</v>
      </c>
      <c r="H81" s="220"/>
      <c r="I81" s="213">
        <v>184</v>
      </c>
      <c r="J81" s="46" t="s">
        <v>398</v>
      </c>
      <c r="K81" s="219" t="s">
        <v>1390</v>
      </c>
      <c r="L81" s="219"/>
      <c r="M81" s="219"/>
      <c r="N81" s="127"/>
      <c r="O81" s="127"/>
      <c r="Q81" s="395"/>
      <c r="R81" s="395"/>
    </row>
    <row r="82" spans="1:18" s="91" customFormat="1" ht="12.75" customHeight="1">
      <c r="A82" s="213">
        <v>78</v>
      </c>
      <c r="B82" s="93" t="s">
        <v>325</v>
      </c>
      <c r="C82" s="219"/>
      <c r="D82" s="219"/>
      <c r="E82" s="219"/>
      <c r="F82" s="127"/>
      <c r="G82" s="127" t="s">
        <v>1390</v>
      </c>
      <c r="H82" s="220"/>
      <c r="I82" s="213">
        <v>185</v>
      </c>
      <c r="J82" s="93" t="s">
        <v>1515</v>
      </c>
      <c r="K82" s="219"/>
      <c r="L82" s="219"/>
      <c r="M82" s="219" t="s">
        <v>1390</v>
      </c>
      <c r="N82" s="127"/>
      <c r="O82" s="127"/>
      <c r="Q82" s="395"/>
      <c r="R82" s="395"/>
    </row>
    <row r="83" spans="1:18" s="91" customFormat="1" ht="12.75" customHeight="1">
      <c r="A83" s="213">
        <v>79</v>
      </c>
      <c r="B83" s="93" t="s">
        <v>326</v>
      </c>
      <c r="C83" s="219"/>
      <c r="D83" s="219"/>
      <c r="E83" s="219"/>
      <c r="F83" s="127"/>
      <c r="G83" s="127" t="s">
        <v>1390</v>
      </c>
      <c r="H83" s="220"/>
      <c r="I83" s="213">
        <v>186</v>
      </c>
      <c r="J83" s="182" t="s">
        <v>1592</v>
      </c>
      <c r="K83" s="219" t="s">
        <v>1390</v>
      </c>
      <c r="L83" s="219"/>
      <c r="M83" s="219"/>
      <c r="N83" s="127"/>
      <c r="O83" s="127"/>
      <c r="Q83" s="395"/>
      <c r="R83" s="395"/>
    </row>
    <row r="84" spans="1:18" s="91" customFormat="1" ht="12.75" customHeight="1">
      <c r="A84" s="213">
        <v>80</v>
      </c>
      <c r="B84" s="182" t="s">
        <v>1524</v>
      </c>
      <c r="C84" s="219" t="s">
        <v>1390</v>
      </c>
      <c r="D84" s="219"/>
      <c r="E84" s="219"/>
      <c r="F84" s="127"/>
      <c r="G84" s="127"/>
      <c r="H84" s="220"/>
      <c r="I84" s="213">
        <v>187</v>
      </c>
      <c r="J84" s="93" t="s">
        <v>45</v>
      </c>
      <c r="K84" s="182"/>
      <c r="L84" s="182"/>
      <c r="M84" s="182"/>
      <c r="N84" s="93"/>
      <c r="O84" s="127" t="s">
        <v>1390</v>
      </c>
      <c r="Q84" s="395"/>
      <c r="R84" s="395"/>
    </row>
    <row r="85" spans="1:18" s="91" customFormat="1" ht="12.75" customHeight="1">
      <c r="A85" s="213">
        <v>81</v>
      </c>
      <c r="B85" s="93" t="s">
        <v>815</v>
      </c>
      <c r="C85" s="219"/>
      <c r="D85" s="219"/>
      <c r="E85" s="219"/>
      <c r="F85" s="127"/>
      <c r="G85" s="127" t="s">
        <v>1390</v>
      </c>
      <c r="H85" s="220"/>
      <c r="I85" s="213">
        <v>188</v>
      </c>
      <c r="J85" s="93" t="s">
        <v>46</v>
      </c>
      <c r="K85" s="219"/>
      <c r="L85" s="219"/>
      <c r="M85" s="219"/>
      <c r="N85" s="127" t="s">
        <v>1390</v>
      </c>
      <c r="O85" s="127"/>
      <c r="Q85" s="395"/>
      <c r="R85" s="395"/>
    </row>
    <row r="86" spans="1:18" s="91" customFormat="1" ht="12.75" customHeight="1">
      <c r="A86" s="213">
        <v>82</v>
      </c>
      <c r="B86" s="93" t="s">
        <v>816</v>
      </c>
      <c r="C86" s="219" t="s">
        <v>1390</v>
      </c>
      <c r="D86" s="219"/>
      <c r="E86" s="219"/>
      <c r="F86" s="127"/>
      <c r="G86" s="127" t="s">
        <v>1390</v>
      </c>
      <c r="H86" s="220"/>
      <c r="I86" s="213">
        <v>189</v>
      </c>
      <c r="J86" s="182" t="s">
        <v>385</v>
      </c>
      <c r="K86" s="219" t="s">
        <v>1390</v>
      </c>
      <c r="L86" s="219"/>
      <c r="M86" s="219"/>
      <c r="N86" s="127"/>
      <c r="O86" s="127"/>
      <c r="Q86" s="395"/>
      <c r="R86" s="395"/>
    </row>
    <row r="87" spans="1:18" s="91" customFormat="1" ht="12.75" customHeight="1">
      <c r="A87" s="213">
        <v>83</v>
      </c>
      <c r="B87" s="93" t="s">
        <v>817</v>
      </c>
      <c r="C87" s="219"/>
      <c r="D87" s="219"/>
      <c r="E87" s="219"/>
      <c r="F87" s="127"/>
      <c r="G87" s="127" t="s">
        <v>1390</v>
      </c>
      <c r="H87" s="220"/>
      <c r="I87" s="213">
        <v>190</v>
      </c>
      <c r="J87" s="93" t="s">
        <v>964</v>
      </c>
      <c r="K87" s="182"/>
      <c r="L87" s="182"/>
      <c r="M87" s="182"/>
      <c r="N87" s="93"/>
      <c r="O87" s="127" t="s">
        <v>1390</v>
      </c>
      <c r="Q87" s="395"/>
      <c r="R87" s="395"/>
    </row>
    <row r="88" spans="1:18" s="91" customFormat="1" ht="12.75" customHeight="1">
      <c r="A88" s="213">
        <v>84</v>
      </c>
      <c r="B88" s="93" t="s">
        <v>818</v>
      </c>
      <c r="C88" s="219"/>
      <c r="D88" s="219"/>
      <c r="E88" s="219"/>
      <c r="F88" s="127"/>
      <c r="G88" s="127" t="s">
        <v>1390</v>
      </c>
      <c r="H88" s="220"/>
      <c r="I88" s="213">
        <v>191</v>
      </c>
      <c r="J88" s="182" t="s">
        <v>1593</v>
      </c>
      <c r="K88" s="219" t="s">
        <v>1390</v>
      </c>
      <c r="L88" s="219"/>
      <c r="M88" s="219"/>
      <c r="N88" s="127"/>
      <c r="O88" s="127"/>
      <c r="Q88" s="395"/>
      <c r="R88" s="395"/>
    </row>
    <row r="89" spans="1:18" s="91" customFormat="1" ht="12.75" customHeight="1">
      <c r="A89" s="213">
        <v>85</v>
      </c>
      <c r="B89" s="93" t="s">
        <v>8</v>
      </c>
      <c r="C89" s="219"/>
      <c r="D89" s="219"/>
      <c r="E89" s="219"/>
      <c r="F89" s="127"/>
      <c r="G89" s="127" t="s">
        <v>1390</v>
      </c>
      <c r="H89" s="220"/>
      <c r="I89" s="213">
        <v>192</v>
      </c>
      <c r="J89" s="182" t="s">
        <v>47</v>
      </c>
      <c r="K89" s="219"/>
      <c r="L89" s="219"/>
      <c r="M89" s="219"/>
      <c r="N89" s="127"/>
      <c r="O89" s="127" t="s">
        <v>1390</v>
      </c>
      <c r="Q89" s="395"/>
      <c r="R89" s="395"/>
    </row>
    <row r="90" spans="1:18" s="91" customFormat="1" ht="12.75" customHeight="1">
      <c r="A90" s="213">
        <v>86</v>
      </c>
      <c r="B90" s="182" t="s">
        <v>1562</v>
      </c>
      <c r="C90" s="219" t="s">
        <v>1390</v>
      </c>
      <c r="D90" s="219"/>
      <c r="E90" s="219"/>
      <c r="F90" s="127"/>
      <c r="G90" s="127"/>
      <c r="H90" s="220"/>
      <c r="I90" s="213">
        <v>193</v>
      </c>
      <c r="J90" s="182" t="s">
        <v>1600</v>
      </c>
      <c r="K90" s="219"/>
      <c r="L90" s="219" t="s">
        <v>1390</v>
      </c>
      <c r="M90" s="219"/>
      <c r="N90" s="219" t="s">
        <v>1390</v>
      </c>
      <c r="O90" s="127"/>
      <c r="Q90" s="395"/>
      <c r="R90" s="395"/>
    </row>
    <row r="91" spans="1:18" s="91" customFormat="1" ht="12.75" customHeight="1">
      <c r="A91" s="213">
        <v>87</v>
      </c>
      <c r="B91" s="182" t="s">
        <v>1563</v>
      </c>
      <c r="C91" s="219" t="s">
        <v>1390</v>
      </c>
      <c r="D91" s="219" t="s">
        <v>1390</v>
      </c>
      <c r="E91" s="219"/>
      <c r="F91" s="127"/>
      <c r="G91" s="127"/>
      <c r="H91" s="220"/>
      <c r="I91" s="213">
        <v>194</v>
      </c>
      <c r="J91" s="182" t="s">
        <v>1594</v>
      </c>
      <c r="K91" s="219" t="s">
        <v>1390</v>
      </c>
      <c r="L91" s="219"/>
      <c r="M91" s="219"/>
      <c r="N91" s="219" t="s">
        <v>1390</v>
      </c>
      <c r="O91" s="127"/>
      <c r="Q91" s="395"/>
      <c r="R91" s="395"/>
    </row>
    <row r="92" spans="1:18" s="91" customFormat="1" ht="12.75" customHeight="1">
      <c r="A92" s="213">
        <v>88</v>
      </c>
      <c r="B92" s="182" t="s">
        <v>1525</v>
      </c>
      <c r="C92" s="219" t="s">
        <v>1390</v>
      </c>
      <c r="D92" s="219" t="s">
        <v>1390</v>
      </c>
      <c r="E92" s="219"/>
      <c r="F92" s="127"/>
      <c r="G92" s="127" t="s">
        <v>1390</v>
      </c>
      <c r="H92" s="220"/>
      <c r="I92" s="213">
        <v>195</v>
      </c>
      <c r="J92" s="93" t="s">
        <v>48</v>
      </c>
      <c r="K92" s="182"/>
      <c r="L92" s="182"/>
      <c r="M92" s="182"/>
      <c r="N92" s="93"/>
      <c r="O92" s="127" t="s">
        <v>1390</v>
      </c>
      <c r="Q92" s="395"/>
      <c r="R92" s="395"/>
    </row>
    <row r="93" spans="1:18" s="91" customFormat="1" ht="12.75" customHeight="1">
      <c r="A93" s="213">
        <v>89</v>
      </c>
      <c r="B93" s="93" t="s">
        <v>9</v>
      </c>
      <c r="C93" s="219" t="s">
        <v>1390</v>
      </c>
      <c r="D93" s="219"/>
      <c r="E93" s="219"/>
      <c r="F93" s="127" t="s">
        <v>1390</v>
      </c>
      <c r="G93" s="127"/>
      <c r="H93" s="220"/>
      <c r="I93" s="213">
        <v>196</v>
      </c>
      <c r="J93" s="93" t="s">
        <v>49</v>
      </c>
      <c r="K93" s="219" t="s">
        <v>1390</v>
      </c>
      <c r="L93" s="182"/>
      <c r="M93" s="182"/>
      <c r="N93" s="93"/>
      <c r="O93" s="127" t="s">
        <v>1390</v>
      </c>
      <c r="Q93" s="395"/>
      <c r="R93" s="395"/>
    </row>
    <row r="94" spans="1:18" s="91" customFormat="1" ht="12.75" customHeight="1">
      <c r="A94" s="213">
        <v>90</v>
      </c>
      <c r="B94" s="93" t="s">
        <v>10</v>
      </c>
      <c r="C94" s="219" t="s">
        <v>1390</v>
      </c>
      <c r="D94" s="219"/>
      <c r="E94" s="219"/>
      <c r="F94" s="127" t="s">
        <v>1390</v>
      </c>
      <c r="G94" s="127"/>
      <c r="H94" s="220"/>
      <c r="I94" s="213">
        <v>197</v>
      </c>
      <c r="J94" s="93" t="s">
        <v>50</v>
      </c>
      <c r="K94" s="182"/>
      <c r="L94" s="182"/>
      <c r="M94" s="182"/>
      <c r="N94" s="93"/>
      <c r="O94" s="127" t="s">
        <v>1390</v>
      </c>
      <c r="Q94" s="395"/>
      <c r="R94" s="395"/>
    </row>
    <row r="95" spans="1:18" s="91" customFormat="1" ht="12.75" customHeight="1">
      <c r="A95" s="213">
        <v>91</v>
      </c>
      <c r="B95" s="93" t="s">
        <v>11</v>
      </c>
      <c r="C95" s="219"/>
      <c r="D95" s="219"/>
      <c r="E95" s="219"/>
      <c r="F95" s="127" t="s">
        <v>1390</v>
      </c>
      <c r="G95" s="127"/>
      <c r="H95" s="220"/>
      <c r="I95" s="213">
        <v>198</v>
      </c>
      <c r="J95" s="93" t="s">
        <v>51</v>
      </c>
      <c r="K95" s="127" t="s">
        <v>1390</v>
      </c>
      <c r="L95" s="182"/>
      <c r="M95" s="182"/>
      <c r="N95" s="93"/>
      <c r="O95" s="127"/>
      <c r="Q95" s="395"/>
      <c r="R95" s="395"/>
    </row>
    <row r="96" spans="1:18" s="91" customFormat="1" ht="12.75" customHeight="1">
      <c r="A96" s="213">
        <v>92</v>
      </c>
      <c r="B96" s="93" t="s">
        <v>12</v>
      </c>
      <c r="C96" s="219" t="s">
        <v>1390</v>
      </c>
      <c r="D96" s="219"/>
      <c r="E96" s="219"/>
      <c r="F96" s="127" t="s">
        <v>1390</v>
      </c>
      <c r="G96" s="127"/>
      <c r="H96" s="220"/>
      <c r="I96" s="213">
        <v>199</v>
      </c>
      <c r="J96" s="182" t="s">
        <v>52</v>
      </c>
      <c r="K96" s="219" t="s">
        <v>1390</v>
      </c>
      <c r="L96" s="219" t="s">
        <v>1390</v>
      </c>
      <c r="M96" s="219"/>
      <c r="N96" s="127"/>
      <c r="O96" s="127" t="s">
        <v>1390</v>
      </c>
      <c r="Q96" s="395"/>
      <c r="R96" s="395"/>
    </row>
    <row r="97" spans="1:18" s="91" customFormat="1" ht="12.75" customHeight="1">
      <c r="A97" s="213">
        <v>93</v>
      </c>
      <c r="B97" s="182" t="s">
        <v>820</v>
      </c>
      <c r="C97" s="219" t="s">
        <v>1390</v>
      </c>
      <c r="D97" s="219"/>
      <c r="E97" s="219"/>
      <c r="F97" s="127"/>
      <c r="G97" s="127"/>
      <c r="H97" s="220"/>
      <c r="I97" s="213">
        <v>200</v>
      </c>
      <c r="J97" s="182" t="s">
        <v>1595</v>
      </c>
      <c r="K97" s="219" t="s">
        <v>1390</v>
      </c>
      <c r="L97" s="219"/>
      <c r="M97" s="219"/>
      <c r="N97" s="127"/>
      <c r="O97" s="127"/>
      <c r="Q97" s="395"/>
      <c r="R97" s="395"/>
    </row>
    <row r="98" spans="1:18" s="91" customFormat="1" ht="12.75" customHeight="1">
      <c r="A98" s="213">
        <v>94</v>
      </c>
      <c r="B98" s="182" t="s">
        <v>1564</v>
      </c>
      <c r="C98" s="219" t="s">
        <v>1390</v>
      </c>
      <c r="D98" s="219"/>
      <c r="E98" s="219"/>
      <c r="F98" s="127"/>
      <c r="G98" s="127"/>
      <c r="H98" s="220"/>
      <c r="I98" s="213">
        <v>201</v>
      </c>
      <c r="J98" s="182" t="s">
        <v>0</v>
      </c>
      <c r="K98" s="219"/>
      <c r="L98" s="219"/>
      <c r="M98" s="219"/>
      <c r="N98" s="127" t="s">
        <v>1390</v>
      </c>
      <c r="O98" s="127"/>
      <c r="Q98" s="395"/>
      <c r="R98" s="395"/>
    </row>
    <row r="99" spans="1:18" s="91" customFormat="1" ht="12.75" customHeight="1">
      <c r="A99" s="213">
        <v>95</v>
      </c>
      <c r="B99" s="182" t="s">
        <v>1565</v>
      </c>
      <c r="C99" s="219" t="s">
        <v>1390</v>
      </c>
      <c r="D99" s="219"/>
      <c r="E99" s="219"/>
      <c r="F99" s="127"/>
      <c r="G99" s="127" t="s">
        <v>1390</v>
      </c>
      <c r="H99" s="220"/>
      <c r="I99" s="213">
        <v>202</v>
      </c>
      <c r="J99" s="93" t="s">
        <v>53</v>
      </c>
      <c r="K99" s="219" t="s">
        <v>1390</v>
      </c>
      <c r="L99" s="219"/>
      <c r="M99" s="219"/>
      <c r="N99" s="127" t="s">
        <v>1390</v>
      </c>
      <c r="O99" s="127"/>
      <c r="Q99" s="395"/>
      <c r="R99" s="395"/>
    </row>
    <row r="100" spans="1:18" s="91" customFormat="1" ht="12.75" customHeight="1">
      <c r="A100" s="213">
        <v>96</v>
      </c>
      <c r="B100" s="182" t="s">
        <v>1526</v>
      </c>
      <c r="C100" s="219" t="s">
        <v>1390</v>
      </c>
      <c r="D100" s="219"/>
      <c r="E100" s="219"/>
      <c r="F100" s="127"/>
      <c r="G100" s="127"/>
      <c r="H100" s="220"/>
      <c r="I100" s="213">
        <v>203</v>
      </c>
      <c r="J100" s="93" t="s">
        <v>394</v>
      </c>
      <c r="K100" s="219"/>
      <c r="L100" s="219"/>
      <c r="M100" s="219"/>
      <c r="N100" s="127" t="s">
        <v>1390</v>
      </c>
      <c r="O100" s="127"/>
      <c r="Q100" s="395"/>
      <c r="R100" s="395"/>
    </row>
    <row r="101" spans="1:18" s="91" customFormat="1" ht="12.75" customHeight="1">
      <c r="A101" s="213">
        <v>97</v>
      </c>
      <c r="B101" s="93" t="s">
        <v>377</v>
      </c>
      <c r="C101" s="219"/>
      <c r="D101" s="219"/>
      <c r="E101" s="219"/>
      <c r="F101" s="127" t="s">
        <v>1390</v>
      </c>
      <c r="G101" s="127"/>
      <c r="H101" s="220"/>
      <c r="I101" s="213">
        <v>204</v>
      </c>
      <c r="J101" s="93" t="s">
        <v>380</v>
      </c>
      <c r="K101" s="219"/>
      <c r="L101" s="219"/>
      <c r="M101" s="219"/>
      <c r="N101" s="127" t="s">
        <v>1390</v>
      </c>
      <c r="O101" s="127"/>
      <c r="Q101" s="395"/>
      <c r="R101" s="395"/>
    </row>
    <row r="102" spans="1:18" s="91" customFormat="1" ht="12.75" customHeight="1">
      <c r="A102" s="213">
        <v>98</v>
      </c>
      <c r="B102" s="182" t="s">
        <v>1566</v>
      </c>
      <c r="C102" s="219" t="s">
        <v>1390</v>
      </c>
      <c r="D102" s="219" t="s">
        <v>1390</v>
      </c>
      <c r="E102" s="219"/>
      <c r="F102" s="127"/>
      <c r="G102" s="127" t="s">
        <v>1390</v>
      </c>
      <c r="H102" s="220"/>
      <c r="I102" s="213">
        <v>205</v>
      </c>
      <c r="J102" t="s">
        <v>399</v>
      </c>
      <c r="K102" s="219" t="s">
        <v>1390</v>
      </c>
      <c r="L102" s="219"/>
      <c r="M102" s="219"/>
      <c r="N102" s="127"/>
      <c r="O102" s="127"/>
      <c r="Q102" s="395"/>
      <c r="R102" s="395"/>
    </row>
    <row r="103" spans="1:18" s="91" customFormat="1" ht="12.75" customHeight="1">
      <c r="A103" s="213">
        <v>99</v>
      </c>
      <c r="B103" s="93" t="s">
        <v>13</v>
      </c>
      <c r="C103" s="219" t="s">
        <v>1390</v>
      </c>
      <c r="D103" s="219"/>
      <c r="E103" s="219"/>
      <c r="F103" s="127" t="s">
        <v>1390</v>
      </c>
      <c r="G103" s="127"/>
      <c r="H103" s="220"/>
      <c r="I103" s="213">
        <v>206</v>
      </c>
      <c r="J103" s="182" t="s">
        <v>1596</v>
      </c>
      <c r="K103" s="219" t="s">
        <v>1390</v>
      </c>
      <c r="L103" s="219"/>
      <c r="M103" s="219"/>
      <c r="N103" s="127"/>
      <c r="O103" s="127"/>
      <c r="Q103" s="395"/>
      <c r="R103" s="395"/>
    </row>
    <row r="104" spans="1:18" s="91" customFormat="1" ht="12.75" customHeight="1">
      <c r="A104" s="213">
        <v>100</v>
      </c>
      <c r="B104" s="182" t="s">
        <v>1567</v>
      </c>
      <c r="C104" s="219" t="s">
        <v>1390</v>
      </c>
      <c r="D104" s="219"/>
      <c r="E104" s="219"/>
      <c r="F104" s="127" t="s">
        <v>1390</v>
      </c>
      <c r="G104" s="127"/>
      <c r="H104" s="220"/>
      <c r="I104" s="213">
        <v>207</v>
      </c>
      <c r="J104" s="182" t="s">
        <v>1597</v>
      </c>
      <c r="K104" s="219" t="s">
        <v>1390</v>
      </c>
      <c r="L104" s="219"/>
      <c r="M104" s="219"/>
      <c r="N104" s="127"/>
      <c r="O104" s="127"/>
      <c r="Q104" s="395"/>
      <c r="R104" s="395"/>
    </row>
    <row r="105" spans="1:18" s="91" customFormat="1" ht="12.75" customHeight="1">
      <c r="A105" s="213">
        <v>101</v>
      </c>
      <c r="B105" s="182" t="s">
        <v>819</v>
      </c>
      <c r="C105" s="219" t="s">
        <v>1390</v>
      </c>
      <c r="D105" s="219" t="s">
        <v>1390</v>
      </c>
      <c r="E105" s="219" t="s">
        <v>1390</v>
      </c>
      <c r="F105" s="127" t="s">
        <v>1390</v>
      </c>
      <c r="G105" s="127" t="s">
        <v>1390</v>
      </c>
      <c r="H105" s="220"/>
      <c r="I105" s="213">
        <v>208</v>
      </c>
      <c r="J105" s="93" t="s">
        <v>54</v>
      </c>
      <c r="K105" s="219"/>
      <c r="L105" s="219"/>
      <c r="M105" s="219"/>
      <c r="N105" s="127" t="s">
        <v>1390</v>
      </c>
      <c r="O105" s="127"/>
      <c r="Q105" s="395"/>
      <c r="R105" s="395"/>
    </row>
    <row r="106" spans="1:18" s="91" customFormat="1" ht="12.75" customHeight="1">
      <c r="A106" s="213">
        <v>102</v>
      </c>
      <c r="B106" s="93" t="s">
        <v>14</v>
      </c>
      <c r="C106" s="219"/>
      <c r="D106" s="219"/>
      <c r="E106" s="219"/>
      <c r="F106" s="127" t="s">
        <v>1390</v>
      </c>
      <c r="G106" s="127"/>
      <c r="H106" s="220"/>
      <c r="I106" s="213">
        <v>209</v>
      </c>
      <c r="J106" s="182" t="s">
        <v>1598</v>
      </c>
      <c r="K106" s="219" t="s">
        <v>1390</v>
      </c>
      <c r="L106" s="219" t="s">
        <v>1390</v>
      </c>
      <c r="M106" s="219"/>
      <c r="N106" s="127" t="s">
        <v>1390</v>
      </c>
      <c r="O106" s="127" t="s">
        <v>1390</v>
      </c>
      <c r="Q106" s="395"/>
      <c r="R106" s="395"/>
    </row>
    <row r="107" spans="1:18" s="91" customFormat="1" ht="12.75" customHeight="1">
      <c r="A107" s="213">
        <v>103</v>
      </c>
      <c r="B107" s="182" t="s">
        <v>1527</v>
      </c>
      <c r="C107" s="219" t="s">
        <v>1390</v>
      </c>
      <c r="D107" s="219"/>
      <c r="E107" s="219"/>
      <c r="F107" s="127" t="s">
        <v>1390</v>
      </c>
      <c r="G107" s="127"/>
      <c r="H107" s="220"/>
      <c r="I107" s="213">
        <v>210</v>
      </c>
      <c r="J107" s="182" t="s">
        <v>1599</v>
      </c>
      <c r="K107" s="219" t="s">
        <v>1390</v>
      </c>
      <c r="L107" s="219"/>
      <c r="M107" s="219"/>
      <c r="N107" s="127"/>
      <c r="O107" s="127"/>
      <c r="Q107" s="395"/>
      <c r="R107" s="395"/>
    </row>
    <row r="108" spans="1:18" s="91" customFormat="1" ht="12.75" customHeight="1">
      <c r="A108" s="213">
        <v>104</v>
      </c>
      <c r="B108" s="182" t="s">
        <v>1568</v>
      </c>
      <c r="C108" s="219" t="s">
        <v>1390</v>
      </c>
      <c r="D108" s="219" t="s">
        <v>1390</v>
      </c>
      <c r="E108" s="219"/>
      <c r="F108" s="127"/>
      <c r="G108" s="127"/>
      <c r="H108"/>
      <c r="I108" s="213">
        <v>211</v>
      </c>
      <c r="J108" s="182" t="s">
        <v>1536</v>
      </c>
      <c r="K108" s="219" t="s">
        <v>1390</v>
      </c>
      <c r="L108" s="219" t="s">
        <v>1390</v>
      </c>
      <c r="M108" s="219" t="s">
        <v>1390</v>
      </c>
      <c r="N108" s="127"/>
      <c r="O108" s="127"/>
      <c r="Q108" s="395"/>
      <c r="R108" s="395"/>
    </row>
    <row r="109" spans="1:18" ht="12.75" customHeight="1">
      <c r="A109" s="213">
        <v>105</v>
      </c>
      <c r="B109" s="93" t="s">
        <v>15</v>
      </c>
      <c r="C109" s="219"/>
      <c r="D109" s="219"/>
      <c r="E109" s="219"/>
      <c r="F109" s="127"/>
      <c r="G109" s="127" t="s">
        <v>1390</v>
      </c>
      <c r="H109"/>
      <c r="I109" s="213">
        <v>212</v>
      </c>
      <c r="J109" s="396" t="s">
        <v>55</v>
      </c>
      <c r="K109" s="219"/>
      <c r="L109" s="219"/>
      <c r="M109" s="219"/>
      <c r="N109" s="127" t="s">
        <v>1390</v>
      </c>
      <c r="O109" s="127"/>
      <c r="Q109" s="395"/>
      <c r="R109" s="395"/>
    </row>
    <row r="110" spans="1:18" ht="12.75" customHeight="1">
      <c r="A110" s="213">
        <v>106</v>
      </c>
      <c r="B110" s="182" t="s">
        <v>16</v>
      </c>
      <c r="C110" s="219"/>
      <c r="D110" s="219"/>
      <c r="E110" s="219" t="s">
        <v>1390</v>
      </c>
      <c r="F110" s="127"/>
      <c r="G110" s="127" t="s">
        <v>1390</v>
      </c>
      <c r="H110"/>
      <c r="I110" s="213">
        <v>213</v>
      </c>
      <c r="J110" s="182" t="s">
        <v>1537</v>
      </c>
      <c r="K110" s="219" t="s">
        <v>1390</v>
      </c>
      <c r="L110" s="219" t="s">
        <v>1390</v>
      </c>
      <c r="M110" s="219"/>
      <c r="N110" s="219" t="s">
        <v>1390</v>
      </c>
      <c r="O110" s="127"/>
      <c r="Q110" s="395"/>
      <c r="R110" s="395"/>
    </row>
    <row r="111" spans="1:18" ht="12.75" customHeight="1">
      <c r="A111" s="213">
        <v>107</v>
      </c>
      <c r="B111" s="93" t="s">
        <v>308</v>
      </c>
      <c r="C111" s="219"/>
      <c r="D111" s="219"/>
      <c r="E111" s="219"/>
      <c r="F111" s="127"/>
      <c r="G111" s="127" t="s">
        <v>1390</v>
      </c>
      <c r="H111" s="55"/>
      <c r="N111"/>
      <c r="O111"/>
      <c r="Q111" s="395"/>
      <c r="R111" s="395"/>
    </row>
    <row r="112" spans="1:18" ht="12.75" customHeight="1">
      <c r="A112" s="53"/>
      <c r="H112" s="55"/>
      <c r="N112"/>
      <c r="O112"/>
      <c r="Q112" s="395"/>
      <c r="R112" s="395"/>
    </row>
    <row r="113" spans="1:18" ht="12.75" customHeight="1">
      <c r="A113" s="53"/>
      <c r="B113" s="86" t="s">
        <v>1489</v>
      </c>
      <c r="H113" s="55"/>
      <c r="K113" s="77" t="s">
        <v>376</v>
      </c>
      <c r="L113" s="52"/>
      <c r="M113" s="78"/>
      <c r="N113" s="78"/>
      <c r="O113" s="79"/>
      <c r="Q113" s="395"/>
      <c r="R113" s="395"/>
    </row>
    <row r="114" spans="1:18" ht="12.75" customHeight="1">
      <c r="A114" s="53"/>
      <c r="B114" s="85" t="s">
        <v>1538</v>
      </c>
      <c r="K114" s="80">
        <v>2</v>
      </c>
      <c r="L114" s="3" t="s">
        <v>1486</v>
      </c>
      <c r="M114" s="3"/>
      <c r="N114" s="3"/>
      <c r="O114" s="81"/>
      <c r="Q114" s="395"/>
      <c r="R114" s="395"/>
    </row>
    <row r="115" spans="1:15" ht="15">
      <c r="A115" s="53"/>
      <c r="B115" s="85" t="s">
        <v>1516</v>
      </c>
      <c r="K115" s="80" t="s">
        <v>207</v>
      </c>
      <c r="L115" s="3" t="s">
        <v>1484</v>
      </c>
      <c r="M115" s="3"/>
      <c r="N115" s="3"/>
      <c r="O115" s="81"/>
    </row>
    <row r="116" spans="2:15" ht="12.75">
      <c r="B116" s="85" t="s">
        <v>1604</v>
      </c>
      <c r="K116" s="80" t="s">
        <v>208</v>
      </c>
      <c r="L116" s="3" t="s">
        <v>1485</v>
      </c>
      <c r="M116" s="3"/>
      <c r="N116" s="3"/>
      <c r="O116" s="81"/>
    </row>
    <row r="117" spans="2:15" ht="12.75">
      <c r="B117" s="85" t="s">
        <v>381</v>
      </c>
      <c r="K117" s="82" t="s">
        <v>484</v>
      </c>
      <c r="L117" s="14" t="s">
        <v>1696</v>
      </c>
      <c r="M117" s="3"/>
      <c r="N117" s="3"/>
      <c r="O117" s="81"/>
    </row>
    <row r="118" spans="2:15" ht="12.75">
      <c r="B118" s="85" t="s">
        <v>489</v>
      </c>
      <c r="K118" s="83" t="s">
        <v>485</v>
      </c>
      <c r="L118" s="76" t="s">
        <v>1697</v>
      </c>
      <c r="M118" s="11"/>
      <c r="N118" s="11"/>
      <c r="O118" s="84"/>
    </row>
    <row r="121" ht="15.75">
      <c r="B121" s="672" t="s">
        <v>429</v>
      </c>
    </row>
    <row r="122" spans="2:7" ht="180.75" customHeight="1">
      <c r="B122" s="673" t="s">
        <v>430</v>
      </c>
      <c r="C122" s="674"/>
      <c r="D122" s="674"/>
      <c r="E122" s="674"/>
      <c r="F122" s="674"/>
      <c r="G122" s="674"/>
    </row>
  </sheetData>
  <mergeCells count="2">
    <mergeCell ref="A1:O1"/>
    <mergeCell ref="B122:G122"/>
  </mergeCells>
  <hyperlinks>
    <hyperlink ref="B116" r:id="rId1" display="http://www.navigenics.com/visitor/what_we_offer/conditions_we_cover"/>
  </hyperlinks>
  <printOptions/>
  <pageMargins left="0.75" right="0.75" top="1" bottom="1" header="0.5" footer="0.5"/>
  <pageSetup fitToHeight="100" fitToWidth="1" horizontalDpi="600" verticalDpi="600" orientation="portrait" scale="66" r:id="rId2"/>
  <headerFooter alignWithMargins="0">
    <oddFooter>&amp;RPage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K61"/>
  <sheetViews>
    <sheetView workbookViewId="0" topLeftCell="A1">
      <selection activeCell="A45" sqref="A45"/>
    </sheetView>
  </sheetViews>
  <sheetFormatPr defaultColWidth="9.140625" defaultRowHeight="12.75"/>
  <cols>
    <col min="1" max="1" width="4.140625" style="53" customWidth="1"/>
    <col min="2" max="2" width="17.421875" style="53" customWidth="1"/>
    <col min="3" max="3" width="12.8515625" style="53"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0.8515625" style="46" bestFit="1" customWidth="1"/>
    <col min="17" max="18" width="4.8515625" style="0" bestFit="1" customWidth="1"/>
    <col min="19" max="19" width="1.7109375" style="0" customWidth="1"/>
    <col min="20" max="20" width="4.8515625" style="0" bestFit="1" customWidth="1"/>
    <col min="21" max="21" width="4.28125" style="0" bestFit="1" customWidth="1"/>
    <col min="24" max="24" width="11.8515625" style="0" bestFit="1" customWidth="1"/>
    <col min="25" max="25" width="11.28125" style="0" bestFit="1" customWidth="1"/>
  </cols>
  <sheetData>
    <row r="1" spans="1:25" ht="12.75" customHeight="1">
      <c r="A1" s="94"/>
      <c r="B1" s="95" t="s">
        <v>735</v>
      </c>
      <c r="C1" s="96"/>
      <c r="D1" s="97"/>
      <c r="E1" s="96"/>
      <c r="F1" s="96"/>
      <c r="G1" s="96"/>
      <c r="H1" s="98"/>
      <c r="I1" s="96"/>
      <c r="J1" s="96"/>
      <c r="K1" s="96"/>
      <c r="L1" s="96"/>
      <c r="V1" s="66"/>
      <c r="W1" s="66" t="s">
        <v>1030</v>
      </c>
      <c r="X1" s="66" t="s">
        <v>890</v>
      </c>
      <c r="Y1" s="66" t="s">
        <v>891</v>
      </c>
    </row>
    <row r="2" spans="1:25" ht="12.75" customHeight="1">
      <c r="A2" s="96"/>
      <c r="B2" s="95"/>
      <c r="C2" s="96"/>
      <c r="D2" s="97"/>
      <c r="E2" s="96"/>
      <c r="F2" s="96"/>
      <c r="G2" s="96"/>
      <c r="H2" s="98"/>
      <c r="I2" s="96"/>
      <c r="J2" s="96"/>
      <c r="K2" s="96"/>
      <c r="L2" s="96"/>
      <c r="M2" s="53"/>
      <c r="V2" s="66" t="s">
        <v>603</v>
      </c>
      <c r="W2" s="66">
        <v>0</v>
      </c>
      <c r="X2" s="66">
        <f>COUNTIF(AC10:AC18,4)</f>
        <v>1</v>
      </c>
      <c r="Y2" s="66">
        <v>1</v>
      </c>
    </row>
    <row r="3" spans="1:25" ht="12.75" customHeight="1">
      <c r="A3" s="96"/>
      <c r="B3" s="92" t="s">
        <v>826</v>
      </c>
      <c r="C3" s="92"/>
      <c r="D3" s="92"/>
      <c r="E3" s="92" t="s">
        <v>82</v>
      </c>
      <c r="F3" s="657" t="s">
        <v>84</v>
      </c>
      <c r="G3" s="657"/>
      <c r="H3" s="15"/>
      <c r="I3" s="91"/>
      <c r="J3" s="91"/>
      <c r="K3" s="91"/>
      <c r="L3" s="91"/>
      <c r="M3" s="53"/>
      <c r="N3" s="660" t="s">
        <v>210</v>
      </c>
      <c r="O3" s="660"/>
      <c r="P3" s="660"/>
      <c r="Q3" s="660"/>
      <c r="R3" s="660"/>
      <c r="S3" s="516"/>
      <c r="V3" s="66" t="s">
        <v>186</v>
      </c>
      <c r="W3" s="66">
        <v>1</v>
      </c>
      <c r="X3" s="66">
        <f>COUNTIF(AC10:AC18,3)</f>
        <v>0</v>
      </c>
      <c r="Y3" s="66">
        <v>0</v>
      </c>
    </row>
    <row r="4" spans="1:25" ht="12.75" customHeight="1">
      <c r="A4" s="99"/>
      <c r="B4" s="92" t="s">
        <v>86</v>
      </c>
      <c r="C4" s="92" t="s">
        <v>1665</v>
      </c>
      <c r="D4" s="92" t="s">
        <v>1030</v>
      </c>
      <c r="E4" s="92" t="s">
        <v>83</v>
      </c>
      <c r="F4" s="92" t="s">
        <v>208</v>
      </c>
      <c r="G4" s="92" t="s">
        <v>1392</v>
      </c>
      <c r="H4" s="15"/>
      <c r="I4" s="92" t="s">
        <v>207</v>
      </c>
      <c r="J4" s="92" t="s">
        <v>208</v>
      </c>
      <c r="K4" s="92">
        <v>2</v>
      </c>
      <c r="L4" s="92" t="s">
        <v>1392</v>
      </c>
      <c r="M4" s="59"/>
      <c r="N4" s="139" t="s">
        <v>207</v>
      </c>
      <c r="O4" s="139" t="s">
        <v>208</v>
      </c>
      <c r="P4" s="139">
        <v>2</v>
      </c>
      <c r="Q4" s="139" t="s">
        <v>1356</v>
      </c>
      <c r="R4" s="139" t="s">
        <v>3</v>
      </c>
      <c r="S4" s="139"/>
      <c r="V4" s="66" t="s">
        <v>187</v>
      </c>
      <c r="W4" s="66">
        <v>0</v>
      </c>
      <c r="X4" s="66">
        <f>COUNTIF(AC10:AC18,2)</f>
        <v>0</v>
      </c>
      <c r="Y4" s="66">
        <v>0</v>
      </c>
    </row>
    <row r="5" spans="1:25" ht="12.75" customHeight="1">
      <c r="A5" s="99"/>
      <c r="B5" s="100"/>
      <c r="C5" s="92"/>
      <c r="D5" s="92"/>
      <c r="E5" s="92"/>
      <c r="F5" s="92"/>
      <c r="G5" s="92"/>
      <c r="H5" s="15"/>
      <c r="I5" s="91"/>
      <c r="J5" s="91"/>
      <c r="K5" s="91"/>
      <c r="L5" s="91"/>
      <c r="V5" s="66" t="s">
        <v>188</v>
      </c>
      <c r="W5" s="66">
        <f>COUNTA(D10:D17)</f>
        <v>8</v>
      </c>
      <c r="X5" s="66">
        <f>COUNTIF(AC10:AC18,1)</f>
        <v>7</v>
      </c>
      <c r="Y5" s="66">
        <v>3</v>
      </c>
    </row>
    <row r="6" spans="1:29" ht="12.75" customHeight="1" thickBot="1">
      <c r="A6" s="258"/>
      <c r="B6" s="259" t="s">
        <v>600</v>
      </c>
      <c r="C6" s="260"/>
      <c r="D6" s="260"/>
      <c r="E6" s="260"/>
      <c r="F6" s="260"/>
      <c r="G6" s="260"/>
      <c r="H6" s="261"/>
      <c r="I6" s="360"/>
      <c r="J6" s="360"/>
      <c r="K6" s="360"/>
      <c r="L6" s="360"/>
      <c r="M6" s="517"/>
      <c r="N6" s="282"/>
      <c r="O6" s="282"/>
      <c r="P6" s="282"/>
      <c r="Q6" s="362"/>
      <c r="R6" s="362"/>
      <c r="S6" s="362"/>
      <c r="T6" s="362"/>
      <c r="U6" s="362"/>
      <c r="V6" s="65"/>
      <c r="W6" s="65">
        <f>SUM(W2:W5)</f>
        <v>9</v>
      </c>
      <c r="X6" s="65">
        <f>SUM(X2:X5)</f>
        <v>8</v>
      </c>
      <c r="Y6" s="65">
        <f>SUM(Y2:Y5)</f>
        <v>4</v>
      </c>
      <c r="Z6" s="362"/>
      <c r="AA6" s="362"/>
      <c r="AB6" s="362"/>
      <c r="AC6" s="362"/>
    </row>
    <row r="7" spans="1:29" ht="12.75" customHeight="1" thickBot="1">
      <c r="A7" s="274">
        <v>1</v>
      </c>
      <c r="B7" s="498" t="s">
        <v>895</v>
      </c>
      <c r="C7" s="266" t="s">
        <v>1359</v>
      </c>
      <c r="D7" s="267" t="s">
        <v>539</v>
      </c>
      <c r="E7" s="267" t="s">
        <v>738</v>
      </c>
      <c r="F7" s="267" t="s">
        <v>1407</v>
      </c>
      <c r="G7" s="268" t="s">
        <v>1407</v>
      </c>
      <c r="H7" s="260"/>
      <c r="I7" s="269"/>
      <c r="J7" s="257" t="s">
        <v>1390</v>
      </c>
      <c r="K7" s="257" t="s">
        <v>1390</v>
      </c>
      <c r="L7" s="270" t="s">
        <v>1390</v>
      </c>
      <c r="M7" s="262"/>
      <c r="N7" s="271"/>
      <c r="O7" s="272">
        <v>1</v>
      </c>
      <c r="P7" s="273" t="s">
        <v>736</v>
      </c>
      <c r="Q7" s="382">
        <v>1</v>
      </c>
      <c r="R7" s="382">
        <v>8</v>
      </c>
      <c r="S7" s="382"/>
      <c r="T7" s="362"/>
      <c r="U7" s="362"/>
      <c r="V7" s="362"/>
      <c r="W7" s="362"/>
      <c r="X7" s="362"/>
      <c r="Y7" s="362"/>
      <c r="Z7" s="362"/>
      <c r="AA7" s="362"/>
      <c r="AB7" s="362"/>
      <c r="AC7" s="362"/>
    </row>
    <row r="8" spans="1:29" ht="12.75" customHeight="1">
      <c r="A8" s="360"/>
      <c r="B8" s="259"/>
      <c r="C8" s="260"/>
      <c r="D8" s="260"/>
      <c r="E8" s="260"/>
      <c r="F8" s="260"/>
      <c r="G8" s="260"/>
      <c r="H8" s="261"/>
      <c r="I8" s="260"/>
      <c r="J8" s="260"/>
      <c r="K8" s="260"/>
      <c r="L8" s="260"/>
      <c r="M8" s="380"/>
      <c r="N8" s="263"/>
      <c r="O8" s="263"/>
      <c r="P8" s="282"/>
      <c r="Q8" s="382"/>
      <c r="R8" s="382"/>
      <c r="S8" s="382"/>
      <c r="T8" s="362"/>
      <c r="U8" s="362"/>
      <c r="V8" s="362"/>
      <c r="W8" s="362"/>
      <c r="X8" s="362"/>
      <c r="Y8" s="362"/>
      <c r="Z8" s="362"/>
      <c r="AA8" s="362"/>
      <c r="AB8" s="362"/>
      <c r="AC8" s="362"/>
    </row>
    <row r="9" spans="1:29" ht="12.75" customHeight="1" thickBot="1">
      <c r="A9" s="360"/>
      <c r="B9" s="259" t="s">
        <v>602</v>
      </c>
      <c r="C9" s="260"/>
      <c r="D9" s="260"/>
      <c r="E9" s="260"/>
      <c r="F9" s="260"/>
      <c r="G9" s="260"/>
      <c r="H9" s="261"/>
      <c r="I9" s="260"/>
      <c r="J9" s="260"/>
      <c r="K9" s="260"/>
      <c r="L9" s="260"/>
      <c r="M9" s="380"/>
      <c r="N9" s="263"/>
      <c r="O9" s="263"/>
      <c r="P9" s="263"/>
      <c r="Q9" s="382"/>
      <c r="R9" s="382"/>
      <c r="S9" s="382"/>
      <c r="T9" s="359" t="s">
        <v>888</v>
      </c>
      <c r="U9" s="359" t="s">
        <v>889</v>
      </c>
      <c r="V9" s="262" t="s">
        <v>826</v>
      </c>
      <c r="W9" s="260" t="s">
        <v>1665</v>
      </c>
      <c r="X9" s="260" t="s">
        <v>1030</v>
      </c>
      <c r="Y9" s="260" t="s">
        <v>207</v>
      </c>
      <c r="Z9" s="260" t="s">
        <v>208</v>
      </c>
      <c r="AA9" s="260">
        <v>2</v>
      </c>
      <c r="AB9" s="260" t="s">
        <v>1392</v>
      </c>
      <c r="AC9" s="362"/>
    </row>
    <row r="10" spans="1:29" ht="12.75" customHeight="1">
      <c r="A10" s="274">
        <v>2</v>
      </c>
      <c r="B10" s="275" t="s">
        <v>895</v>
      </c>
      <c r="C10" s="276" t="s">
        <v>1018</v>
      </c>
      <c r="D10" s="277" t="s">
        <v>739</v>
      </c>
      <c r="E10" s="277" t="s">
        <v>740</v>
      </c>
      <c r="F10" s="277"/>
      <c r="G10" s="278"/>
      <c r="H10" s="260"/>
      <c r="I10" s="279" t="s">
        <v>1390</v>
      </c>
      <c r="J10" s="280"/>
      <c r="K10" s="280"/>
      <c r="L10" s="284"/>
      <c r="M10" s="262"/>
      <c r="N10" s="285">
        <v>7</v>
      </c>
      <c r="O10" s="286"/>
      <c r="P10" s="518"/>
      <c r="Q10" s="382">
        <v>1</v>
      </c>
      <c r="R10" s="382">
        <v>1</v>
      </c>
      <c r="S10" s="382"/>
      <c r="T10" s="262" t="s">
        <v>1390</v>
      </c>
      <c r="U10" s="262" t="s">
        <v>1390</v>
      </c>
      <c r="V10" s="527">
        <v>3</v>
      </c>
      <c r="W10" s="312"/>
      <c r="X10" s="313" t="s">
        <v>743</v>
      </c>
      <c r="Y10" s="316"/>
      <c r="Z10" s="316"/>
      <c r="AA10" s="316"/>
      <c r="AB10" s="316" t="s">
        <v>1390</v>
      </c>
      <c r="AC10" s="382">
        <f aca="true" t="shared" si="0" ref="AC10:AC18">COUNTA(Y10:AB10)</f>
        <v>1</v>
      </c>
    </row>
    <row r="11" spans="1:29" ht="12.75" customHeight="1">
      <c r="A11" s="360">
        <v>3</v>
      </c>
      <c r="B11" s="440">
        <v>3</v>
      </c>
      <c r="C11" s="289"/>
      <c r="D11" s="290" t="s">
        <v>743</v>
      </c>
      <c r="E11" s="290"/>
      <c r="F11" s="290"/>
      <c r="G11" s="291" t="s">
        <v>1392</v>
      </c>
      <c r="H11" s="260"/>
      <c r="I11" s="292"/>
      <c r="J11" s="293"/>
      <c r="K11" s="293"/>
      <c r="L11" s="294" t="s">
        <v>1390</v>
      </c>
      <c r="M11" s="262"/>
      <c r="N11" s="295"/>
      <c r="O11" s="296"/>
      <c r="P11" s="519"/>
      <c r="Q11" s="382"/>
      <c r="R11" s="382"/>
      <c r="S11" s="382"/>
      <c r="T11" s="262" t="s">
        <v>1390</v>
      </c>
      <c r="U11" s="262"/>
      <c r="V11" s="528">
        <v>15</v>
      </c>
      <c r="W11" s="529"/>
      <c r="X11" s="475" t="s">
        <v>744</v>
      </c>
      <c r="Y11" s="530"/>
      <c r="Z11" s="530"/>
      <c r="AA11" s="530"/>
      <c r="AB11" s="530" t="s">
        <v>1390</v>
      </c>
      <c r="AC11" s="382">
        <f t="shared" si="0"/>
        <v>1</v>
      </c>
    </row>
    <row r="12" spans="1:30" ht="12.75" customHeight="1">
      <c r="A12" s="274">
        <v>4</v>
      </c>
      <c r="B12" s="437">
        <v>15</v>
      </c>
      <c r="C12" s="312"/>
      <c r="D12" s="313" t="s">
        <v>744</v>
      </c>
      <c r="E12" s="313"/>
      <c r="F12" s="313"/>
      <c r="G12" s="314" t="s">
        <v>1407</v>
      </c>
      <c r="H12" s="260"/>
      <c r="I12" s="315"/>
      <c r="J12" s="316"/>
      <c r="K12" s="316"/>
      <c r="L12" s="317" t="s">
        <v>1390</v>
      </c>
      <c r="M12" s="262"/>
      <c r="N12" s="509"/>
      <c r="O12" s="510"/>
      <c r="P12" s="520"/>
      <c r="Q12" s="382"/>
      <c r="R12" s="382"/>
      <c r="S12" s="382"/>
      <c r="T12" s="262" t="s">
        <v>1390</v>
      </c>
      <c r="U12" s="262"/>
      <c r="V12" s="528">
        <v>15</v>
      </c>
      <c r="W12" s="529"/>
      <c r="X12" s="475" t="s">
        <v>745</v>
      </c>
      <c r="Y12" s="530"/>
      <c r="Z12" s="530"/>
      <c r="AA12" s="530"/>
      <c r="AB12" s="530" t="s">
        <v>1390</v>
      </c>
      <c r="AC12" s="382">
        <f t="shared" si="0"/>
        <v>1</v>
      </c>
      <c r="AD12" s="46"/>
    </row>
    <row r="13" spans="1:30" ht="12.75" customHeight="1">
      <c r="A13" s="360">
        <v>5</v>
      </c>
      <c r="B13" s="440">
        <v>15</v>
      </c>
      <c r="C13" s="289"/>
      <c r="D13" s="290" t="s">
        <v>745</v>
      </c>
      <c r="E13" s="290"/>
      <c r="F13" s="290"/>
      <c r="G13" s="291" t="s">
        <v>1654</v>
      </c>
      <c r="H13" s="260"/>
      <c r="I13" s="292"/>
      <c r="J13" s="293"/>
      <c r="K13" s="293"/>
      <c r="L13" s="294" t="s">
        <v>1390</v>
      </c>
      <c r="M13" s="262"/>
      <c r="N13" s="295"/>
      <c r="O13" s="296"/>
      <c r="P13" s="519"/>
      <c r="Q13" s="382"/>
      <c r="R13" s="382"/>
      <c r="S13" s="382"/>
      <c r="T13" s="262" t="s">
        <v>1390</v>
      </c>
      <c r="U13" s="262"/>
      <c r="V13" s="528">
        <v>15</v>
      </c>
      <c r="W13" s="529"/>
      <c r="X13" s="475" t="s">
        <v>746</v>
      </c>
      <c r="Y13" s="530"/>
      <c r="Z13" s="530"/>
      <c r="AA13" s="530"/>
      <c r="AB13" s="530" t="s">
        <v>1390</v>
      </c>
      <c r="AC13" s="382">
        <f t="shared" si="0"/>
        <v>1</v>
      </c>
      <c r="AD13" s="46"/>
    </row>
    <row r="14" spans="1:30" ht="12.75" customHeight="1">
      <c r="A14" s="274">
        <v>6</v>
      </c>
      <c r="B14" s="437">
        <v>15</v>
      </c>
      <c r="C14" s="312"/>
      <c r="D14" s="313" t="s">
        <v>746</v>
      </c>
      <c r="E14" s="313"/>
      <c r="F14" s="313"/>
      <c r="G14" s="314" t="s">
        <v>1651</v>
      </c>
      <c r="H14" s="260"/>
      <c r="I14" s="315"/>
      <c r="J14" s="316"/>
      <c r="K14" s="316"/>
      <c r="L14" s="317" t="s">
        <v>1390</v>
      </c>
      <c r="M14" s="262"/>
      <c r="N14" s="509"/>
      <c r="O14" s="510"/>
      <c r="P14" s="520"/>
      <c r="Q14" s="382"/>
      <c r="R14" s="382"/>
      <c r="S14" s="382"/>
      <c r="T14" s="262" t="s">
        <v>1390</v>
      </c>
      <c r="U14" s="262"/>
      <c r="V14" s="529">
        <v>15</v>
      </c>
      <c r="W14" s="529"/>
      <c r="X14" s="475" t="s">
        <v>742</v>
      </c>
      <c r="Y14" s="530"/>
      <c r="Z14" s="530"/>
      <c r="AA14" s="530"/>
      <c r="AB14" s="530" t="s">
        <v>1390</v>
      </c>
      <c r="AC14" s="382">
        <f t="shared" si="0"/>
        <v>1</v>
      </c>
      <c r="AD14" s="46"/>
    </row>
    <row r="15" spans="1:30" ht="12.75" customHeight="1">
      <c r="A15" s="360">
        <v>7</v>
      </c>
      <c r="B15" s="440">
        <v>16</v>
      </c>
      <c r="C15" s="289"/>
      <c r="D15" s="290" t="s">
        <v>747</v>
      </c>
      <c r="E15" s="290"/>
      <c r="F15" s="290"/>
      <c r="G15" s="291" t="s">
        <v>1651</v>
      </c>
      <c r="H15" s="260"/>
      <c r="I15" s="292"/>
      <c r="J15" s="293"/>
      <c r="K15" s="293"/>
      <c r="L15" s="294" t="s">
        <v>1390</v>
      </c>
      <c r="M15" s="262"/>
      <c r="N15" s="295"/>
      <c r="O15" s="296"/>
      <c r="P15" s="519"/>
      <c r="Q15" s="382"/>
      <c r="R15" s="382"/>
      <c r="S15" s="382"/>
      <c r="T15" s="262" t="s">
        <v>1390</v>
      </c>
      <c r="U15" s="262" t="s">
        <v>1390</v>
      </c>
      <c r="V15" s="312" t="s">
        <v>830</v>
      </c>
      <c r="W15" s="312" t="s">
        <v>1401</v>
      </c>
      <c r="X15" s="313" t="s">
        <v>1402</v>
      </c>
      <c r="Y15" s="316" t="s">
        <v>1390</v>
      </c>
      <c r="Z15" s="316"/>
      <c r="AA15" s="316"/>
      <c r="AB15" s="316"/>
      <c r="AC15" s="382">
        <f t="shared" si="0"/>
        <v>1</v>
      </c>
      <c r="AD15" s="46"/>
    </row>
    <row r="16" spans="1:30" ht="12.75" customHeight="1">
      <c r="A16" s="274">
        <v>8</v>
      </c>
      <c r="B16" s="311" t="s">
        <v>830</v>
      </c>
      <c r="C16" s="312" t="s">
        <v>1401</v>
      </c>
      <c r="D16" s="313" t="s">
        <v>1402</v>
      </c>
      <c r="E16" s="313" t="s">
        <v>741</v>
      </c>
      <c r="F16" s="313"/>
      <c r="G16" s="314"/>
      <c r="H16" s="260"/>
      <c r="I16" s="315" t="s">
        <v>1390</v>
      </c>
      <c r="J16" s="316"/>
      <c r="K16" s="316"/>
      <c r="L16" s="317"/>
      <c r="M16" s="262"/>
      <c r="N16" s="509">
        <v>6</v>
      </c>
      <c r="O16" s="510"/>
      <c r="P16" s="520"/>
      <c r="Q16" s="382">
        <v>1</v>
      </c>
      <c r="R16" s="382">
        <v>1</v>
      </c>
      <c r="S16" s="382"/>
      <c r="T16" s="262"/>
      <c r="U16" s="262"/>
      <c r="V16" s="497" t="s">
        <v>895</v>
      </c>
      <c r="W16" s="289" t="s">
        <v>1359</v>
      </c>
      <c r="X16" s="290" t="s">
        <v>539</v>
      </c>
      <c r="Y16" s="293"/>
      <c r="Z16" s="293"/>
      <c r="AA16" s="293"/>
      <c r="AB16" s="293"/>
      <c r="AC16" s="382">
        <f t="shared" si="0"/>
        <v>0</v>
      </c>
      <c r="AD16" s="46"/>
    </row>
    <row r="17" spans="1:30" ht="12.75" customHeight="1" thickBot="1">
      <c r="A17" s="360">
        <v>9</v>
      </c>
      <c r="B17" s="321">
        <v>15</v>
      </c>
      <c r="C17" s="322"/>
      <c r="D17" s="323" t="s">
        <v>742</v>
      </c>
      <c r="E17" s="323"/>
      <c r="F17" s="323"/>
      <c r="G17" s="324" t="s">
        <v>1651</v>
      </c>
      <c r="H17" s="325"/>
      <c r="I17" s="326"/>
      <c r="J17" s="327"/>
      <c r="K17" s="327"/>
      <c r="L17" s="328" t="s">
        <v>1390</v>
      </c>
      <c r="M17" s="329"/>
      <c r="N17" s="330"/>
      <c r="O17" s="331"/>
      <c r="P17" s="521"/>
      <c r="Q17" s="362"/>
      <c r="R17" s="362"/>
      <c r="S17" s="362"/>
      <c r="T17" s="262" t="s">
        <v>1390</v>
      </c>
      <c r="U17" s="262" t="s">
        <v>1390</v>
      </c>
      <c r="V17" s="289" t="s">
        <v>895</v>
      </c>
      <c r="W17" s="289" t="s">
        <v>1018</v>
      </c>
      <c r="X17" s="290" t="s">
        <v>739</v>
      </c>
      <c r="Y17" s="293" t="s">
        <v>1390</v>
      </c>
      <c r="Z17" s="293" t="s">
        <v>1390</v>
      </c>
      <c r="AA17" s="293" t="s">
        <v>1390</v>
      </c>
      <c r="AB17" s="293" t="s">
        <v>1390</v>
      </c>
      <c r="AC17" s="382">
        <f t="shared" si="0"/>
        <v>4</v>
      </c>
      <c r="AD17" s="38"/>
    </row>
    <row r="18" spans="1:30" ht="12.75" customHeight="1">
      <c r="A18" s="360"/>
      <c r="B18" s="258" t="s">
        <v>3</v>
      </c>
      <c r="C18" s="360"/>
      <c r="D18" s="260">
        <f>COUNTA(D7:D17)</f>
        <v>9</v>
      </c>
      <c r="E18" s="360"/>
      <c r="F18" s="360"/>
      <c r="G18" s="360"/>
      <c r="H18" s="261"/>
      <c r="I18" s="260">
        <f>COUNTA(I7:I17)</f>
        <v>2</v>
      </c>
      <c r="J18" s="260">
        <f>COUNTA(J7:J17)</f>
        <v>1</v>
      </c>
      <c r="K18" s="260">
        <f>COUNTA(K7:K17)</f>
        <v>1</v>
      </c>
      <c r="L18" s="260">
        <f>COUNTA(L7:L17)</f>
        <v>7</v>
      </c>
      <c r="M18" s="358"/>
      <c r="N18" s="260">
        <f>COUNTA(N27:N35)</f>
        <v>2</v>
      </c>
      <c r="O18" s="260">
        <f>COUNTA(O27:O35)</f>
        <v>1</v>
      </c>
      <c r="P18" s="260">
        <f>COUNTA(P27:P35)</f>
        <v>8</v>
      </c>
      <c r="Q18" s="362"/>
      <c r="R18" s="362"/>
      <c r="S18" s="362"/>
      <c r="T18" s="262" t="s">
        <v>1390</v>
      </c>
      <c r="U18" s="262" t="s">
        <v>1390</v>
      </c>
      <c r="V18" s="527">
        <v>16</v>
      </c>
      <c r="W18" s="312"/>
      <c r="X18" s="313" t="s">
        <v>747</v>
      </c>
      <c r="Y18" s="316"/>
      <c r="Z18" s="316"/>
      <c r="AA18" s="316"/>
      <c r="AB18" s="316" t="s">
        <v>1390</v>
      </c>
      <c r="AC18" s="382">
        <f t="shared" si="0"/>
        <v>1</v>
      </c>
      <c r="AD18" s="38"/>
    </row>
    <row r="19" spans="1:37" s="46" customFormat="1" ht="11.25" customHeight="1">
      <c r="A19" s="282"/>
      <c r="B19" s="309"/>
      <c r="C19" s="282"/>
      <c r="D19" s="263"/>
      <c r="E19" s="282"/>
      <c r="F19" s="282"/>
      <c r="G19" s="282"/>
      <c r="H19" s="522"/>
      <c r="I19" s="263"/>
      <c r="J19" s="263"/>
      <c r="K19" s="263"/>
      <c r="L19" s="263"/>
      <c r="M19" s="522"/>
      <c r="N19" s="282"/>
      <c r="O19" s="282"/>
      <c r="P19" s="282"/>
      <c r="Q19" s="282"/>
      <c r="R19" s="282"/>
      <c r="S19" s="282"/>
      <c r="T19" s="262">
        <f>COUNTA(T10:T18)</f>
        <v>8</v>
      </c>
      <c r="U19" s="262">
        <f>COUNTA(U10:U18)</f>
        <v>4</v>
      </c>
      <c r="V19" s="262">
        <f>COUNTA(V10:V18)</f>
        <v>9</v>
      </c>
      <c r="W19" s="262"/>
      <c r="X19" s="262">
        <f>COUNTA(X10:X18)</f>
        <v>9</v>
      </c>
      <c r="Y19" s="262">
        <f>COUNTA(Y10:Y18)</f>
        <v>2</v>
      </c>
      <c r="Z19" s="262">
        <f>COUNTA(Z10:Z18)</f>
        <v>1</v>
      </c>
      <c r="AA19" s="262">
        <f>COUNTA(AA10:AA18)</f>
        <v>1</v>
      </c>
      <c r="AB19" s="262">
        <f>COUNTA(AB10:AB18)</f>
        <v>7</v>
      </c>
      <c r="AC19" s="362"/>
      <c r="AD19"/>
      <c r="AE19"/>
      <c r="AF19"/>
      <c r="AG19"/>
      <c r="AH19"/>
      <c r="AI19"/>
      <c r="AJ19"/>
      <c r="AK19"/>
    </row>
    <row r="20" spans="1:37" s="46" customFormat="1" ht="11.25" customHeight="1">
      <c r="A20" s="523" t="s">
        <v>1489</v>
      </c>
      <c r="B20" s="524"/>
      <c r="C20" s="524"/>
      <c r="D20" s="525"/>
      <c r="E20" s="282"/>
      <c r="F20" s="282"/>
      <c r="G20" s="282"/>
      <c r="H20" s="526"/>
      <c r="I20" s="282"/>
      <c r="J20" s="282"/>
      <c r="K20" s="282"/>
      <c r="L20" s="282"/>
      <c r="M20" s="526"/>
      <c r="N20" s="282"/>
      <c r="O20" s="282"/>
      <c r="P20" s="282"/>
      <c r="Q20" s="282"/>
      <c r="R20" s="282"/>
      <c r="S20" s="282"/>
      <c r="T20" s="282"/>
      <c r="U20" s="282"/>
      <c r="V20" s="362"/>
      <c r="W20" s="362"/>
      <c r="X20" s="362"/>
      <c r="Y20" s="362"/>
      <c r="Z20" s="362"/>
      <c r="AA20" s="362"/>
      <c r="AB20" s="362"/>
      <c r="AC20" s="362"/>
      <c r="AD20"/>
      <c r="AE20"/>
      <c r="AF20"/>
      <c r="AG20"/>
      <c r="AH20"/>
      <c r="AI20"/>
      <c r="AJ20"/>
      <c r="AK20"/>
    </row>
    <row r="21" spans="1:37" s="46" customFormat="1" ht="11.25" customHeight="1">
      <c r="A21" s="524" t="s">
        <v>748</v>
      </c>
      <c r="B21" s="524"/>
      <c r="C21" s="524"/>
      <c r="D21" s="525"/>
      <c r="E21" s="282"/>
      <c r="F21" s="282"/>
      <c r="G21" s="282"/>
      <c r="H21" s="526"/>
      <c r="I21" s="282"/>
      <c r="J21" s="282"/>
      <c r="K21" s="282"/>
      <c r="L21" s="282"/>
      <c r="M21" s="526"/>
      <c r="N21" s="282"/>
      <c r="O21" s="282"/>
      <c r="P21" s="282"/>
      <c r="Q21" s="282"/>
      <c r="R21" s="282"/>
      <c r="S21" s="282"/>
      <c r="T21" s="282"/>
      <c r="U21" s="282"/>
      <c r="V21" s="362"/>
      <c r="W21" s="362"/>
      <c r="X21" s="362"/>
      <c r="Y21" s="362"/>
      <c r="Z21" s="362"/>
      <c r="AA21" s="362"/>
      <c r="AB21" s="362"/>
      <c r="AC21" s="362"/>
      <c r="AD21"/>
      <c r="AE21"/>
      <c r="AF21"/>
      <c r="AG21"/>
      <c r="AH21"/>
      <c r="AI21"/>
      <c r="AJ21"/>
      <c r="AK21"/>
    </row>
    <row r="22" spans="1:37" s="46" customFormat="1" ht="11.25" customHeight="1">
      <c r="A22" s="72" t="s">
        <v>749</v>
      </c>
      <c r="B22" s="72"/>
      <c r="C22" s="72"/>
      <c r="D22" s="47"/>
      <c r="H22" s="68"/>
      <c r="M22" s="68"/>
      <c r="V22"/>
      <c r="W22"/>
      <c r="X22"/>
      <c r="Y22"/>
      <c r="Z22"/>
      <c r="AA22"/>
      <c r="AB22"/>
      <c r="AC22"/>
      <c r="AD22"/>
      <c r="AE22"/>
      <c r="AF22"/>
      <c r="AG22"/>
      <c r="AH22"/>
      <c r="AI22"/>
      <c r="AJ22"/>
      <c r="AK22"/>
    </row>
    <row r="23" spans="1:29" s="46" customFormat="1" ht="11.25" customHeight="1">
      <c r="A23" s="72" t="s">
        <v>538</v>
      </c>
      <c r="B23" s="72"/>
      <c r="C23" s="72"/>
      <c r="D23" s="47"/>
      <c r="H23" s="68"/>
      <c r="M23" s="68"/>
      <c r="V23"/>
      <c r="W23"/>
      <c r="X23"/>
      <c r="Y23"/>
      <c r="Z23"/>
      <c r="AA23"/>
      <c r="AB23"/>
      <c r="AC23"/>
    </row>
    <row r="24" spans="1:29" s="46" customFormat="1" ht="11.25" customHeight="1">
      <c r="A24" s="72" t="s">
        <v>750</v>
      </c>
      <c r="B24" s="72"/>
      <c r="C24" s="212"/>
      <c r="D24" s="47"/>
      <c r="H24" s="72"/>
      <c r="M24" s="68"/>
      <c r="V24"/>
      <c r="W24"/>
      <c r="X24"/>
      <c r="Y24"/>
      <c r="Z24"/>
      <c r="AA24"/>
      <c r="AB24"/>
      <c r="AC24"/>
    </row>
    <row r="25" spans="1:29" s="46" customFormat="1" ht="11.25" customHeight="1">
      <c r="A25" s="72"/>
      <c r="B25" s="72"/>
      <c r="C25" s="72"/>
      <c r="D25" s="47"/>
      <c r="H25" s="72"/>
      <c r="M25" s="68"/>
      <c r="V25"/>
      <c r="W25"/>
      <c r="X25"/>
      <c r="Y25"/>
      <c r="Z25"/>
      <c r="AA25"/>
      <c r="AB25"/>
      <c r="AC25"/>
    </row>
    <row r="26" spans="1:29" s="46" customFormat="1" ht="11.25" customHeight="1">
      <c r="A26" s="49" t="s">
        <v>184</v>
      </c>
      <c r="C26" s="72"/>
      <c r="D26" s="47"/>
      <c r="H26" s="72"/>
      <c r="M26" s="68"/>
      <c r="V26"/>
      <c r="W26"/>
      <c r="X26"/>
      <c r="Y26"/>
      <c r="Z26"/>
      <c r="AA26"/>
      <c r="AB26"/>
      <c r="AC26"/>
    </row>
    <row r="27" spans="1:29" s="46" customFormat="1" ht="12.75" customHeight="1">
      <c r="A27" s="397">
        <v>1</v>
      </c>
      <c r="B27" s="397" t="s">
        <v>751</v>
      </c>
      <c r="C27" s="427"/>
      <c r="D27" s="397"/>
      <c r="E27" s="397"/>
      <c r="F27" s="397"/>
      <c r="G27" s="397"/>
      <c r="H27" s="427"/>
      <c r="I27" s="397"/>
      <c r="J27" s="397"/>
      <c r="K27" s="397"/>
      <c r="L27" s="397"/>
      <c r="M27" s="396"/>
      <c r="N27" s="408"/>
      <c r="O27" s="408" t="s">
        <v>1390</v>
      </c>
      <c r="P27" s="408" t="s">
        <v>1390</v>
      </c>
      <c r="Q27" s="38">
        <f aca="true" t="shared" si="1" ref="Q27:Q35">COUNTA(N27:P27)</f>
        <v>2</v>
      </c>
      <c r="V27"/>
      <c r="W27"/>
      <c r="X27"/>
      <c r="Y27"/>
      <c r="Z27"/>
      <c r="AA27"/>
      <c r="AB27"/>
      <c r="AC27"/>
    </row>
    <row r="28" spans="1:29" s="38" customFormat="1" ht="12.75" customHeight="1">
      <c r="A28" s="409">
        <v>2</v>
      </c>
      <c r="B28" s="409" t="s">
        <v>752</v>
      </c>
      <c r="C28" s="428"/>
      <c r="D28" s="409"/>
      <c r="E28" s="409"/>
      <c r="F28" s="409"/>
      <c r="G28" s="409"/>
      <c r="H28" s="428"/>
      <c r="I28" s="409"/>
      <c r="J28" s="409"/>
      <c r="K28" s="409"/>
      <c r="L28" s="409"/>
      <c r="M28" s="398"/>
      <c r="N28" s="408"/>
      <c r="O28" s="408"/>
      <c r="P28" s="408" t="s">
        <v>1390</v>
      </c>
      <c r="Q28" s="38">
        <f t="shared" si="1"/>
        <v>1</v>
      </c>
      <c r="V28"/>
      <c r="W28"/>
      <c r="X28"/>
      <c r="Y28"/>
      <c r="Z28"/>
      <c r="AA28"/>
      <c r="AB28"/>
      <c r="AC28"/>
    </row>
    <row r="29" spans="1:29" s="38" customFormat="1" ht="12.75" customHeight="1">
      <c r="A29" s="397">
        <v>3</v>
      </c>
      <c r="B29" s="397" t="s">
        <v>753</v>
      </c>
      <c r="C29" s="428"/>
      <c r="D29" s="409"/>
      <c r="E29" s="409"/>
      <c r="F29" s="409"/>
      <c r="G29" s="409"/>
      <c r="H29" s="409"/>
      <c r="I29" s="409"/>
      <c r="J29" s="409"/>
      <c r="K29" s="409"/>
      <c r="L29" s="409"/>
      <c r="M29" s="398"/>
      <c r="N29" s="408"/>
      <c r="O29" s="408"/>
      <c r="P29" s="408" t="s">
        <v>1390</v>
      </c>
      <c r="Q29" s="38">
        <f t="shared" si="1"/>
        <v>1</v>
      </c>
      <c r="V29"/>
      <c r="W29"/>
      <c r="X29"/>
      <c r="Y29"/>
      <c r="Z29"/>
      <c r="AA29"/>
      <c r="AB29"/>
      <c r="AC29"/>
    </row>
    <row r="30" spans="1:29" s="34" customFormat="1" ht="12.75" customHeight="1">
      <c r="A30" s="397">
        <v>4</v>
      </c>
      <c r="B30" s="397" t="s">
        <v>754</v>
      </c>
      <c r="C30" s="428"/>
      <c r="D30" s="409"/>
      <c r="E30" s="409"/>
      <c r="F30" s="409"/>
      <c r="G30" s="409"/>
      <c r="H30" s="409"/>
      <c r="I30" s="409"/>
      <c r="J30" s="409"/>
      <c r="K30" s="409"/>
      <c r="L30" s="409"/>
      <c r="M30" s="398"/>
      <c r="N30" s="408"/>
      <c r="O30" s="408"/>
      <c r="P30" s="408" t="s">
        <v>1390</v>
      </c>
      <c r="Q30" s="38">
        <f t="shared" si="1"/>
        <v>1</v>
      </c>
      <c r="V30"/>
      <c r="W30"/>
      <c r="X30"/>
      <c r="Y30"/>
      <c r="Z30"/>
      <c r="AA30"/>
      <c r="AB30"/>
      <c r="AC30"/>
    </row>
    <row r="31" spans="1:17" ht="12.75" customHeight="1">
      <c r="A31" s="397">
        <v>5</v>
      </c>
      <c r="B31" s="397" t="s">
        <v>755</v>
      </c>
      <c r="C31" s="415"/>
      <c r="D31" s="415"/>
      <c r="E31" s="415"/>
      <c r="F31" s="415"/>
      <c r="G31" s="415"/>
      <c r="H31" s="415"/>
      <c r="I31" s="415"/>
      <c r="J31" s="415"/>
      <c r="K31" s="415"/>
      <c r="L31" s="415"/>
      <c r="M31" s="424"/>
      <c r="N31" s="408"/>
      <c r="O31" s="408"/>
      <c r="P31" s="408" t="s">
        <v>1390</v>
      </c>
      <c r="Q31" s="38">
        <f t="shared" si="1"/>
        <v>1</v>
      </c>
    </row>
    <row r="32" spans="1:17" ht="12.75" customHeight="1">
      <c r="A32" s="397">
        <v>6</v>
      </c>
      <c r="B32" s="397" t="s">
        <v>756</v>
      </c>
      <c r="C32" s="415"/>
      <c r="D32" s="415"/>
      <c r="E32" s="415"/>
      <c r="F32" s="415"/>
      <c r="G32" s="415"/>
      <c r="H32" s="415"/>
      <c r="I32" s="415"/>
      <c r="J32" s="415"/>
      <c r="K32" s="415"/>
      <c r="L32" s="415"/>
      <c r="M32" s="424"/>
      <c r="N32" s="408" t="s">
        <v>1390</v>
      </c>
      <c r="O32" s="408"/>
      <c r="P32" s="408"/>
      <c r="Q32" s="38">
        <f t="shared" si="1"/>
        <v>1</v>
      </c>
    </row>
    <row r="33" spans="1:17" ht="12.75" customHeight="1">
      <c r="A33" s="397">
        <v>7</v>
      </c>
      <c r="B33" s="397" t="s">
        <v>757</v>
      </c>
      <c r="C33" s="415"/>
      <c r="D33" s="415"/>
      <c r="E33" s="415"/>
      <c r="F33" s="415"/>
      <c r="G33" s="415"/>
      <c r="H33" s="415"/>
      <c r="I33" s="415"/>
      <c r="J33" s="415"/>
      <c r="K33" s="415"/>
      <c r="L33" s="415"/>
      <c r="M33" s="424"/>
      <c r="N33" s="408" t="s">
        <v>1390</v>
      </c>
      <c r="O33" s="408"/>
      <c r="P33" s="408" t="s">
        <v>1390</v>
      </c>
      <c r="Q33" s="38">
        <f t="shared" si="1"/>
        <v>2</v>
      </c>
    </row>
    <row r="34" spans="1:17" ht="12.75" customHeight="1">
      <c r="A34" s="397">
        <v>8</v>
      </c>
      <c r="B34" s="397" t="s">
        <v>758</v>
      </c>
      <c r="C34" s="415"/>
      <c r="D34" s="415"/>
      <c r="E34" s="415"/>
      <c r="F34" s="415"/>
      <c r="G34" s="415"/>
      <c r="H34" s="415"/>
      <c r="I34" s="415"/>
      <c r="J34" s="415"/>
      <c r="K34" s="415"/>
      <c r="L34" s="415"/>
      <c r="M34" s="424"/>
      <c r="N34" s="408"/>
      <c r="O34" s="408"/>
      <c r="P34" s="408" t="s">
        <v>1390</v>
      </c>
      <c r="Q34" s="38">
        <f t="shared" si="1"/>
        <v>1</v>
      </c>
    </row>
    <row r="35" spans="1:17" ht="12.75" customHeight="1">
      <c r="A35" s="409">
        <v>9</v>
      </c>
      <c r="B35" s="409" t="s">
        <v>759</v>
      </c>
      <c r="C35" s="415"/>
      <c r="D35" s="415"/>
      <c r="E35" s="415"/>
      <c r="F35" s="415"/>
      <c r="G35" s="415"/>
      <c r="H35" s="415"/>
      <c r="I35" s="415"/>
      <c r="J35" s="415"/>
      <c r="K35" s="415"/>
      <c r="L35" s="415"/>
      <c r="M35" s="424"/>
      <c r="N35" s="408"/>
      <c r="O35" s="408"/>
      <c r="P35" s="408" t="s">
        <v>1390</v>
      </c>
      <c r="Q35" s="38">
        <f t="shared" si="1"/>
        <v>1</v>
      </c>
    </row>
    <row r="36" spans="1:8" ht="15">
      <c r="A36" s="38"/>
      <c r="B36" s="46"/>
      <c r="C36" s="70"/>
      <c r="D36" s="53"/>
      <c r="H36" s="53"/>
    </row>
    <row r="37" spans="1:8" ht="15">
      <c r="A37" s="38"/>
      <c r="B37" s="38"/>
      <c r="C37" s="70"/>
      <c r="D37" s="53"/>
      <c r="H37" s="53"/>
    </row>
    <row r="38" spans="1:8" ht="15">
      <c r="A38" s="38"/>
      <c r="B38" s="38"/>
      <c r="C38" s="70"/>
      <c r="D38" s="53"/>
      <c r="H38" s="53"/>
    </row>
    <row r="39" spans="1:8" ht="15">
      <c r="A39" s="38"/>
      <c r="B39" s="38"/>
      <c r="C39" s="70"/>
      <c r="D39" s="53"/>
      <c r="H39" s="53"/>
    </row>
    <row r="40" spans="1:8" ht="15">
      <c r="A40" s="38"/>
      <c r="B40" s="38"/>
      <c r="C40" s="70"/>
      <c r="D40" s="53"/>
      <c r="H40" s="53"/>
    </row>
    <row r="41" spans="2:4" ht="15">
      <c r="B41" s="70"/>
      <c r="D41" s="53"/>
    </row>
    <row r="42" ht="15">
      <c r="D42" s="53"/>
    </row>
    <row r="43" ht="15">
      <c r="D43" s="53"/>
    </row>
    <row r="44" ht="15">
      <c r="D44" s="53"/>
    </row>
    <row r="60" ht="15">
      <c r="D60" s="53"/>
    </row>
    <row r="61" ht="15">
      <c r="D61" s="53"/>
    </row>
  </sheetData>
  <mergeCells count="2">
    <mergeCell ref="F3:G3"/>
    <mergeCell ref="N3:R3"/>
  </mergeCells>
  <hyperlinks>
    <hyperlink ref="D10" r:id="rId1" tooltip="Show in Genome browser" display="http://demo.decodeme.com/health-watch/details/LCA"/>
    <hyperlink ref="D16" r:id="rId2" tooltip="Show in Genome browser" display="http://demo.decodeme.com/health-watch/details/LCA"/>
    <hyperlink ref="B29" r:id="rId3" display="http://www.ncbi.nlm.nih.gov/entrez/query.fcgi?cmd=Search&amp;db=PubMed&amp;term=18385738"/>
    <hyperlink ref="B35" r:id="rId4" display="http://www.ncbi.nlm.nih.gov/entrez/query.fcgi?cmd=Search&amp;db=PubMed&amp;term=17699846"/>
    <hyperlink ref="B30" r:id="rId5" display="http://www.ncbi.nlm.nih.gov/entrez/query.fcgi?cmd=Search&amp;db=PubMed&amp;term=17510389"/>
    <hyperlink ref="B31" r:id="rId6" display="http://www.ncbi.nlm.nih.gov/entrez/query.fcgi?cmd=Search&amp;db=PubMed&amp;term=12511585"/>
    <hyperlink ref="B34" r:id="rId7" display="http://www.ncbi.nlm.nih.gov/entrez/query.fcgi?cmd=Search&amp;db=PubMed&amp;term=14729617"/>
    <hyperlink ref="B28" r:id="rId8" display="http://www.ncbi.nlm.nih.gov/entrez/query.fcgi?cmd=Search&amp;db=PubMed&amp;term=15893541"/>
    <hyperlink ref="X26" r:id="rId9" tooltip="Show in Genome browser" display="http://demo.decodeme.com/health-watch/details/LCA"/>
    <hyperlink ref="X24" r:id="rId10" tooltip="Show in Genome browser" display="http://demo.decodeme.com/health-watch/details/LCA"/>
    <hyperlink ref="X17" r:id="rId11" tooltip="Show in Genome browser" display="http://demo.decodeme.com/health-watch/details/LCA"/>
    <hyperlink ref="X15" r:id="rId12" tooltip="Show in Genome browser" display="http://demo.decodeme.com/health-watch/details/LCA"/>
  </hyperlinks>
  <printOptions/>
  <pageMargins left="0.75" right="0.75" top="1" bottom="1" header="0.5" footer="0.5"/>
  <pageSetup fitToHeight="100" fitToWidth="1" horizontalDpi="600" verticalDpi="600" orientation="portrait" scale="83" r:id="rId13"/>
</worksheet>
</file>

<file path=xl/worksheets/sheet11.xml><?xml version="1.0" encoding="utf-8"?>
<worksheet xmlns="http://schemas.openxmlformats.org/spreadsheetml/2006/main" xmlns:r="http://schemas.openxmlformats.org/officeDocument/2006/relationships">
  <sheetPr>
    <pageSetUpPr fitToPage="1"/>
  </sheetPr>
  <dimension ref="A1:AC46"/>
  <sheetViews>
    <sheetView workbookViewId="0" topLeftCell="A1">
      <selection activeCell="A30" sqref="A30"/>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3.00390625" style="0" customWidth="1"/>
    <col min="20" max="20" width="4.8515625" style="0" customWidth="1"/>
    <col min="21" max="21" width="5.7109375" style="0" customWidth="1"/>
    <col min="23" max="23" width="13.57421875" style="0" bestFit="1" customWidth="1"/>
    <col min="24" max="24" width="11.8515625" style="0" bestFit="1" customWidth="1"/>
    <col min="25" max="25" width="11.28125" style="0" bestFit="1" customWidth="1"/>
    <col min="29" max="29" width="2.7109375" style="0" customWidth="1"/>
  </cols>
  <sheetData>
    <row r="1" spans="1:25" ht="12.75" customHeight="1">
      <c r="A1" s="94"/>
      <c r="B1" s="95" t="s">
        <v>1259</v>
      </c>
      <c r="C1" s="94"/>
      <c r="D1" s="229"/>
      <c r="E1" s="92"/>
      <c r="F1" s="94"/>
      <c r="G1" s="94"/>
      <c r="H1" s="230"/>
      <c r="I1" s="94"/>
      <c r="J1" s="94"/>
      <c r="K1" s="94"/>
      <c r="L1" s="94"/>
      <c r="N1" s="46"/>
      <c r="O1" s="46"/>
      <c r="P1" s="46"/>
      <c r="V1" s="66"/>
      <c r="W1" s="66" t="s">
        <v>1030</v>
      </c>
      <c r="X1" s="66" t="s">
        <v>890</v>
      </c>
      <c r="Y1" s="66" t="s">
        <v>891</v>
      </c>
    </row>
    <row r="2" spans="1:25" ht="12.75" customHeight="1">
      <c r="A2" s="94"/>
      <c r="B2" s="95"/>
      <c r="C2" s="94"/>
      <c r="D2" s="229"/>
      <c r="E2" s="94"/>
      <c r="F2" s="94"/>
      <c r="G2" s="94"/>
      <c r="H2" s="230"/>
      <c r="I2" s="94"/>
      <c r="J2" s="94"/>
      <c r="K2" s="94"/>
      <c r="L2" s="94"/>
      <c r="N2" s="46"/>
      <c r="O2" s="46"/>
      <c r="P2" s="46"/>
      <c r="V2" s="66" t="s">
        <v>603</v>
      </c>
      <c r="W2" s="66">
        <v>0</v>
      </c>
      <c r="X2" s="66">
        <f>COUNTIF(AC11:AC28,4)</f>
        <v>0</v>
      </c>
      <c r="Y2" s="66">
        <f>X2</f>
        <v>0</v>
      </c>
    </row>
    <row r="3" spans="1:25" ht="12.75" customHeight="1">
      <c r="A3" s="94"/>
      <c r="B3" s="92" t="s">
        <v>85</v>
      </c>
      <c r="C3" s="92"/>
      <c r="D3" s="92"/>
      <c r="E3" s="92" t="s">
        <v>82</v>
      </c>
      <c r="F3" s="657" t="s">
        <v>84</v>
      </c>
      <c r="G3" s="657"/>
      <c r="H3" s="15"/>
      <c r="I3" s="92"/>
      <c r="J3" s="92"/>
      <c r="K3" s="92"/>
      <c r="L3" s="92"/>
      <c r="M3" s="15"/>
      <c r="N3" s="661" t="s">
        <v>210</v>
      </c>
      <c r="O3" s="661"/>
      <c r="P3" s="661"/>
      <c r="Q3" s="661"/>
      <c r="R3" s="661"/>
      <c r="V3" s="66" t="s">
        <v>186</v>
      </c>
      <c r="W3" s="66">
        <v>0</v>
      </c>
      <c r="X3" s="66">
        <f>COUNTIF(AC11:AC28,3)</f>
        <v>0</v>
      </c>
      <c r="Y3" s="66">
        <f>X3</f>
        <v>0</v>
      </c>
    </row>
    <row r="4" spans="1:25" ht="12.75" customHeight="1">
      <c r="A4" s="99"/>
      <c r="B4" s="92" t="s">
        <v>86</v>
      </c>
      <c r="C4" s="92" t="s">
        <v>1665</v>
      </c>
      <c r="D4" s="92" t="s">
        <v>1030</v>
      </c>
      <c r="E4" s="92" t="s">
        <v>83</v>
      </c>
      <c r="F4" s="92" t="s">
        <v>208</v>
      </c>
      <c r="G4" s="92" t="s">
        <v>1392</v>
      </c>
      <c r="H4" s="15"/>
      <c r="I4" s="92" t="s">
        <v>207</v>
      </c>
      <c r="J4" s="92" t="s">
        <v>208</v>
      </c>
      <c r="K4" s="92">
        <v>2</v>
      </c>
      <c r="L4" s="92" t="s">
        <v>1392</v>
      </c>
      <c r="M4" s="16"/>
      <c r="N4" s="552" t="s">
        <v>207</v>
      </c>
      <c r="O4" s="552" t="s">
        <v>208</v>
      </c>
      <c r="P4" s="552">
        <v>2</v>
      </c>
      <c r="Q4" s="552" t="s">
        <v>1356</v>
      </c>
      <c r="R4" s="552" t="s">
        <v>3</v>
      </c>
      <c r="V4" s="66" t="s">
        <v>187</v>
      </c>
      <c r="W4" s="66">
        <v>3</v>
      </c>
      <c r="X4" s="66">
        <f>COUNTIF(AC11:AC28,2)</f>
        <v>5</v>
      </c>
      <c r="Y4" s="66">
        <f>X4</f>
        <v>5</v>
      </c>
    </row>
    <row r="5" spans="1:25" ht="12.75" customHeight="1">
      <c r="A5" s="99"/>
      <c r="B5" s="100"/>
      <c r="C5" s="92"/>
      <c r="D5" s="92"/>
      <c r="E5" s="92"/>
      <c r="F5" s="92"/>
      <c r="G5" s="92"/>
      <c r="H5" s="15"/>
      <c r="I5" s="92"/>
      <c r="J5" s="92"/>
      <c r="K5" s="92"/>
      <c r="L5" s="92"/>
      <c r="M5" s="2"/>
      <c r="N5" s="142"/>
      <c r="O5" s="142"/>
      <c r="P5" s="142"/>
      <c r="V5" s="66" t="s">
        <v>188</v>
      </c>
      <c r="W5" s="66">
        <f>COUNTA(D12:D26)</f>
        <v>15</v>
      </c>
      <c r="X5" s="66">
        <f>COUNTIF(AC11:AC28,1)</f>
        <v>9</v>
      </c>
      <c r="Y5" s="66">
        <f>X5-3</f>
        <v>6</v>
      </c>
    </row>
    <row r="6" spans="1:25" ht="12.75" customHeight="1" thickBot="1">
      <c r="A6" s="258"/>
      <c r="B6" s="259" t="s">
        <v>636</v>
      </c>
      <c r="C6" s="260"/>
      <c r="D6" s="260"/>
      <c r="E6" s="260"/>
      <c r="F6" s="260"/>
      <c r="G6" s="260"/>
      <c r="H6" s="261"/>
      <c r="I6" s="260"/>
      <c r="J6" s="260"/>
      <c r="K6" s="260"/>
      <c r="L6" s="260"/>
      <c r="M6" s="262"/>
      <c r="N6" s="263"/>
      <c r="O6" s="263"/>
      <c r="P6" s="263"/>
      <c r="V6" s="65"/>
      <c r="W6" s="65">
        <f>SUM(W2:W5)</f>
        <v>18</v>
      </c>
      <c r="X6" s="65">
        <f>SUM(X2:X5)</f>
        <v>14</v>
      </c>
      <c r="Y6" s="65">
        <f>SUM(Y2:Y5)</f>
        <v>11</v>
      </c>
    </row>
    <row r="7" spans="1:18" ht="12.75" customHeight="1">
      <c r="A7" s="264">
        <v>1</v>
      </c>
      <c r="B7" s="461" t="s">
        <v>892</v>
      </c>
      <c r="C7" s="446" t="s">
        <v>1191</v>
      </c>
      <c r="D7" s="447" t="s">
        <v>1192</v>
      </c>
      <c r="E7" s="447"/>
      <c r="F7" s="447" t="s">
        <v>1651</v>
      </c>
      <c r="G7" s="448"/>
      <c r="H7" s="260"/>
      <c r="I7" s="279"/>
      <c r="J7" s="280" t="s">
        <v>1390</v>
      </c>
      <c r="K7" s="280" t="s">
        <v>1390</v>
      </c>
      <c r="L7" s="284"/>
      <c r="M7" s="262"/>
      <c r="N7" s="285"/>
      <c r="O7" s="286">
        <v>5</v>
      </c>
      <c r="P7" s="287" t="s">
        <v>1265</v>
      </c>
      <c r="Q7" s="38">
        <v>1</v>
      </c>
      <c r="R7" s="38">
        <v>2</v>
      </c>
    </row>
    <row r="8" spans="1:28" ht="12.75" customHeight="1">
      <c r="A8" s="445">
        <v>2</v>
      </c>
      <c r="B8" s="335" t="s">
        <v>921</v>
      </c>
      <c r="C8" s="449" t="s">
        <v>664</v>
      </c>
      <c r="D8" s="450" t="s">
        <v>665</v>
      </c>
      <c r="E8" s="450"/>
      <c r="F8" s="450" t="s">
        <v>1651</v>
      </c>
      <c r="G8" s="451"/>
      <c r="H8" s="260"/>
      <c r="I8" s="292"/>
      <c r="J8" s="293" t="s">
        <v>1390</v>
      </c>
      <c r="K8" s="293" t="s">
        <v>1390</v>
      </c>
      <c r="L8" s="294"/>
      <c r="M8" s="262"/>
      <c r="N8" s="295"/>
      <c r="O8" s="296">
        <v>9</v>
      </c>
      <c r="P8" s="297" t="s">
        <v>1266</v>
      </c>
      <c r="Q8" s="38">
        <v>1</v>
      </c>
      <c r="R8" s="38">
        <v>3</v>
      </c>
      <c r="X8" s="5"/>
      <c r="Y8" s="5"/>
      <c r="Z8" s="5"/>
      <c r="AA8" s="5"/>
      <c r="AB8" s="5"/>
    </row>
    <row r="9" spans="1:28" ht="12.75" customHeight="1" thickBot="1">
      <c r="A9" s="456">
        <v>3</v>
      </c>
      <c r="B9" s="462" t="s">
        <v>942</v>
      </c>
      <c r="C9" s="453" t="s">
        <v>1263</v>
      </c>
      <c r="D9" s="454" t="s">
        <v>1264</v>
      </c>
      <c r="E9" s="460"/>
      <c r="F9" s="454" t="s">
        <v>1651</v>
      </c>
      <c r="G9" s="455"/>
      <c r="H9" s="261"/>
      <c r="I9" s="302"/>
      <c r="J9" s="303" t="s">
        <v>1390</v>
      </c>
      <c r="K9" s="303" t="s">
        <v>1390</v>
      </c>
      <c r="L9" s="304"/>
      <c r="M9" s="358"/>
      <c r="N9" s="305"/>
      <c r="O9" s="306">
        <v>11</v>
      </c>
      <c r="P9" s="307" t="s">
        <v>1267</v>
      </c>
      <c r="Q9" s="38">
        <v>1</v>
      </c>
      <c r="R9" s="38">
        <v>2</v>
      </c>
      <c r="X9" s="5"/>
      <c r="Y9" s="5"/>
      <c r="Z9" s="5"/>
      <c r="AA9" s="5"/>
      <c r="AB9" s="5"/>
    </row>
    <row r="10" spans="1:28" ht="12.75" customHeight="1">
      <c r="A10" s="258"/>
      <c r="B10" s="259"/>
      <c r="C10" s="260"/>
      <c r="D10" s="260"/>
      <c r="E10" s="260"/>
      <c r="F10" s="260"/>
      <c r="G10" s="260"/>
      <c r="H10" s="261"/>
      <c r="I10" s="260"/>
      <c r="J10" s="260"/>
      <c r="K10" s="260"/>
      <c r="L10" s="260"/>
      <c r="M10" s="262"/>
      <c r="N10" s="263"/>
      <c r="O10" s="263"/>
      <c r="P10" s="263"/>
      <c r="Q10" s="38"/>
      <c r="R10" s="38"/>
      <c r="T10" s="359" t="s">
        <v>888</v>
      </c>
      <c r="U10" s="359" t="s">
        <v>889</v>
      </c>
      <c r="V10" s="262" t="s">
        <v>826</v>
      </c>
      <c r="W10" s="260" t="s">
        <v>1665</v>
      </c>
      <c r="X10" s="260" t="s">
        <v>1030</v>
      </c>
      <c r="Y10" s="260" t="s">
        <v>207</v>
      </c>
      <c r="Z10" s="260" t="s">
        <v>208</v>
      </c>
      <c r="AA10" s="260">
        <v>2</v>
      </c>
      <c r="AB10" s="260" t="s">
        <v>1392</v>
      </c>
    </row>
    <row r="11" spans="1:29" ht="12.75" customHeight="1" thickBot="1">
      <c r="A11" s="258"/>
      <c r="B11" s="259" t="s">
        <v>637</v>
      </c>
      <c r="C11" s="260"/>
      <c r="D11" s="260"/>
      <c r="E11" s="260"/>
      <c r="F11" s="260"/>
      <c r="G11" s="260"/>
      <c r="H11" s="261"/>
      <c r="I11" s="260"/>
      <c r="J11" s="260"/>
      <c r="K11" s="260"/>
      <c r="L11" s="260"/>
      <c r="M11" s="262"/>
      <c r="N11" s="263"/>
      <c r="O11" s="263"/>
      <c r="P11" s="263"/>
      <c r="Q11" s="38"/>
      <c r="R11" s="38"/>
      <c r="T11" s="262" t="s">
        <v>1390</v>
      </c>
      <c r="U11" s="262"/>
      <c r="V11" s="546">
        <v>1</v>
      </c>
      <c r="W11" s="549"/>
      <c r="X11" s="550" t="s">
        <v>811</v>
      </c>
      <c r="Y11" s="530"/>
      <c r="Z11" s="530"/>
      <c r="AA11" s="530"/>
      <c r="AB11" s="530" t="s">
        <v>1390</v>
      </c>
      <c r="AC11" s="38">
        <f>COUNTA(Y11:AB11)</f>
        <v>1</v>
      </c>
    </row>
    <row r="12" spans="1:29" ht="12.75" customHeight="1">
      <c r="A12" s="456">
        <v>4</v>
      </c>
      <c r="B12" s="461" t="s">
        <v>943</v>
      </c>
      <c r="C12" s="446" t="s">
        <v>1268</v>
      </c>
      <c r="D12" s="447" t="s">
        <v>1269</v>
      </c>
      <c r="E12" s="447"/>
      <c r="F12" s="447"/>
      <c r="G12" s="448"/>
      <c r="H12" s="260"/>
      <c r="I12" s="279"/>
      <c r="J12" s="280"/>
      <c r="K12" s="280" t="s">
        <v>1390</v>
      </c>
      <c r="L12" s="284"/>
      <c r="M12" s="262"/>
      <c r="N12" s="285"/>
      <c r="O12" s="286"/>
      <c r="P12" s="287" t="s">
        <v>1292</v>
      </c>
      <c r="Q12" s="38">
        <v>3</v>
      </c>
      <c r="R12" s="38">
        <v>3</v>
      </c>
      <c r="T12" s="262"/>
      <c r="U12" s="262"/>
      <c r="V12" s="336" t="s">
        <v>881</v>
      </c>
      <c r="W12" s="449" t="s">
        <v>1104</v>
      </c>
      <c r="X12" s="450" t="s">
        <v>1124</v>
      </c>
      <c r="Y12" s="293"/>
      <c r="Z12" s="293"/>
      <c r="AA12" s="293"/>
      <c r="AB12" s="293"/>
      <c r="AC12" s="38">
        <f aca="true" t="shared" si="0" ref="AC12:AC28">COUNTA(Y12:AB12)</f>
        <v>0</v>
      </c>
    </row>
    <row r="13" spans="1:29" ht="12.75" customHeight="1">
      <c r="A13" s="445">
        <v>5</v>
      </c>
      <c r="B13" s="335" t="s">
        <v>582</v>
      </c>
      <c r="C13" s="449" t="s">
        <v>1270</v>
      </c>
      <c r="D13" s="450" t="s">
        <v>1271</v>
      </c>
      <c r="E13" s="450"/>
      <c r="F13" s="450" t="s">
        <v>1392</v>
      </c>
      <c r="G13" s="451"/>
      <c r="H13" s="260"/>
      <c r="I13" s="292"/>
      <c r="J13" s="293" t="s">
        <v>1390</v>
      </c>
      <c r="K13" s="293"/>
      <c r="L13" s="294"/>
      <c r="M13" s="262"/>
      <c r="N13" s="295"/>
      <c r="O13" s="296">
        <v>6</v>
      </c>
      <c r="P13" s="297"/>
      <c r="Q13" s="38">
        <v>1</v>
      </c>
      <c r="R13" s="38">
        <v>1</v>
      </c>
      <c r="T13" s="262" t="s">
        <v>1390</v>
      </c>
      <c r="U13" s="262" t="s">
        <v>1390</v>
      </c>
      <c r="V13" s="336" t="s">
        <v>881</v>
      </c>
      <c r="W13" s="449" t="s">
        <v>884</v>
      </c>
      <c r="X13" s="450" t="s">
        <v>1105</v>
      </c>
      <c r="Y13" s="293"/>
      <c r="Z13" s="293" t="s">
        <v>1390</v>
      </c>
      <c r="AA13" s="293"/>
      <c r="AB13" s="293" t="s">
        <v>1390</v>
      </c>
      <c r="AC13" s="38">
        <f t="shared" si="0"/>
        <v>2</v>
      </c>
    </row>
    <row r="14" spans="1:29" ht="12.75" customHeight="1">
      <c r="A14" s="456">
        <v>6</v>
      </c>
      <c r="B14" s="346">
        <v>7</v>
      </c>
      <c r="C14" s="457" t="s">
        <v>1272</v>
      </c>
      <c r="D14" s="458" t="s">
        <v>1273</v>
      </c>
      <c r="E14" s="458"/>
      <c r="F14" s="458" t="s">
        <v>1654</v>
      </c>
      <c r="G14" s="459"/>
      <c r="H14" s="260"/>
      <c r="I14" s="315"/>
      <c r="J14" s="316" t="s">
        <v>1390</v>
      </c>
      <c r="K14" s="316"/>
      <c r="L14" s="317"/>
      <c r="M14" s="262"/>
      <c r="N14" s="318"/>
      <c r="O14" s="319">
        <v>2</v>
      </c>
      <c r="P14" s="320"/>
      <c r="Q14" s="38">
        <v>1</v>
      </c>
      <c r="R14" s="38">
        <v>1</v>
      </c>
      <c r="T14" s="262" t="s">
        <v>1390</v>
      </c>
      <c r="U14" s="262"/>
      <c r="V14" s="546">
        <v>2</v>
      </c>
      <c r="W14" s="549"/>
      <c r="X14" s="550" t="s">
        <v>812</v>
      </c>
      <c r="Y14" s="530"/>
      <c r="Z14" s="530"/>
      <c r="AA14" s="530"/>
      <c r="AB14" s="530" t="s">
        <v>1390</v>
      </c>
      <c r="AC14" s="38">
        <f t="shared" si="0"/>
        <v>1</v>
      </c>
    </row>
    <row r="15" spans="1:29" ht="12.75" customHeight="1">
      <c r="A15" s="445">
        <v>7</v>
      </c>
      <c r="B15" s="335">
        <v>7</v>
      </c>
      <c r="C15" s="449" t="s">
        <v>1274</v>
      </c>
      <c r="D15" s="450" t="s">
        <v>1275</v>
      </c>
      <c r="E15" s="450"/>
      <c r="F15" s="450" t="s">
        <v>1392</v>
      </c>
      <c r="G15" s="451"/>
      <c r="H15" s="260"/>
      <c r="I15" s="292"/>
      <c r="J15" s="293" t="s">
        <v>1390</v>
      </c>
      <c r="K15" s="293"/>
      <c r="L15" s="294"/>
      <c r="M15" s="262"/>
      <c r="N15" s="295"/>
      <c r="O15" s="296">
        <v>2</v>
      </c>
      <c r="P15" s="297"/>
      <c r="Q15" s="38">
        <v>1</v>
      </c>
      <c r="R15" s="38">
        <v>1</v>
      </c>
      <c r="T15" s="262" t="s">
        <v>1390</v>
      </c>
      <c r="U15" s="262" t="s">
        <v>1390</v>
      </c>
      <c r="V15" s="347" t="s">
        <v>921</v>
      </c>
      <c r="W15" s="457" t="s">
        <v>664</v>
      </c>
      <c r="X15" s="458" t="s">
        <v>665</v>
      </c>
      <c r="Y15" s="316"/>
      <c r="Z15" s="316" t="s">
        <v>1390</v>
      </c>
      <c r="AA15" s="316" t="s">
        <v>1390</v>
      </c>
      <c r="AB15" s="316"/>
      <c r="AC15" s="38">
        <f t="shared" si="0"/>
        <v>2</v>
      </c>
    </row>
    <row r="16" spans="1:29" ht="12.75" customHeight="1">
      <c r="A16" s="456">
        <v>8</v>
      </c>
      <c r="B16" s="346" t="s">
        <v>944</v>
      </c>
      <c r="C16" s="457" t="s">
        <v>1283</v>
      </c>
      <c r="D16" s="458" t="s">
        <v>1284</v>
      </c>
      <c r="E16" s="458"/>
      <c r="F16" s="458" t="s">
        <v>1654</v>
      </c>
      <c r="G16" s="459"/>
      <c r="H16" s="260"/>
      <c r="I16" s="315"/>
      <c r="J16" s="316" t="s">
        <v>1390</v>
      </c>
      <c r="K16" s="316"/>
      <c r="L16" s="317"/>
      <c r="M16" s="262"/>
      <c r="N16" s="318"/>
      <c r="O16" s="319">
        <v>5</v>
      </c>
      <c r="P16" s="320"/>
      <c r="Q16" s="38">
        <v>1</v>
      </c>
      <c r="R16" s="38">
        <v>1</v>
      </c>
      <c r="T16" s="262" t="s">
        <v>1390</v>
      </c>
      <c r="U16" s="262" t="s">
        <v>1390</v>
      </c>
      <c r="V16" s="347" t="s">
        <v>945</v>
      </c>
      <c r="W16" s="457" t="s">
        <v>1290</v>
      </c>
      <c r="X16" s="458" t="s">
        <v>1291</v>
      </c>
      <c r="Y16" s="316"/>
      <c r="Z16" s="316" t="s">
        <v>1390</v>
      </c>
      <c r="AA16" s="316"/>
      <c r="AB16" s="316"/>
      <c r="AC16" s="38">
        <f t="shared" si="0"/>
        <v>1</v>
      </c>
    </row>
    <row r="17" spans="1:29" ht="12.75" customHeight="1">
      <c r="A17" s="445">
        <v>9</v>
      </c>
      <c r="B17" s="335">
        <v>7</v>
      </c>
      <c r="C17" s="449"/>
      <c r="D17" s="450" t="s">
        <v>508</v>
      </c>
      <c r="E17" s="450"/>
      <c r="F17" s="450"/>
      <c r="G17" s="451" t="s">
        <v>1392</v>
      </c>
      <c r="H17" s="260"/>
      <c r="I17" s="292"/>
      <c r="J17" s="293"/>
      <c r="K17" s="293"/>
      <c r="L17" s="294" t="s">
        <v>1390</v>
      </c>
      <c r="M17" s="262"/>
      <c r="N17" s="295"/>
      <c r="O17" s="296"/>
      <c r="P17" s="297"/>
      <c r="Q17" s="38"/>
      <c r="R17" s="38"/>
      <c r="T17" s="262" t="s">
        <v>1390</v>
      </c>
      <c r="U17" s="262" t="s">
        <v>1390</v>
      </c>
      <c r="V17" s="347" t="s">
        <v>582</v>
      </c>
      <c r="W17" s="457" t="s">
        <v>1270</v>
      </c>
      <c r="X17" s="458" t="s">
        <v>1271</v>
      </c>
      <c r="Y17" s="316"/>
      <c r="Z17" s="316" t="s">
        <v>1390</v>
      </c>
      <c r="AA17" s="316"/>
      <c r="AB17" s="316"/>
      <c r="AC17" s="38">
        <f t="shared" si="0"/>
        <v>1</v>
      </c>
    </row>
    <row r="18" spans="1:29" ht="12.75" customHeight="1">
      <c r="A18" s="456">
        <v>10</v>
      </c>
      <c r="B18" s="346">
        <v>7</v>
      </c>
      <c r="C18" s="457" t="s">
        <v>1285</v>
      </c>
      <c r="D18" s="458" t="s">
        <v>1286</v>
      </c>
      <c r="E18" s="458"/>
      <c r="F18" s="458" t="s">
        <v>1651</v>
      </c>
      <c r="G18" s="459"/>
      <c r="H18" s="260"/>
      <c r="I18" s="315"/>
      <c r="J18" s="316" t="s">
        <v>1390</v>
      </c>
      <c r="K18" s="316"/>
      <c r="L18" s="317"/>
      <c r="M18" s="262"/>
      <c r="N18" s="318"/>
      <c r="O18" s="319">
        <v>2</v>
      </c>
      <c r="P18" s="320"/>
      <c r="Q18" s="38">
        <v>1</v>
      </c>
      <c r="R18" s="38">
        <v>1</v>
      </c>
      <c r="T18" s="262" t="s">
        <v>1390</v>
      </c>
      <c r="U18" s="262" t="s">
        <v>1390</v>
      </c>
      <c r="V18" s="347">
        <v>6</v>
      </c>
      <c r="W18" s="457" t="s">
        <v>699</v>
      </c>
      <c r="X18" s="458" t="s">
        <v>700</v>
      </c>
      <c r="Y18" s="316"/>
      <c r="Z18" s="316" t="s">
        <v>1390</v>
      </c>
      <c r="AA18" s="316"/>
      <c r="AB18" s="316"/>
      <c r="AC18" s="38">
        <f t="shared" si="0"/>
        <v>1</v>
      </c>
    </row>
    <row r="19" spans="1:29" ht="12.75" customHeight="1">
      <c r="A19" s="445">
        <v>11</v>
      </c>
      <c r="B19" s="335" t="s">
        <v>881</v>
      </c>
      <c r="C19" s="449" t="s">
        <v>1104</v>
      </c>
      <c r="D19" s="450" t="s">
        <v>1124</v>
      </c>
      <c r="E19" s="450"/>
      <c r="F19" s="450" t="s">
        <v>1654</v>
      </c>
      <c r="G19" s="451"/>
      <c r="H19" s="260"/>
      <c r="I19" s="292"/>
      <c r="J19" s="293" t="s">
        <v>1390</v>
      </c>
      <c r="K19" s="293"/>
      <c r="L19" s="294"/>
      <c r="M19" s="262"/>
      <c r="N19" s="295"/>
      <c r="O19" s="296">
        <v>7</v>
      </c>
      <c r="P19" s="297"/>
      <c r="Q19" s="38">
        <v>1</v>
      </c>
      <c r="R19" s="38">
        <v>1</v>
      </c>
      <c r="T19" s="262" t="s">
        <v>1390</v>
      </c>
      <c r="U19" s="262" t="s">
        <v>1390</v>
      </c>
      <c r="V19" s="347" t="s">
        <v>892</v>
      </c>
      <c r="W19" s="457" t="s">
        <v>1191</v>
      </c>
      <c r="X19" s="458" t="s">
        <v>1192</v>
      </c>
      <c r="Y19" s="316"/>
      <c r="Z19" s="316" t="s">
        <v>1390</v>
      </c>
      <c r="AA19" s="316" t="s">
        <v>1390</v>
      </c>
      <c r="AB19" s="316"/>
      <c r="AC19" s="38">
        <f t="shared" si="0"/>
        <v>2</v>
      </c>
    </row>
    <row r="20" spans="1:29" ht="12.75" customHeight="1">
      <c r="A20" s="456">
        <v>12</v>
      </c>
      <c r="B20" s="346" t="s">
        <v>850</v>
      </c>
      <c r="C20" s="457" t="s">
        <v>1287</v>
      </c>
      <c r="D20" s="458" t="s">
        <v>1288</v>
      </c>
      <c r="E20" s="458"/>
      <c r="F20" s="458" t="s">
        <v>1407</v>
      </c>
      <c r="G20" s="459"/>
      <c r="H20" s="260"/>
      <c r="I20" s="315"/>
      <c r="J20" s="316" t="s">
        <v>1390</v>
      </c>
      <c r="K20" s="316"/>
      <c r="L20" s="317"/>
      <c r="M20" s="262"/>
      <c r="N20" s="318"/>
      <c r="O20" s="319">
        <v>11</v>
      </c>
      <c r="P20" s="320"/>
      <c r="Q20" s="38">
        <v>1</v>
      </c>
      <c r="R20" s="38">
        <v>1</v>
      </c>
      <c r="T20" s="262" t="s">
        <v>1390</v>
      </c>
      <c r="U20" s="262" t="s">
        <v>1390</v>
      </c>
      <c r="V20" s="347" t="s">
        <v>920</v>
      </c>
      <c r="W20" s="457" t="s">
        <v>1250</v>
      </c>
      <c r="X20" s="458" t="s">
        <v>1289</v>
      </c>
      <c r="Y20" s="316"/>
      <c r="Z20" s="316" t="s">
        <v>1390</v>
      </c>
      <c r="AA20" s="316"/>
      <c r="AB20" s="316"/>
      <c r="AC20" s="38">
        <f t="shared" si="0"/>
        <v>1</v>
      </c>
    </row>
    <row r="21" spans="1:29" ht="12.75" customHeight="1">
      <c r="A21" s="445">
        <v>13</v>
      </c>
      <c r="B21" s="335" t="s">
        <v>920</v>
      </c>
      <c r="C21" s="449" t="s">
        <v>1250</v>
      </c>
      <c r="D21" s="450" t="s">
        <v>1289</v>
      </c>
      <c r="E21" s="450"/>
      <c r="F21" s="450" t="s">
        <v>1392</v>
      </c>
      <c r="G21" s="451"/>
      <c r="H21" s="260"/>
      <c r="I21" s="292"/>
      <c r="J21" s="293" t="s">
        <v>1390</v>
      </c>
      <c r="K21" s="293"/>
      <c r="L21" s="294"/>
      <c r="M21" s="262"/>
      <c r="N21" s="295"/>
      <c r="O21" s="296">
        <v>4</v>
      </c>
      <c r="P21" s="297"/>
      <c r="Q21" s="38">
        <v>1</v>
      </c>
      <c r="R21" s="38">
        <v>1</v>
      </c>
      <c r="T21" s="262" t="s">
        <v>1390</v>
      </c>
      <c r="U21" s="262"/>
      <c r="V21" s="546">
        <v>7</v>
      </c>
      <c r="W21" s="549"/>
      <c r="X21" s="550" t="s">
        <v>508</v>
      </c>
      <c r="Y21" s="530"/>
      <c r="Z21" s="530"/>
      <c r="AA21" s="530"/>
      <c r="AB21" s="530" t="s">
        <v>1390</v>
      </c>
      <c r="AC21" s="38">
        <f t="shared" si="0"/>
        <v>1</v>
      </c>
    </row>
    <row r="22" spans="1:29" ht="12.75" customHeight="1">
      <c r="A22" s="456">
        <v>14</v>
      </c>
      <c r="B22" s="346" t="s">
        <v>945</v>
      </c>
      <c r="C22" s="457" t="s">
        <v>1290</v>
      </c>
      <c r="D22" s="458" t="s">
        <v>1291</v>
      </c>
      <c r="E22" s="458"/>
      <c r="F22" s="458" t="s">
        <v>1392</v>
      </c>
      <c r="G22" s="459"/>
      <c r="H22" s="260"/>
      <c r="I22" s="315"/>
      <c r="J22" s="316" t="s">
        <v>1390</v>
      </c>
      <c r="K22" s="316"/>
      <c r="L22" s="317"/>
      <c r="M22" s="262"/>
      <c r="N22" s="318"/>
      <c r="O22" s="319">
        <v>11</v>
      </c>
      <c r="P22" s="320"/>
      <c r="Q22" s="38">
        <v>1</v>
      </c>
      <c r="R22" s="38">
        <v>1</v>
      </c>
      <c r="T22" s="262"/>
      <c r="U22" s="262"/>
      <c r="V22" s="336" t="s">
        <v>943</v>
      </c>
      <c r="W22" s="449" t="s">
        <v>1268</v>
      </c>
      <c r="X22" s="450" t="s">
        <v>1269</v>
      </c>
      <c r="Y22" s="293"/>
      <c r="Z22" s="293"/>
      <c r="AA22" s="293"/>
      <c r="AB22" s="293"/>
      <c r="AC22" s="38">
        <f t="shared" si="0"/>
        <v>0</v>
      </c>
    </row>
    <row r="23" spans="1:29" ht="12.75" customHeight="1">
      <c r="A23" s="445">
        <v>15</v>
      </c>
      <c r="B23" s="335" t="s">
        <v>881</v>
      </c>
      <c r="C23" s="449" t="s">
        <v>884</v>
      </c>
      <c r="D23" s="450" t="s">
        <v>1105</v>
      </c>
      <c r="E23" s="450"/>
      <c r="F23" s="450"/>
      <c r="G23" s="451" t="s">
        <v>1654</v>
      </c>
      <c r="H23" s="260"/>
      <c r="I23" s="292"/>
      <c r="J23" s="293"/>
      <c r="K23" s="293"/>
      <c r="L23" s="294" t="s">
        <v>1390</v>
      </c>
      <c r="M23" s="262"/>
      <c r="N23" s="295"/>
      <c r="O23" s="296"/>
      <c r="P23" s="297"/>
      <c r="Q23" s="38"/>
      <c r="R23" s="38"/>
      <c r="T23" s="262"/>
      <c r="U23" s="262"/>
      <c r="V23" s="336">
        <v>7</v>
      </c>
      <c r="W23" s="449" t="s">
        <v>1274</v>
      </c>
      <c r="X23" s="450" t="s">
        <v>1275</v>
      </c>
      <c r="Y23" s="293"/>
      <c r="Z23" s="293"/>
      <c r="AA23" s="293"/>
      <c r="AB23" s="293"/>
      <c r="AC23" s="38">
        <f t="shared" si="0"/>
        <v>0</v>
      </c>
    </row>
    <row r="24" spans="1:29" ht="12.75" customHeight="1">
      <c r="A24" s="456">
        <v>16</v>
      </c>
      <c r="B24" s="346">
        <v>1</v>
      </c>
      <c r="C24" s="457"/>
      <c r="D24" s="458" t="s">
        <v>811</v>
      </c>
      <c r="E24" s="458"/>
      <c r="F24" s="458"/>
      <c r="G24" s="459" t="s">
        <v>1392</v>
      </c>
      <c r="H24" s="260"/>
      <c r="I24" s="315"/>
      <c r="J24" s="316"/>
      <c r="K24" s="316"/>
      <c r="L24" s="317" t="s">
        <v>1390</v>
      </c>
      <c r="M24" s="262"/>
      <c r="N24" s="318"/>
      <c r="O24" s="319"/>
      <c r="P24" s="320"/>
      <c r="Q24" s="38"/>
      <c r="R24" s="38"/>
      <c r="T24" s="262"/>
      <c r="U24" s="262"/>
      <c r="V24" s="336">
        <v>7</v>
      </c>
      <c r="W24" s="449" t="s">
        <v>1272</v>
      </c>
      <c r="X24" s="450" t="s">
        <v>1273</v>
      </c>
      <c r="Y24" s="293"/>
      <c r="Z24" s="293"/>
      <c r="AA24" s="293"/>
      <c r="AB24" s="293"/>
      <c r="AC24" s="38">
        <f t="shared" si="0"/>
        <v>0</v>
      </c>
    </row>
    <row r="25" spans="1:29" ht="12.75" customHeight="1">
      <c r="A25" s="445">
        <v>17</v>
      </c>
      <c r="B25" s="335">
        <v>2</v>
      </c>
      <c r="C25" s="449"/>
      <c r="D25" s="450" t="s">
        <v>812</v>
      </c>
      <c r="E25" s="450"/>
      <c r="F25" s="450"/>
      <c r="G25" s="451" t="s">
        <v>1407</v>
      </c>
      <c r="H25" s="260"/>
      <c r="I25" s="292"/>
      <c r="J25" s="293"/>
      <c r="K25" s="293"/>
      <c r="L25" s="294" t="s">
        <v>1390</v>
      </c>
      <c r="M25" s="262"/>
      <c r="N25" s="295"/>
      <c r="O25" s="296"/>
      <c r="P25" s="297"/>
      <c r="Q25" s="38"/>
      <c r="R25" s="38"/>
      <c r="T25" s="262" t="s">
        <v>1390</v>
      </c>
      <c r="U25" s="262" t="s">
        <v>1390</v>
      </c>
      <c r="V25" s="336">
        <v>7</v>
      </c>
      <c r="W25" s="449" t="s">
        <v>1285</v>
      </c>
      <c r="X25" s="450" t="s">
        <v>1286</v>
      </c>
      <c r="Y25" s="293"/>
      <c r="Z25" s="293" t="s">
        <v>1390</v>
      </c>
      <c r="AA25" s="293" t="s">
        <v>1390</v>
      </c>
      <c r="AB25" s="293"/>
      <c r="AC25" s="38">
        <f t="shared" si="0"/>
        <v>2</v>
      </c>
    </row>
    <row r="26" spans="1:29" ht="12.75" customHeight="1" thickBot="1">
      <c r="A26" s="456">
        <v>18</v>
      </c>
      <c r="B26" s="462">
        <v>6</v>
      </c>
      <c r="C26" s="453" t="s">
        <v>699</v>
      </c>
      <c r="D26" s="454" t="s">
        <v>700</v>
      </c>
      <c r="E26" s="460"/>
      <c r="F26" s="454" t="s">
        <v>1654</v>
      </c>
      <c r="G26" s="455"/>
      <c r="H26" s="261"/>
      <c r="I26" s="302"/>
      <c r="J26" s="303" t="s">
        <v>1390</v>
      </c>
      <c r="K26" s="303"/>
      <c r="L26" s="304"/>
      <c r="M26" s="358"/>
      <c r="N26" s="305"/>
      <c r="O26" s="306">
        <v>3</v>
      </c>
      <c r="P26" s="307"/>
      <c r="Q26" s="38">
        <v>1</v>
      </c>
      <c r="R26" s="38">
        <v>1</v>
      </c>
      <c r="T26" s="262" t="s">
        <v>1390</v>
      </c>
      <c r="U26" s="262" t="s">
        <v>1390</v>
      </c>
      <c r="V26" s="347" t="s">
        <v>944</v>
      </c>
      <c r="W26" s="457" t="s">
        <v>1283</v>
      </c>
      <c r="X26" s="458" t="s">
        <v>1284</v>
      </c>
      <c r="Y26" s="316"/>
      <c r="Z26" s="316" t="s">
        <v>1390</v>
      </c>
      <c r="AA26" s="316"/>
      <c r="AB26" s="316"/>
      <c r="AC26" s="38">
        <f t="shared" si="0"/>
        <v>1</v>
      </c>
    </row>
    <row r="27" spans="1:29" ht="12.75" customHeight="1">
      <c r="A27" s="445"/>
      <c r="B27" s="359" t="s">
        <v>3</v>
      </c>
      <c r="C27" s="363"/>
      <c r="D27" s="260">
        <f>COUNTA(D7:D26)</f>
        <v>18</v>
      </c>
      <c r="E27" s="363"/>
      <c r="F27" s="363"/>
      <c r="G27" s="363"/>
      <c r="H27" s="261"/>
      <c r="I27" s="260">
        <f>COUNTA(I7:I26)</f>
        <v>0</v>
      </c>
      <c r="J27" s="260">
        <f>COUNTA(J7:J26)</f>
        <v>13</v>
      </c>
      <c r="K27" s="260">
        <f>COUNTA(K7:K26)</f>
        <v>4</v>
      </c>
      <c r="L27" s="260">
        <f>COUNTA(L7:L26)</f>
        <v>4</v>
      </c>
      <c r="M27" s="361"/>
      <c r="N27" s="260">
        <f>COUNTA(N36:N46)</f>
        <v>0</v>
      </c>
      <c r="O27" s="260">
        <f>COUNTA(O36:O46)</f>
        <v>8</v>
      </c>
      <c r="P27" s="260">
        <f>COUNTA(P36:P46)</f>
        <v>6</v>
      </c>
      <c r="T27" s="262" t="s">
        <v>1390</v>
      </c>
      <c r="U27" s="262" t="s">
        <v>1390</v>
      </c>
      <c r="V27" s="347" t="s">
        <v>850</v>
      </c>
      <c r="W27" s="457" t="s">
        <v>1287</v>
      </c>
      <c r="X27" s="458" t="s">
        <v>1288</v>
      </c>
      <c r="Y27" s="316"/>
      <c r="Z27" s="316" t="s">
        <v>1390</v>
      </c>
      <c r="AA27" s="316"/>
      <c r="AB27" s="316"/>
      <c r="AC27" s="38">
        <f t="shared" si="0"/>
        <v>1</v>
      </c>
    </row>
    <row r="28" spans="1:29" ht="12.75" customHeight="1">
      <c r="A28" s="231"/>
      <c r="B28" s="4"/>
      <c r="C28" s="94"/>
      <c r="D28" s="92"/>
      <c r="E28" s="94"/>
      <c r="F28" s="94"/>
      <c r="G28" s="94"/>
      <c r="H28" s="15"/>
      <c r="I28" s="92"/>
      <c r="J28" s="92"/>
      <c r="K28" s="92"/>
      <c r="L28" s="92"/>
      <c r="T28" s="262" t="s">
        <v>1390</v>
      </c>
      <c r="U28" s="262" t="s">
        <v>1390</v>
      </c>
      <c r="V28" s="347" t="s">
        <v>942</v>
      </c>
      <c r="W28" s="457" t="s">
        <v>1263</v>
      </c>
      <c r="X28" s="458" t="s">
        <v>1264</v>
      </c>
      <c r="Y28" s="316"/>
      <c r="Z28" s="316" t="s">
        <v>1390</v>
      </c>
      <c r="AA28" s="316" t="s">
        <v>1390</v>
      </c>
      <c r="AB28" s="316"/>
      <c r="AC28" s="38">
        <f t="shared" si="0"/>
        <v>2</v>
      </c>
    </row>
    <row r="29" spans="1:28" ht="12.75" customHeight="1">
      <c r="A29" s="99"/>
      <c r="B29" s="100"/>
      <c r="C29" s="92"/>
      <c r="D29" s="92"/>
      <c r="E29" s="92"/>
      <c r="F29" s="94"/>
      <c r="G29" s="94"/>
      <c r="H29" s="15"/>
      <c r="I29" s="92"/>
      <c r="J29" s="92"/>
      <c r="K29" s="92"/>
      <c r="L29" s="92"/>
      <c r="M29" s="16"/>
      <c r="N29" s="46"/>
      <c r="O29" s="46"/>
      <c r="P29" s="46"/>
      <c r="T29" s="260">
        <f>COUNTA(T11:T28)</f>
        <v>14</v>
      </c>
      <c r="U29" s="260">
        <f>COUNTA(U11:U28)</f>
        <v>11</v>
      </c>
      <c r="V29" s="260">
        <f>COUNTA(V11:V28)</f>
        <v>18</v>
      </c>
      <c r="X29" s="260">
        <f>COUNTA(X11:X28)</f>
        <v>18</v>
      </c>
      <c r="Y29" s="260">
        <f>COUNTA(Y11:Y28)</f>
        <v>0</v>
      </c>
      <c r="Z29" s="260">
        <f>COUNTA(Z11:Z28)</f>
        <v>11</v>
      </c>
      <c r="AA29" s="260">
        <f>COUNTA(AA11:AA28)</f>
        <v>4</v>
      </c>
      <c r="AB29" s="260">
        <f>COUNTA(AB11:AB28)</f>
        <v>4</v>
      </c>
    </row>
    <row r="30" spans="1:10" ht="11.25" customHeight="1">
      <c r="A30" s="178" t="s">
        <v>1489</v>
      </c>
      <c r="B30" s="50"/>
      <c r="C30" s="5"/>
      <c r="D30" s="8"/>
      <c r="E30" s="50"/>
      <c r="F30" s="5"/>
      <c r="G30" s="5"/>
      <c r="I30" s="179"/>
      <c r="J30" s="5"/>
    </row>
    <row r="31" spans="1:10" ht="11.25" customHeight="1">
      <c r="A31" s="207" t="s">
        <v>1262</v>
      </c>
      <c r="B31" s="50"/>
      <c r="C31" s="5"/>
      <c r="D31" s="8"/>
      <c r="E31" s="5"/>
      <c r="H31" s="176"/>
      <c r="I31" s="8"/>
      <c r="J31" s="7"/>
    </row>
    <row r="32" spans="1:10" ht="11.25" customHeight="1">
      <c r="A32" s="207" t="s">
        <v>1260</v>
      </c>
      <c r="B32" s="50"/>
      <c r="C32" s="5"/>
      <c r="D32" s="8"/>
      <c r="E32" s="7"/>
      <c r="H32" s="5"/>
      <c r="I32" s="5"/>
      <c r="J32" s="5"/>
    </row>
    <row r="33" spans="1:10" ht="11.25" customHeight="1">
      <c r="A33" s="207" t="s">
        <v>1261</v>
      </c>
      <c r="B33" s="50"/>
      <c r="C33" s="5"/>
      <c r="D33" s="8"/>
      <c r="E33" s="7"/>
      <c r="H33" s="5"/>
      <c r="I33" s="5"/>
      <c r="J33" s="5"/>
    </row>
    <row r="34" spans="1:10" ht="11.25" customHeight="1">
      <c r="A34" s="5"/>
      <c r="B34" s="5"/>
      <c r="C34" s="5"/>
      <c r="D34" s="8"/>
      <c r="E34" s="7"/>
      <c r="H34" s="5"/>
      <c r="I34" s="5"/>
      <c r="J34" s="5"/>
    </row>
    <row r="35" spans="1:10" ht="11.25" customHeight="1">
      <c r="A35" s="180" t="s">
        <v>184</v>
      </c>
      <c r="B35" s="50"/>
      <c r="C35" s="5"/>
      <c r="D35" s="8"/>
      <c r="E35" s="7"/>
      <c r="H35" s="5"/>
      <c r="I35" s="5"/>
      <c r="J35" s="5"/>
    </row>
    <row r="36" spans="1:17" ht="11.25" customHeight="1">
      <c r="A36" s="396">
        <v>1</v>
      </c>
      <c r="B36" s="396" t="s">
        <v>1293</v>
      </c>
      <c r="C36" s="396"/>
      <c r="D36" s="18"/>
      <c r="E36" s="417"/>
      <c r="F36" s="412"/>
      <c r="G36" s="412"/>
      <c r="H36" s="414"/>
      <c r="I36" s="414"/>
      <c r="J36" s="414"/>
      <c r="K36" s="412"/>
      <c r="L36" s="412"/>
      <c r="M36" s="414"/>
      <c r="N36" s="407"/>
      <c r="O36" s="407"/>
      <c r="P36" s="407" t="s">
        <v>1390</v>
      </c>
      <c r="Q36" s="38">
        <f>COUNTA(N36:P36)</f>
        <v>1</v>
      </c>
    </row>
    <row r="37" spans="1:17" ht="11.25" customHeight="1">
      <c r="A37" s="396">
        <v>2</v>
      </c>
      <c r="B37" s="396" t="s">
        <v>1294</v>
      </c>
      <c r="C37" s="396"/>
      <c r="D37" s="18"/>
      <c r="E37" s="417"/>
      <c r="F37" s="412"/>
      <c r="G37" s="412"/>
      <c r="H37" s="414"/>
      <c r="I37" s="414"/>
      <c r="J37" s="414"/>
      <c r="K37" s="412"/>
      <c r="L37" s="412"/>
      <c r="M37" s="414"/>
      <c r="N37" s="407"/>
      <c r="O37" s="407" t="s">
        <v>1390</v>
      </c>
      <c r="P37" s="407"/>
      <c r="Q37" s="38">
        <f>COUNTA(N37:P37)</f>
        <v>1</v>
      </c>
    </row>
    <row r="38" spans="1:17" ht="11.25" customHeight="1">
      <c r="A38" s="396">
        <v>3</v>
      </c>
      <c r="B38" s="396" t="s">
        <v>1295</v>
      </c>
      <c r="C38" s="396"/>
      <c r="D38" s="18"/>
      <c r="E38" s="417"/>
      <c r="F38" s="412"/>
      <c r="G38" s="412"/>
      <c r="H38" s="414"/>
      <c r="I38" s="414"/>
      <c r="J38" s="414"/>
      <c r="K38" s="412"/>
      <c r="L38" s="412"/>
      <c r="M38" s="414"/>
      <c r="N38" s="407"/>
      <c r="O38" s="407" t="s">
        <v>1390</v>
      </c>
      <c r="P38" s="407"/>
      <c r="Q38" s="38">
        <f>COUNTA(N38:P38)</f>
        <v>1</v>
      </c>
    </row>
    <row r="39" spans="1:17" ht="11.25" customHeight="1">
      <c r="A39" s="396">
        <v>4</v>
      </c>
      <c r="B39" s="396" t="s">
        <v>1296</v>
      </c>
      <c r="C39" s="396"/>
      <c r="D39" s="18"/>
      <c r="E39" s="417"/>
      <c r="F39" s="412"/>
      <c r="G39" s="412"/>
      <c r="H39" s="414"/>
      <c r="I39" s="414"/>
      <c r="J39" s="414"/>
      <c r="K39" s="412"/>
      <c r="L39" s="412"/>
      <c r="M39" s="414"/>
      <c r="N39" s="407"/>
      <c r="O39" s="407" t="s">
        <v>1390</v>
      </c>
      <c r="P39" s="407"/>
      <c r="Q39" s="38">
        <f>COUNTA(N39:P39)</f>
        <v>1</v>
      </c>
    </row>
    <row r="40" spans="1:16" ht="12.75">
      <c r="A40" s="396">
        <v>5</v>
      </c>
      <c r="B40" s="396" t="s">
        <v>1297</v>
      </c>
      <c r="C40" s="396"/>
      <c r="D40" s="18"/>
      <c r="E40" s="417"/>
      <c r="F40" s="412"/>
      <c r="G40" s="412"/>
      <c r="H40" s="414"/>
      <c r="I40" s="414"/>
      <c r="J40" s="414"/>
      <c r="K40" s="412"/>
      <c r="L40" s="412"/>
      <c r="M40" s="414"/>
      <c r="N40" s="407"/>
      <c r="O40" s="407" t="s">
        <v>1390</v>
      </c>
      <c r="P40" s="407" t="s">
        <v>1390</v>
      </c>
    </row>
    <row r="41" spans="1:16" ht="12.75">
      <c r="A41" s="396">
        <v>6</v>
      </c>
      <c r="B41" s="396" t="s">
        <v>1298</v>
      </c>
      <c r="C41" s="396"/>
      <c r="D41" s="18"/>
      <c r="E41" s="417"/>
      <c r="F41" s="412"/>
      <c r="G41" s="412"/>
      <c r="H41" s="414"/>
      <c r="I41" s="414"/>
      <c r="J41" s="414"/>
      <c r="K41" s="412"/>
      <c r="L41" s="412"/>
      <c r="M41" s="414"/>
      <c r="N41" s="407"/>
      <c r="O41" s="407" t="s">
        <v>1390</v>
      </c>
      <c r="P41" s="407"/>
    </row>
    <row r="42" spans="1:16" ht="12.75">
      <c r="A42" s="396">
        <v>7</v>
      </c>
      <c r="B42" s="396" t="s">
        <v>1299</v>
      </c>
      <c r="C42" s="396"/>
      <c r="D42" s="18"/>
      <c r="E42" s="417"/>
      <c r="F42" s="412"/>
      <c r="G42" s="412"/>
      <c r="H42" s="414"/>
      <c r="I42" s="414"/>
      <c r="J42" s="414"/>
      <c r="K42" s="412"/>
      <c r="L42" s="412"/>
      <c r="M42" s="414"/>
      <c r="N42" s="407"/>
      <c r="O42" s="407" t="s">
        <v>1390</v>
      </c>
      <c r="P42" s="407"/>
    </row>
    <row r="43" spans="1:16" ht="12.75">
      <c r="A43" s="396">
        <v>8</v>
      </c>
      <c r="B43" s="396" t="s">
        <v>1300</v>
      </c>
      <c r="C43" s="396"/>
      <c r="D43" s="18"/>
      <c r="E43" s="417"/>
      <c r="F43" s="412"/>
      <c r="G43" s="412"/>
      <c r="H43" s="414"/>
      <c r="I43" s="414"/>
      <c r="J43" s="414"/>
      <c r="K43" s="412"/>
      <c r="L43" s="412"/>
      <c r="M43" s="414"/>
      <c r="N43" s="407"/>
      <c r="O43" s="407"/>
      <c r="P43" s="407" t="s">
        <v>1390</v>
      </c>
    </row>
    <row r="44" spans="1:16" ht="12.75">
      <c r="A44" s="396">
        <v>9</v>
      </c>
      <c r="B44" s="396" t="s">
        <v>1301</v>
      </c>
      <c r="C44" s="396"/>
      <c r="D44" s="18"/>
      <c r="E44" s="417"/>
      <c r="F44" s="412"/>
      <c r="G44" s="412"/>
      <c r="H44" s="414"/>
      <c r="I44" s="414"/>
      <c r="J44" s="414"/>
      <c r="K44" s="412"/>
      <c r="L44" s="412"/>
      <c r="M44" s="414"/>
      <c r="N44" s="407"/>
      <c r="O44" s="407" t="s">
        <v>1390</v>
      </c>
      <c r="P44" s="407" t="s">
        <v>1390</v>
      </c>
    </row>
    <row r="45" spans="1:16" ht="12.75">
      <c r="A45" s="396">
        <v>10</v>
      </c>
      <c r="B45" s="396" t="s">
        <v>1302</v>
      </c>
      <c r="C45" s="396"/>
      <c r="D45" s="18"/>
      <c r="E45" s="417"/>
      <c r="F45" s="412"/>
      <c r="G45" s="412"/>
      <c r="H45" s="414"/>
      <c r="I45" s="414"/>
      <c r="J45" s="414"/>
      <c r="K45" s="412"/>
      <c r="L45" s="412"/>
      <c r="M45" s="414"/>
      <c r="N45" s="407"/>
      <c r="O45" s="407"/>
      <c r="P45" s="407" t="s">
        <v>1390</v>
      </c>
    </row>
    <row r="46" spans="1:16" ht="12.75">
      <c r="A46" s="396">
        <v>11</v>
      </c>
      <c r="B46" s="396" t="s">
        <v>1303</v>
      </c>
      <c r="C46" s="396"/>
      <c r="D46" s="18"/>
      <c r="E46" s="417"/>
      <c r="F46" s="412"/>
      <c r="G46" s="412"/>
      <c r="H46" s="414"/>
      <c r="I46" s="414"/>
      <c r="J46" s="414"/>
      <c r="K46" s="412"/>
      <c r="L46" s="412"/>
      <c r="M46" s="414"/>
      <c r="N46" s="407"/>
      <c r="O46" s="407" t="s">
        <v>1390</v>
      </c>
      <c r="P46" s="407" t="s">
        <v>1390</v>
      </c>
    </row>
  </sheetData>
  <mergeCells count="2">
    <mergeCell ref="F3:G3"/>
    <mergeCell ref="N3:R3"/>
  </mergeCells>
  <hyperlinks>
    <hyperlink ref="B43" r:id="rId1" display="http://www.ncbi.nlm.nih.gov/entrez/query.fcgi?cmd=Search&amp;db=PubMed&amp;term=18204448"/>
    <hyperlink ref="B36" r:id="rId2" display="http://www.ncbi.nlm.nih.gov/entrez/query.fcgi?cmd=Search&amp;db=PubMed&amp;term=18063667"/>
  </hyperlinks>
  <printOptions/>
  <pageMargins left="0.75" right="0.75" top="1" bottom="1" header="0.5" footer="0.5"/>
  <pageSetup fitToHeight="100" fitToWidth="1" horizontalDpi="600" verticalDpi="600" orientation="portrait" scale="80" r:id="rId3"/>
</worksheet>
</file>

<file path=xl/worksheets/sheet12.xml><?xml version="1.0" encoding="utf-8"?>
<worksheet xmlns="http://schemas.openxmlformats.org/spreadsheetml/2006/main" xmlns:r="http://schemas.openxmlformats.org/officeDocument/2006/relationships">
  <sheetPr>
    <pageSetUpPr fitToPage="1"/>
  </sheetPr>
  <dimension ref="A1:IV64"/>
  <sheetViews>
    <sheetView workbookViewId="0" topLeftCell="A1">
      <selection activeCell="B7" sqref="B7:P23"/>
    </sheetView>
  </sheetViews>
  <sheetFormatPr defaultColWidth="9.140625" defaultRowHeight="12.75"/>
  <cols>
    <col min="1" max="1" width="3.57421875" style="0" customWidth="1"/>
    <col min="2" max="2" width="13.57421875" style="0" customWidth="1"/>
    <col min="3" max="3" width="16.140625" style="0" bestFit="1" customWidth="1"/>
    <col min="4" max="4" width="13.57421875" style="1" bestFit="1" customWidth="1"/>
    <col min="5" max="5" width="16.00390625" style="0" bestFit="1" customWidth="1"/>
    <col min="6" max="7" width="5.7109375" style="0" customWidth="1"/>
    <col min="8" max="8" width="0.85546875" style="14" customWidth="1"/>
    <col min="9" max="10" width="3.00390625" style="0" bestFit="1" customWidth="1"/>
    <col min="11" max="12" width="2.8515625" style="0" bestFit="1" customWidth="1"/>
    <col min="13" max="13" width="0.85546875" style="14" customWidth="1"/>
    <col min="14" max="15" width="2.28125" style="0" bestFit="1" customWidth="1"/>
    <col min="16" max="16" width="9.8515625" style="0" bestFit="1" customWidth="1"/>
    <col min="17" max="18" width="4.8515625" style="0" bestFit="1" customWidth="1"/>
    <col min="19" max="19" width="1.1484375" style="0" customWidth="1"/>
    <col min="20" max="20" width="4.8515625" style="0" bestFit="1" customWidth="1"/>
    <col min="21" max="21" width="4.28125" style="0" bestFit="1" customWidth="1"/>
    <col min="22" max="22" width="7.421875" style="0" bestFit="1" customWidth="1"/>
    <col min="24" max="24" width="11.8515625" style="0" bestFit="1" customWidth="1"/>
    <col min="25" max="25" width="11.28125" style="0" bestFit="1" customWidth="1"/>
    <col min="29" max="29" width="3.28125" style="0" customWidth="1"/>
  </cols>
  <sheetData>
    <row r="1" spans="1:25" ht="12.75" customHeight="1">
      <c r="A1" s="94"/>
      <c r="B1" s="95" t="s">
        <v>182</v>
      </c>
      <c r="C1" s="96"/>
      <c r="D1" s="97"/>
      <c r="E1" s="96"/>
      <c r="F1" s="96"/>
      <c r="G1" s="96"/>
      <c r="H1" s="98"/>
      <c r="I1" s="96"/>
      <c r="J1" s="96"/>
      <c r="K1" s="96"/>
      <c r="L1" s="96"/>
      <c r="M1" s="98"/>
      <c r="N1" s="96"/>
      <c r="O1" s="96"/>
      <c r="P1" s="96"/>
      <c r="Q1" s="96"/>
      <c r="V1" s="66"/>
      <c r="W1" s="66" t="s">
        <v>1030</v>
      </c>
      <c r="X1" s="66" t="s">
        <v>890</v>
      </c>
      <c r="Y1" s="66" t="s">
        <v>891</v>
      </c>
    </row>
    <row r="2" spans="1:25" ht="12.75" customHeight="1">
      <c r="A2" s="96"/>
      <c r="B2" s="95"/>
      <c r="C2" s="96"/>
      <c r="D2" s="97"/>
      <c r="E2" s="96"/>
      <c r="F2" s="96"/>
      <c r="G2" s="96"/>
      <c r="H2" s="98"/>
      <c r="I2" s="96"/>
      <c r="J2" s="96"/>
      <c r="K2" s="96"/>
      <c r="L2" s="96"/>
      <c r="M2" s="98"/>
      <c r="N2" s="46"/>
      <c r="O2" s="46"/>
      <c r="P2" s="46"/>
      <c r="Q2" s="96"/>
      <c r="V2" s="66" t="s">
        <v>603</v>
      </c>
      <c r="W2" s="66">
        <v>0</v>
      </c>
      <c r="X2" s="66">
        <f>COUNTIF(AC14:AC30,4)</f>
        <v>1</v>
      </c>
      <c r="Y2" s="66">
        <f>X2</f>
        <v>1</v>
      </c>
    </row>
    <row r="3" spans="1:25" ht="12.75" customHeight="1">
      <c r="A3" s="96"/>
      <c r="B3" s="92" t="s">
        <v>85</v>
      </c>
      <c r="C3" s="92"/>
      <c r="D3" s="92"/>
      <c r="E3" s="92" t="s">
        <v>82</v>
      </c>
      <c r="F3" s="657" t="s">
        <v>84</v>
      </c>
      <c r="G3" s="657"/>
      <c r="H3" s="15"/>
      <c r="I3" s="92"/>
      <c r="J3" s="92"/>
      <c r="K3" s="92"/>
      <c r="L3" s="92"/>
      <c r="M3" s="15"/>
      <c r="N3" s="660" t="s">
        <v>210</v>
      </c>
      <c r="O3" s="660"/>
      <c r="P3" s="660"/>
      <c r="Q3" s="660"/>
      <c r="R3" s="660"/>
      <c r="S3" s="516"/>
      <c r="V3" s="66" t="s">
        <v>186</v>
      </c>
      <c r="W3" s="66">
        <v>0</v>
      </c>
      <c r="X3" s="66">
        <f>COUNTIF(AC14:AC30,3)</f>
        <v>0</v>
      </c>
      <c r="Y3" s="66">
        <f>X3</f>
        <v>0</v>
      </c>
    </row>
    <row r="4" spans="1:25" ht="12.75" customHeight="1">
      <c r="A4" s="99"/>
      <c r="B4" s="92" t="s">
        <v>86</v>
      </c>
      <c r="C4" s="92" t="s">
        <v>1665</v>
      </c>
      <c r="D4" s="92" t="s">
        <v>1030</v>
      </c>
      <c r="E4" s="92" t="s">
        <v>83</v>
      </c>
      <c r="F4" s="92" t="s">
        <v>208</v>
      </c>
      <c r="G4" s="92" t="s">
        <v>1392</v>
      </c>
      <c r="H4" s="15"/>
      <c r="I4" s="92" t="s">
        <v>207</v>
      </c>
      <c r="J4" s="92" t="s">
        <v>208</v>
      </c>
      <c r="K4" s="92">
        <v>2</v>
      </c>
      <c r="L4" s="92" t="s">
        <v>1392</v>
      </c>
      <c r="M4" s="15"/>
      <c r="N4" s="139" t="s">
        <v>207</v>
      </c>
      <c r="O4" s="139" t="s">
        <v>208</v>
      </c>
      <c r="P4" s="139">
        <v>2</v>
      </c>
      <c r="Q4" s="139" t="s">
        <v>1356</v>
      </c>
      <c r="R4" s="139" t="s">
        <v>3</v>
      </c>
      <c r="S4" s="139"/>
      <c r="V4" s="66" t="s">
        <v>187</v>
      </c>
      <c r="W4" s="66">
        <v>1</v>
      </c>
      <c r="X4" s="66">
        <f>COUNTIF(AC14:AC30,2)</f>
        <v>0</v>
      </c>
      <c r="Y4" s="66">
        <f>X4</f>
        <v>0</v>
      </c>
    </row>
    <row r="5" spans="1:25" ht="12.75" customHeight="1">
      <c r="A5" s="99"/>
      <c r="B5" s="92"/>
      <c r="C5" s="92"/>
      <c r="D5" s="92"/>
      <c r="E5" s="92"/>
      <c r="F5" s="92"/>
      <c r="G5" s="92"/>
      <c r="H5" s="91"/>
      <c r="I5" s="92"/>
      <c r="J5" s="92"/>
      <c r="K5" s="92"/>
      <c r="L5" s="92"/>
      <c r="M5" s="15"/>
      <c r="N5" s="142"/>
      <c r="O5" s="142"/>
      <c r="P5" s="142"/>
      <c r="Q5" s="91"/>
      <c r="V5" s="66" t="s">
        <v>188</v>
      </c>
      <c r="W5" s="66">
        <f>COUNTA(D10:D25)</f>
        <v>16</v>
      </c>
      <c r="X5" s="66">
        <f>COUNTIF(AC14:AC30,1)</f>
        <v>13</v>
      </c>
      <c r="Y5" s="66">
        <f>X5-4</f>
        <v>9</v>
      </c>
    </row>
    <row r="6" spans="1:25" ht="12.75" customHeight="1" thickBot="1">
      <c r="A6" s="99"/>
      <c r="B6" s="100" t="s">
        <v>601</v>
      </c>
      <c r="C6" s="92"/>
      <c r="D6" s="92"/>
      <c r="E6" s="92"/>
      <c r="F6" s="92"/>
      <c r="G6" s="92"/>
      <c r="H6" s="91"/>
      <c r="I6" s="92"/>
      <c r="J6" s="92"/>
      <c r="K6" s="92"/>
      <c r="L6" s="92"/>
      <c r="N6" s="142"/>
      <c r="O6" s="142"/>
      <c r="P6" s="142"/>
      <c r="Q6" s="91"/>
      <c r="V6" s="65"/>
      <c r="W6" s="65">
        <f>SUM(W2:W5)</f>
        <v>17</v>
      </c>
      <c r="X6" s="65">
        <f>SUM(X2:X5)</f>
        <v>14</v>
      </c>
      <c r="Y6" s="65">
        <f>SUM(Y2:Y5)</f>
        <v>10</v>
      </c>
    </row>
    <row r="7" spans="1:19" ht="12.75" customHeight="1" thickBot="1">
      <c r="A7" s="101">
        <v>1</v>
      </c>
      <c r="B7" s="102" t="s">
        <v>840</v>
      </c>
      <c r="C7" s="103" t="s">
        <v>357</v>
      </c>
      <c r="D7" s="105" t="s">
        <v>355</v>
      </c>
      <c r="E7" s="105" t="s">
        <v>356</v>
      </c>
      <c r="F7" s="105" t="s">
        <v>1392</v>
      </c>
      <c r="G7" s="106"/>
      <c r="H7" s="92"/>
      <c r="I7" s="107" t="s">
        <v>1390</v>
      </c>
      <c r="J7" s="108" t="s">
        <v>1390</v>
      </c>
      <c r="K7" s="108"/>
      <c r="L7" s="109"/>
      <c r="N7" s="140">
        <v>4</v>
      </c>
      <c r="O7" s="141">
        <v>4</v>
      </c>
      <c r="P7" s="90"/>
      <c r="Q7" s="38">
        <v>1</v>
      </c>
      <c r="R7" s="38">
        <v>1</v>
      </c>
      <c r="S7" s="38"/>
    </row>
    <row r="8" spans="1:256" ht="12.75" customHeight="1">
      <c r="A8" s="92"/>
      <c r="B8" s="100"/>
      <c r="C8" s="92"/>
      <c r="D8"/>
      <c r="E8" s="92"/>
      <c r="F8" s="92"/>
      <c r="G8" s="92"/>
      <c r="H8" s="91"/>
      <c r="I8" s="92"/>
      <c r="J8" s="92"/>
      <c r="K8" s="92"/>
      <c r="L8" s="92"/>
      <c r="N8" s="142"/>
      <c r="O8" s="142"/>
      <c r="P8" s="142"/>
      <c r="Q8" s="38"/>
      <c r="R8" s="38"/>
      <c r="S8" s="38"/>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19" ht="12.75" customHeight="1" thickBot="1">
      <c r="A9" s="99"/>
      <c r="B9" s="100" t="s">
        <v>602</v>
      </c>
      <c r="C9" s="92"/>
      <c r="D9" s="92"/>
      <c r="E9" s="92"/>
      <c r="F9" s="92"/>
      <c r="G9" s="92"/>
      <c r="H9" s="91"/>
      <c r="I9" s="92"/>
      <c r="J9" s="92"/>
      <c r="K9" s="92"/>
      <c r="L9" s="92"/>
      <c r="N9" s="142"/>
      <c r="O9" s="142"/>
      <c r="P9" s="142"/>
      <c r="Q9" s="38"/>
      <c r="R9" s="38"/>
      <c r="S9" s="38"/>
    </row>
    <row r="10" spans="1:19" ht="12.75" customHeight="1">
      <c r="A10" s="101">
        <v>2</v>
      </c>
      <c r="B10" s="110">
        <v>2</v>
      </c>
      <c r="C10" s="111"/>
      <c r="D10" s="112" t="s">
        <v>493</v>
      </c>
      <c r="E10" s="112"/>
      <c r="F10" s="112"/>
      <c r="G10" s="113" t="s">
        <v>1392</v>
      </c>
      <c r="H10" s="91"/>
      <c r="I10" s="115"/>
      <c r="J10" s="116"/>
      <c r="K10" s="116"/>
      <c r="L10" s="117" t="s">
        <v>1390</v>
      </c>
      <c r="N10" s="143"/>
      <c r="O10" s="144"/>
      <c r="P10" s="145"/>
      <c r="Q10" s="38"/>
      <c r="R10" s="38"/>
      <c r="S10" s="38"/>
    </row>
    <row r="11" spans="1:19" ht="12.75" customHeight="1">
      <c r="A11" s="101">
        <v>3</v>
      </c>
      <c r="B11" s="125">
        <v>12</v>
      </c>
      <c r="C11" s="126"/>
      <c r="D11" s="127" t="s">
        <v>490</v>
      </c>
      <c r="E11" s="127"/>
      <c r="F11" s="127"/>
      <c r="G11" s="128" t="s">
        <v>1407</v>
      </c>
      <c r="H11" s="91"/>
      <c r="I11" s="129"/>
      <c r="J11" s="130"/>
      <c r="K11" s="130"/>
      <c r="L11" s="131" t="s">
        <v>1390</v>
      </c>
      <c r="N11" s="150"/>
      <c r="O11" s="151"/>
      <c r="P11" s="152"/>
      <c r="Q11" s="38"/>
      <c r="R11" s="38"/>
      <c r="S11" s="38"/>
    </row>
    <row r="12" spans="1:28" ht="12.75" customHeight="1">
      <c r="A12" s="101">
        <v>4</v>
      </c>
      <c r="B12" s="132">
        <v>19</v>
      </c>
      <c r="C12" s="133"/>
      <c r="D12" s="134" t="s">
        <v>494</v>
      </c>
      <c r="E12" s="134"/>
      <c r="F12" s="134"/>
      <c r="G12" s="135" t="s">
        <v>1392</v>
      </c>
      <c r="H12" s="91"/>
      <c r="I12" s="136"/>
      <c r="J12" s="137"/>
      <c r="K12" s="137"/>
      <c r="L12" s="138" t="s">
        <v>1390</v>
      </c>
      <c r="N12" s="153"/>
      <c r="O12" s="154"/>
      <c r="P12" s="155"/>
      <c r="Q12" s="38"/>
      <c r="R12" s="38"/>
      <c r="S12" s="38"/>
      <c r="T12" s="359" t="s">
        <v>888</v>
      </c>
      <c r="U12" s="359" t="s">
        <v>889</v>
      </c>
      <c r="V12" s="262" t="s">
        <v>826</v>
      </c>
      <c r="W12" s="260" t="s">
        <v>1665</v>
      </c>
      <c r="X12" s="260" t="s">
        <v>1030</v>
      </c>
      <c r="Y12" s="260" t="s">
        <v>207</v>
      </c>
      <c r="Z12" s="260" t="s">
        <v>208</v>
      </c>
      <c r="AA12" s="260">
        <v>2</v>
      </c>
      <c r="AB12" s="260" t="s">
        <v>1392</v>
      </c>
    </row>
    <row r="13" spans="1:19" ht="12.75" customHeight="1">
      <c r="A13" s="101">
        <v>5</v>
      </c>
      <c r="B13" s="125">
        <v>9</v>
      </c>
      <c r="C13" s="126"/>
      <c r="D13" s="127" t="s">
        <v>491</v>
      </c>
      <c r="E13" s="127"/>
      <c r="F13" s="127"/>
      <c r="G13" s="128" t="s">
        <v>1392</v>
      </c>
      <c r="H13" s="91"/>
      <c r="I13" s="129"/>
      <c r="J13" s="130"/>
      <c r="K13" s="130"/>
      <c r="L13" s="131" t="s">
        <v>1390</v>
      </c>
      <c r="N13" s="150"/>
      <c r="O13" s="151"/>
      <c r="P13" s="152"/>
      <c r="Q13" s="38"/>
      <c r="R13" s="38"/>
      <c r="S13" s="38"/>
    </row>
    <row r="14" spans="1:29" ht="12.75" customHeight="1">
      <c r="A14" s="101">
        <v>6</v>
      </c>
      <c r="B14" s="132" t="s">
        <v>840</v>
      </c>
      <c r="C14" s="133" t="s">
        <v>902</v>
      </c>
      <c r="D14" s="134" t="s">
        <v>1605</v>
      </c>
      <c r="E14" s="134"/>
      <c r="F14" s="134"/>
      <c r="G14" s="135" t="s">
        <v>1407</v>
      </c>
      <c r="H14" s="91"/>
      <c r="I14" s="136"/>
      <c r="J14" s="137"/>
      <c r="K14" s="137"/>
      <c r="L14" s="138" t="s">
        <v>1390</v>
      </c>
      <c r="N14" s="153"/>
      <c r="O14" s="154"/>
      <c r="P14" s="155"/>
      <c r="Q14" s="38"/>
      <c r="R14" s="38"/>
      <c r="S14" s="38"/>
      <c r="T14" s="262" t="s">
        <v>1390</v>
      </c>
      <c r="U14" s="262" t="s">
        <v>1390</v>
      </c>
      <c r="V14" s="133">
        <v>1</v>
      </c>
      <c r="W14" s="133" t="s">
        <v>1468</v>
      </c>
      <c r="X14" s="134" t="s">
        <v>1469</v>
      </c>
      <c r="Y14" s="137" t="s">
        <v>1390</v>
      </c>
      <c r="Z14" s="137"/>
      <c r="AA14" s="137"/>
      <c r="AB14" s="137"/>
      <c r="AC14" s="38">
        <f>COUNTA(Y14:AB14)</f>
        <v>1</v>
      </c>
    </row>
    <row r="15" spans="1:29" ht="12.75" customHeight="1">
      <c r="A15" s="101">
        <v>7</v>
      </c>
      <c r="B15" s="125" t="s">
        <v>1480</v>
      </c>
      <c r="C15" t="s">
        <v>357</v>
      </c>
      <c r="D15" s="127" t="s">
        <v>1482</v>
      </c>
      <c r="E15" s="127"/>
      <c r="F15" s="127"/>
      <c r="G15" s="128"/>
      <c r="H15" s="91"/>
      <c r="I15" s="129"/>
      <c r="J15" s="130"/>
      <c r="K15" s="130" t="s">
        <v>1390</v>
      </c>
      <c r="L15" s="131"/>
      <c r="N15" s="150"/>
      <c r="O15" s="151"/>
      <c r="P15" s="152" t="s">
        <v>196</v>
      </c>
      <c r="Q15" s="38">
        <v>6</v>
      </c>
      <c r="R15" s="38">
        <v>6</v>
      </c>
      <c r="S15" s="38"/>
      <c r="T15" s="262" t="s">
        <v>1390</v>
      </c>
      <c r="U15" s="262" t="s">
        <v>1390</v>
      </c>
      <c r="V15" s="133" t="s">
        <v>904</v>
      </c>
      <c r="W15" s="133" t="s">
        <v>1462</v>
      </c>
      <c r="X15" s="134" t="s">
        <v>1463</v>
      </c>
      <c r="Y15" s="137" t="s">
        <v>1390</v>
      </c>
      <c r="Z15" s="137"/>
      <c r="AA15" s="137"/>
      <c r="AB15" s="137"/>
      <c r="AC15" s="38">
        <f aca="true" t="shared" si="0" ref="AC15:AC30">COUNTA(Y15:AB15)</f>
        <v>1</v>
      </c>
    </row>
    <row r="16" spans="1:29" ht="12.75" customHeight="1">
      <c r="A16" s="101">
        <v>8</v>
      </c>
      <c r="B16" s="132" t="s">
        <v>903</v>
      </c>
      <c r="C16" s="133" t="s">
        <v>1465</v>
      </c>
      <c r="D16" s="134" t="s">
        <v>1466</v>
      </c>
      <c r="E16" s="134" t="s">
        <v>1467</v>
      </c>
      <c r="F16" s="134"/>
      <c r="G16" s="135"/>
      <c r="H16" s="91"/>
      <c r="I16" s="136" t="s">
        <v>1390</v>
      </c>
      <c r="J16" s="137"/>
      <c r="K16" s="137"/>
      <c r="L16" s="138"/>
      <c r="N16" s="153">
        <v>5</v>
      </c>
      <c r="O16" s="154"/>
      <c r="P16" s="155"/>
      <c r="Q16" s="38">
        <v>1</v>
      </c>
      <c r="R16" s="38">
        <v>1</v>
      </c>
      <c r="S16" s="38"/>
      <c r="T16" s="262" t="s">
        <v>1390</v>
      </c>
      <c r="U16" s="262"/>
      <c r="V16" s="532">
        <v>2</v>
      </c>
      <c r="W16" s="532"/>
      <c r="X16" s="533" t="s">
        <v>493</v>
      </c>
      <c r="Y16" s="505"/>
      <c r="Z16" s="505"/>
      <c r="AA16" s="505"/>
      <c r="AB16" s="505" t="s">
        <v>1390</v>
      </c>
      <c r="AC16" s="38">
        <f t="shared" si="0"/>
        <v>1</v>
      </c>
    </row>
    <row r="17" spans="1:29" ht="12.75" customHeight="1">
      <c r="A17" s="101">
        <v>9</v>
      </c>
      <c r="B17" s="125">
        <v>1</v>
      </c>
      <c r="C17" s="126" t="s">
        <v>1468</v>
      </c>
      <c r="D17" s="127" t="s">
        <v>1469</v>
      </c>
      <c r="E17" s="127" t="s">
        <v>1467</v>
      </c>
      <c r="F17" s="127"/>
      <c r="G17" s="128"/>
      <c r="H17" s="91"/>
      <c r="I17" s="129" t="s">
        <v>1390</v>
      </c>
      <c r="J17" s="130"/>
      <c r="K17" s="130"/>
      <c r="L17" s="131"/>
      <c r="N17" s="150">
        <v>5</v>
      </c>
      <c r="O17" s="151"/>
      <c r="P17" s="152"/>
      <c r="Q17" s="38">
        <v>1</v>
      </c>
      <c r="R17" s="38">
        <v>1</v>
      </c>
      <c r="S17" s="38"/>
      <c r="T17" s="262" t="s">
        <v>1390</v>
      </c>
      <c r="U17" s="262" t="s">
        <v>1390</v>
      </c>
      <c r="V17" s="133" t="s">
        <v>905</v>
      </c>
      <c r="W17" s="133" t="s">
        <v>1478</v>
      </c>
      <c r="X17" s="134" t="s">
        <v>1479</v>
      </c>
      <c r="Y17" s="137" t="s">
        <v>1390</v>
      </c>
      <c r="Z17" s="137"/>
      <c r="AA17" s="137"/>
      <c r="AB17" s="137"/>
      <c r="AC17" s="38">
        <f t="shared" si="0"/>
        <v>1</v>
      </c>
    </row>
    <row r="18" spans="1:29" ht="12.75" customHeight="1">
      <c r="A18" s="101">
        <v>10</v>
      </c>
      <c r="B18" s="132" t="s">
        <v>1480</v>
      </c>
      <c r="C18" s="133" t="s">
        <v>357</v>
      </c>
      <c r="D18" s="134" t="s">
        <v>1483</v>
      </c>
      <c r="E18" s="134"/>
      <c r="F18" s="134"/>
      <c r="G18" s="135"/>
      <c r="H18" s="91"/>
      <c r="I18" s="136"/>
      <c r="J18" s="137"/>
      <c r="K18" s="137" t="s">
        <v>1390</v>
      </c>
      <c r="L18" s="138"/>
      <c r="N18" s="153"/>
      <c r="O18" s="154"/>
      <c r="P18" s="155" t="s">
        <v>196</v>
      </c>
      <c r="Q18" s="38">
        <v>6</v>
      </c>
      <c r="R18" s="38">
        <v>6</v>
      </c>
      <c r="S18" s="38"/>
      <c r="T18" s="262" t="s">
        <v>1390</v>
      </c>
      <c r="U18" s="262" t="s">
        <v>1390</v>
      </c>
      <c r="V18" s="513" t="s">
        <v>907</v>
      </c>
      <c r="W18" s="312" t="s">
        <v>1470</v>
      </c>
      <c r="X18" s="313" t="s">
        <v>1471</v>
      </c>
      <c r="Y18" s="316" t="s">
        <v>1390</v>
      </c>
      <c r="Z18" s="316"/>
      <c r="AA18" s="316"/>
      <c r="AB18" s="316"/>
      <c r="AC18" s="38">
        <f t="shared" si="0"/>
        <v>1</v>
      </c>
    </row>
    <row r="19" spans="1:29" ht="12.75" customHeight="1">
      <c r="A19" s="101">
        <v>11</v>
      </c>
      <c r="B19" s="125" t="s">
        <v>894</v>
      </c>
      <c r="C19" s="126" t="s">
        <v>1475</v>
      </c>
      <c r="D19" s="127" t="s">
        <v>1476</v>
      </c>
      <c r="E19" s="127" t="s">
        <v>1477</v>
      </c>
      <c r="F19" s="127"/>
      <c r="G19" s="128"/>
      <c r="H19" s="91"/>
      <c r="I19" s="129" t="s">
        <v>1390</v>
      </c>
      <c r="J19" s="130"/>
      <c r="K19" s="130"/>
      <c r="L19" s="131"/>
      <c r="N19" s="150">
        <v>3</v>
      </c>
      <c r="O19" s="151"/>
      <c r="P19" s="152"/>
      <c r="Q19" s="38">
        <v>1</v>
      </c>
      <c r="R19" s="38">
        <v>1</v>
      </c>
      <c r="S19" s="38"/>
      <c r="T19" s="262" t="s">
        <v>1390</v>
      </c>
      <c r="U19" s="262"/>
      <c r="V19" s="532">
        <v>6</v>
      </c>
      <c r="W19" s="532"/>
      <c r="X19" s="533" t="s">
        <v>492</v>
      </c>
      <c r="Y19" s="505"/>
      <c r="Z19" s="505"/>
      <c r="AA19" s="505"/>
      <c r="AB19" s="505" t="s">
        <v>1390</v>
      </c>
      <c r="AC19" s="38">
        <f t="shared" si="0"/>
        <v>1</v>
      </c>
    </row>
    <row r="20" spans="1:29" ht="12.75" customHeight="1">
      <c r="A20" s="101">
        <v>12</v>
      </c>
      <c r="B20" s="132">
        <v>6</v>
      </c>
      <c r="C20" s="133"/>
      <c r="D20" s="134" t="s">
        <v>492</v>
      </c>
      <c r="E20" s="134"/>
      <c r="F20" s="134"/>
      <c r="G20" s="135" t="s">
        <v>1651</v>
      </c>
      <c r="H20" s="91"/>
      <c r="I20" s="136"/>
      <c r="J20" s="137"/>
      <c r="K20" s="137"/>
      <c r="L20" s="138" t="s">
        <v>1390</v>
      </c>
      <c r="N20" s="153"/>
      <c r="O20" s="154"/>
      <c r="P20" s="155"/>
      <c r="Q20" s="38"/>
      <c r="R20" s="38"/>
      <c r="S20" s="38"/>
      <c r="T20" s="262" t="s">
        <v>1390</v>
      </c>
      <c r="U20" s="262" t="s">
        <v>1390</v>
      </c>
      <c r="V20" s="133">
        <v>6</v>
      </c>
      <c r="W20" s="133" t="s">
        <v>1473</v>
      </c>
      <c r="X20" s="134" t="s">
        <v>1474</v>
      </c>
      <c r="Y20" s="137" t="s">
        <v>1390</v>
      </c>
      <c r="Z20" s="137"/>
      <c r="AA20" s="137"/>
      <c r="AB20" s="137"/>
      <c r="AC20" s="38">
        <f t="shared" si="0"/>
        <v>1</v>
      </c>
    </row>
    <row r="21" spans="1:29" ht="12.75" customHeight="1">
      <c r="A21" s="101">
        <v>13</v>
      </c>
      <c r="B21" s="125" t="s">
        <v>904</v>
      </c>
      <c r="C21" s="126" t="s">
        <v>1462</v>
      </c>
      <c r="D21" s="127" t="s">
        <v>1463</v>
      </c>
      <c r="E21" s="127" t="s">
        <v>1464</v>
      </c>
      <c r="F21" s="127"/>
      <c r="G21" s="128"/>
      <c r="H21" s="91"/>
      <c r="I21" s="129" t="s">
        <v>1390</v>
      </c>
      <c r="J21" s="130"/>
      <c r="K21" s="130"/>
      <c r="L21" s="131"/>
      <c r="N21" s="150">
        <v>8</v>
      </c>
      <c r="O21" s="151"/>
      <c r="P21" s="152"/>
      <c r="Q21" s="38">
        <v>1</v>
      </c>
      <c r="R21" s="38">
        <v>1</v>
      </c>
      <c r="S21" s="38"/>
      <c r="T21" s="262" t="s">
        <v>1390</v>
      </c>
      <c r="U21" s="262" t="s">
        <v>1390</v>
      </c>
      <c r="V21" s="133" t="s">
        <v>906</v>
      </c>
      <c r="W21" s="133" t="s">
        <v>1481</v>
      </c>
      <c r="X21" s="134" t="s">
        <v>1487</v>
      </c>
      <c r="Y21" s="137"/>
      <c r="Z21" s="137" t="s">
        <v>1390</v>
      </c>
      <c r="AA21" s="137"/>
      <c r="AB21" s="551"/>
      <c r="AC21" s="38">
        <f t="shared" si="0"/>
        <v>1</v>
      </c>
    </row>
    <row r="22" spans="1:29" ht="12.75" customHeight="1">
      <c r="A22" s="101">
        <v>14</v>
      </c>
      <c r="B22" s="132" t="s">
        <v>905</v>
      </c>
      <c r="C22" s="133" t="s">
        <v>1478</v>
      </c>
      <c r="D22" s="134" t="s">
        <v>1479</v>
      </c>
      <c r="E22" s="134" t="s">
        <v>1467</v>
      </c>
      <c r="F22" s="134"/>
      <c r="G22" s="135"/>
      <c r="H22" s="91"/>
      <c r="I22" s="136" t="s">
        <v>1390</v>
      </c>
      <c r="J22" s="137"/>
      <c r="K22" s="137"/>
      <c r="L22" s="138"/>
      <c r="N22" s="153">
        <v>5</v>
      </c>
      <c r="O22" s="154"/>
      <c r="P22" s="155"/>
      <c r="Q22" s="38">
        <v>1</v>
      </c>
      <c r="R22" s="38">
        <v>1</v>
      </c>
      <c r="S22" s="38"/>
      <c r="T22" s="262" t="s">
        <v>1390</v>
      </c>
      <c r="U22" s="262"/>
      <c r="V22" s="532">
        <v>9</v>
      </c>
      <c r="W22" s="532"/>
      <c r="X22" s="533" t="s">
        <v>491</v>
      </c>
      <c r="Y22" s="505"/>
      <c r="Z22" s="505"/>
      <c r="AA22" s="505"/>
      <c r="AB22" s="505" t="s">
        <v>1390</v>
      </c>
      <c r="AC22" s="38">
        <f t="shared" si="0"/>
        <v>1</v>
      </c>
    </row>
    <row r="23" spans="1:29" ht="12.75" customHeight="1">
      <c r="A23" s="101">
        <v>15</v>
      </c>
      <c r="B23" s="125" t="s">
        <v>906</v>
      </c>
      <c r="C23" s="126" t="s">
        <v>1481</v>
      </c>
      <c r="D23" s="127" t="s">
        <v>1487</v>
      </c>
      <c r="E23" s="127" t="s">
        <v>1464</v>
      </c>
      <c r="F23" s="127" t="s">
        <v>1654</v>
      </c>
      <c r="G23" s="128"/>
      <c r="H23" s="91"/>
      <c r="I23" s="129"/>
      <c r="J23" s="130" t="s">
        <v>1390</v>
      </c>
      <c r="K23" s="130"/>
      <c r="L23" s="466"/>
      <c r="N23" s="150"/>
      <c r="O23" s="151">
        <v>8</v>
      </c>
      <c r="P23" s="152"/>
      <c r="Q23" s="38">
        <v>1</v>
      </c>
      <c r="R23" s="38">
        <v>1</v>
      </c>
      <c r="S23" s="38"/>
      <c r="T23" s="262"/>
      <c r="U23" s="262"/>
      <c r="V23" s="126" t="s">
        <v>1480</v>
      </c>
      <c r="W23" s="5" t="s">
        <v>357</v>
      </c>
      <c r="X23" s="127" t="s">
        <v>1482</v>
      </c>
      <c r="Y23" s="130"/>
      <c r="Z23" s="130"/>
      <c r="AA23" s="130"/>
      <c r="AB23" s="130"/>
      <c r="AC23" s="38">
        <f t="shared" si="0"/>
        <v>0</v>
      </c>
    </row>
    <row r="24" spans="1:29" ht="12.75" customHeight="1">
      <c r="A24" s="101">
        <v>16</v>
      </c>
      <c r="B24" s="132">
        <v>6</v>
      </c>
      <c r="C24" s="133" t="s">
        <v>1473</v>
      </c>
      <c r="D24" s="134" t="s">
        <v>1474</v>
      </c>
      <c r="E24" s="134" t="s">
        <v>1467</v>
      </c>
      <c r="F24" s="134"/>
      <c r="G24" s="135"/>
      <c r="H24" s="91"/>
      <c r="I24" s="136" t="s">
        <v>1390</v>
      </c>
      <c r="J24" s="137"/>
      <c r="K24" s="137"/>
      <c r="L24" s="138"/>
      <c r="N24" s="153">
        <v>5</v>
      </c>
      <c r="O24" s="154"/>
      <c r="P24" s="155"/>
      <c r="Q24" s="38">
        <v>1</v>
      </c>
      <c r="R24" s="38">
        <v>1</v>
      </c>
      <c r="S24" s="38"/>
      <c r="T24" s="262"/>
      <c r="U24" s="262"/>
      <c r="V24" s="126" t="s">
        <v>1480</v>
      </c>
      <c r="W24" s="5" t="s">
        <v>357</v>
      </c>
      <c r="X24" s="127" t="s">
        <v>1483</v>
      </c>
      <c r="Y24" s="130"/>
      <c r="Z24" s="130"/>
      <c r="AA24" s="130"/>
      <c r="AB24" s="130"/>
      <c r="AC24" s="38">
        <f t="shared" si="0"/>
        <v>0</v>
      </c>
    </row>
    <row r="25" spans="1:29" ht="12.75" customHeight="1" thickBot="1">
      <c r="A25" s="101">
        <v>17</v>
      </c>
      <c r="B25" s="463" t="s">
        <v>907</v>
      </c>
      <c r="C25" s="322" t="s">
        <v>1470</v>
      </c>
      <c r="D25" s="323" t="s">
        <v>1471</v>
      </c>
      <c r="E25" s="323" t="s">
        <v>1472</v>
      </c>
      <c r="F25" s="323"/>
      <c r="G25" s="324"/>
      <c r="H25" s="360"/>
      <c r="I25" s="326" t="s">
        <v>1390</v>
      </c>
      <c r="J25" s="327"/>
      <c r="K25" s="327"/>
      <c r="L25" s="328"/>
      <c r="N25" s="373">
        <v>2</v>
      </c>
      <c r="O25" s="374"/>
      <c r="P25" s="332"/>
      <c r="Q25" s="38">
        <v>1</v>
      </c>
      <c r="R25" s="38">
        <v>1</v>
      </c>
      <c r="S25" s="38"/>
      <c r="T25" s="262"/>
      <c r="U25" s="262"/>
      <c r="V25" s="126" t="s">
        <v>840</v>
      </c>
      <c r="W25" s="126" t="s">
        <v>357</v>
      </c>
      <c r="X25" s="127" t="s">
        <v>355</v>
      </c>
      <c r="Y25" s="130"/>
      <c r="Z25" s="130"/>
      <c r="AA25" s="130"/>
      <c r="AB25" s="130"/>
      <c r="AC25" s="38">
        <f t="shared" si="0"/>
        <v>0</v>
      </c>
    </row>
    <row r="26" spans="1:29" ht="12.75" customHeight="1">
      <c r="A26" s="91"/>
      <c r="B26" s="99" t="s">
        <v>3</v>
      </c>
      <c r="C26" s="91"/>
      <c r="D26" s="92">
        <f>COUNTA(D7:D25)</f>
        <v>17</v>
      </c>
      <c r="E26" s="91"/>
      <c r="F26" s="91"/>
      <c r="G26" s="91"/>
      <c r="H26" s="91"/>
      <c r="I26" s="92">
        <f>COUNTA(I7:I25)</f>
        <v>8</v>
      </c>
      <c r="J26" s="92">
        <f>COUNTA(J7:J25)</f>
        <v>2</v>
      </c>
      <c r="K26" s="92">
        <f>COUNTA(K7:K25)</f>
        <v>2</v>
      </c>
      <c r="L26" s="92">
        <f>COUNTA(L7:L25)</f>
        <v>6</v>
      </c>
      <c r="N26" s="92">
        <f>COUNTA(N41:N49)</f>
        <v>5</v>
      </c>
      <c r="O26" s="92">
        <f>COUNTA(O41:O49)</f>
        <v>2</v>
      </c>
      <c r="P26" s="92">
        <f>COUNTA(P41:P49)</f>
        <v>6</v>
      </c>
      <c r="Q26" s="91"/>
      <c r="T26" s="262" t="s">
        <v>1390</v>
      </c>
      <c r="U26" s="262" t="s">
        <v>1390</v>
      </c>
      <c r="V26" s="126" t="s">
        <v>840</v>
      </c>
      <c r="W26" s="126" t="s">
        <v>902</v>
      </c>
      <c r="X26" s="127" t="s">
        <v>1605</v>
      </c>
      <c r="Y26" s="130" t="s">
        <v>1390</v>
      </c>
      <c r="Z26" s="130" t="s">
        <v>1390</v>
      </c>
      <c r="AA26" s="130" t="s">
        <v>1390</v>
      </c>
      <c r="AB26" s="130" t="s">
        <v>1390</v>
      </c>
      <c r="AC26" s="38">
        <f t="shared" si="0"/>
        <v>4</v>
      </c>
    </row>
    <row r="27" spans="1:29" ht="12.75" customHeight="1">
      <c r="A27" s="101"/>
      <c r="B27" s="4"/>
      <c r="C27" s="91"/>
      <c r="D27" s="92"/>
      <c r="E27" s="91"/>
      <c r="F27" s="91"/>
      <c r="G27" s="91"/>
      <c r="H27" s="15"/>
      <c r="I27" s="92"/>
      <c r="J27" s="92"/>
      <c r="K27" s="92"/>
      <c r="L27" s="92"/>
      <c r="T27" s="262" t="s">
        <v>1390</v>
      </c>
      <c r="U27" s="262" t="s">
        <v>1390</v>
      </c>
      <c r="V27" s="133" t="s">
        <v>903</v>
      </c>
      <c r="W27" s="133" t="s">
        <v>1465</v>
      </c>
      <c r="X27" s="134" t="s">
        <v>1466</v>
      </c>
      <c r="Y27" s="137" t="s">
        <v>1390</v>
      </c>
      <c r="Z27" s="137"/>
      <c r="AA27" s="137"/>
      <c r="AB27" s="137"/>
      <c r="AC27" s="38">
        <f t="shared" si="0"/>
        <v>1</v>
      </c>
    </row>
    <row r="28" spans="1:29" s="34" customFormat="1" ht="12.75" customHeight="1">
      <c r="A28" s="4"/>
      <c r="B28" s="17" t="s">
        <v>623</v>
      </c>
      <c r="C28" s="2"/>
      <c r="D28" s="2"/>
      <c r="E28" s="2"/>
      <c r="H28" s="16"/>
      <c r="I28" s="2"/>
      <c r="J28" s="2"/>
      <c r="K28" s="2"/>
      <c r="L28" s="2"/>
      <c r="M28" s="16"/>
      <c r="N28" s="38"/>
      <c r="O28" s="38"/>
      <c r="P28" s="38"/>
      <c r="R28"/>
      <c r="S28"/>
      <c r="T28" s="262" t="s">
        <v>1390</v>
      </c>
      <c r="U28" s="262"/>
      <c r="V28" s="532">
        <v>12</v>
      </c>
      <c r="W28" s="532"/>
      <c r="X28" s="533" t="s">
        <v>490</v>
      </c>
      <c r="Y28" s="505"/>
      <c r="Z28" s="505"/>
      <c r="AA28" s="505"/>
      <c r="AB28" s="505" t="s">
        <v>1390</v>
      </c>
      <c r="AC28" s="38">
        <f t="shared" si="0"/>
        <v>1</v>
      </c>
    </row>
    <row r="29" spans="1:29" s="34" customFormat="1" ht="12.75" customHeight="1">
      <c r="A29" s="38"/>
      <c r="B29" s="243" t="s">
        <v>632</v>
      </c>
      <c r="C29" s="243"/>
      <c r="D29" s="159"/>
      <c r="E29" s="243"/>
      <c r="F29" s="243"/>
      <c r="G29" s="243"/>
      <c r="H29" s="240"/>
      <c r="I29" s="240"/>
      <c r="J29" s="240"/>
      <c r="K29" s="240"/>
      <c r="L29" s="240"/>
      <c r="M29" s="240"/>
      <c r="N29" s="240"/>
      <c r="O29" s="240"/>
      <c r="P29" s="240"/>
      <c r="Q29" s="16"/>
      <c r="R29"/>
      <c r="S29"/>
      <c r="T29" s="262" t="s">
        <v>1390</v>
      </c>
      <c r="U29" s="262" t="s">
        <v>1390</v>
      </c>
      <c r="V29" s="133" t="s">
        <v>894</v>
      </c>
      <c r="W29" s="133" t="s">
        <v>1475</v>
      </c>
      <c r="X29" s="134" t="s">
        <v>1476</v>
      </c>
      <c r="Y29" s="137" t="s">
        <v>1390</v>
      </c>
      <c r="Z29" s="137"/>
      <c r="AA29" s="137"/>
      <c r="AB29" s="137"/>
      <c r="AC29" s="38">
        <f t="shared" si="0"/>
        <v>1</v>
      </c>
    </row>
    <row r="30" spans="1:256" s="34" customFormat="1" ht="12.75" customHeight="1">
      <c r="A30" s="2"/>
      <c r="B30" s="2"/>
      <c r="C30" s="2"/>
      <c r="D30" s="2"/>
      <c r="E30" s="2"/>
      <c r="F30" s="2"/>
      <c r="G30" s="2"/>
      <c r="H30" s="2"/>
      <c r="I30" s="2"/>
      <c r="J30" s="2"/>
      <c r="K30" s="2"/>
      <c r="L30" s="2"/>
      <c r="N30" s="2"/>
      <c r="O30" s="2"/>
      <c r="P30" s="2"/>
      <c r="Q30" s="2"/>
      <c r="R30"/>
      <c r="S30"/>
      <c r="T30" s="262" t="s">
        <v>1390</v>
      </c>
      <c r="U30" s="262" t="s">
        <v>1390</v>
      </c>
      <c r="V30" s="133">
        <v>19</v>
      </c>
      <c r="W30" s="133"/>
      <c r="X30" s="134" t="s">
        <v>494</v>
      </c>
      <c r="Y30" s="137"/>
      <c r="Z30" s="137"/>
      <c r="AA30" s="137"/>
      <c r="AB30" s="137" t="s">
        <v>1390</v>
      </c>
      <c r="AC30" s="38">
        <f t="shared" si="0"/>
        <v>1</v>
      </c>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8" ht="12.75" customHeight="1">
      <c r="A31" s="99"/>
      <c r="B31" s="100" t="s">
        <v>183</v>
      </c>
      <c r="C31" s="92"/>
      <c r="D31" s="92"/>
      <c r="E31" s="92"/>
      <c r="F31" s="92"/>
      <c r="G31" s="92"/>
      <c r="H31" s="15"/>
      <c r="I31" s="92"/>
      <c r="J31" s="92"/>
      <c r="K31" s="92"/>
      <c r="L31" s="92"/>
      <c r="M31" s="92"/>
      <c r="N31" s="92"/>
      <c r="O31" s="92"/>
      <c r="P31" s="92"/>
      <c r="Q31" s="92"/>
      <c r="T31" s="92">
        <f>COUNTA(T14:T30)</f>
        <v>14</v>
      </c>
      <c r="U31" s="92">
        <f>COUNTA(U14:U30)</f>
        <v>10</v>
      </c>
      <c r="V31" s="92">
        <f>COUNTA(V14:V30)</f>
        <v>17</v>
      </c>
      <c r="X31" s="92">
        <f>COUNTA(X14:X30)</f>
        <v>17</v>
      </c>
      <c r="Y31" s="92">
        <f>COUNTA(Y14:Y30)</f>
        <v>8</v>
      </c>
      <c r="Z31" s="92">
        <f>COUNTA(Z14:Z30)</f>
        <v>2</v>
      </c>
      <c r="AA31" s="92">
        <f>COUNTA(AA14:AA30)</f>
        <v>1</v>
      </c>
      <c r="AB31" s="92">
        <f>COUNTA(AB14:AB30)</f>
        <v>6</v>
      </c>
    </row>
    <row r="32" spans="1:17" ht="12.75" customHeight="1">
      <c r="A32" s="91">
        <v>6</v>
      </c>
      <c r="B32" s="183" t="s">
        <v>1000</v>
      </c>
      <c r="C32" s="183"/>
      <c r="D32" s="161" t="s">
        <v>1605</v>
      </c>
      <c r="E32" s="183"/>
      <c r="F32" s="183"/>
      <c r="G32" s="183"/>
      <c r="H32" s="92"/>
      <c r="I32" s="91"/>
      <c r="J32" s="91"/>
      <c r="K32" s="91"/>
      <c r="L32" s="91"/>
      <c r="M32" s="91"/>
      <c r="N32" s="91"/>
      <c r="O32" s="91"/>
      <c r="P32" s="91"/>
      <c r="Q32" s="91"/>
    </row>
    <row r="33" spans="1:17" ht="10.5" customHeight="1">
      <c r="A33" s="91"/>
      <c r="B33" s="91"/>
      <c r="D33"/>
      <c r="E33" s="91"/>
      <c r="F33" s="91"/>
      <c r="G33" s="91"/>
      <c r="H33" s="15"/>
      <c r="I33" s="92"/>
      <c r="J33" s="92"/>
      <c r="K33" s="92"/>
      <c r="L33" s="92"/>
      <c r="M33" s="15"/>
      <c r="N33" s="91"/>
      <c r="O33" s="91"/>
      <c r="P33" s="91"/>
      <c r="Q33" s="91"/>
    </row>
    <row r="34" spans="1:13" ht="10.5" customHeight="1">
      <c r="A34" s="48" t="s">
        <v>1489</v>
      </c>
      <c r="B34" s="46"/>
      <c r="C34" s="46"/>
      <c r="D34" s="47"/>
      <c r="H34"/>
      <c r="M34"/>
    </row>
    <row r="35" spans="1:8" ht="10.5" customHeight="1">
      <c r="A35" s="70" t="s">
        <v>1490</v>
      </c>
      <c r="B35" s="46"/>
      <c r="C35" s="46"/>
      <c r="D35" s="47"/>
      <c r="H35"/>
    </row>
    <row r="36" spans="1:8" ht="10.5" customHeight="1">
      <c r="A36" s="70" t="s">
        <v>1488</v>
      </c>
      <c r="B36" s="46"/>
      <c r="C36" s="46"/>
      <c r="D36" s="47"/>
      <c r="H36"/>
    </row>
    <row r="37" spans="1:8" ht="10.5" customHeight="1">
      <c r="A37" s="70" t="s">
        <v>1491</v>
      </c>
      <c r="B37" s="46"/>
      <c r="C37" s="46"/>
      <c r="D37" s="47"/>
      <c r="H37"/>
    </row>
    <row r="38" spans="1:8" ht="10.5" customHeight="1">
      <c r="A38" s="70" t="s">
        <v>354</v>
      </c>
      <c r="B38" s="46"/>
      <c r="C38" s="46"/>
      <c r="D38" s="47"/>
      <c r="H38"/>
    </row>
    <row r="39" spans="3:8" ht="10.5" customHeight="1">
      <c r="C39" s="46"/>
      <c r="D39" s="47"/>
      <c r="H39"/>
    </row>
    <row r="40" spans="1:8" ht="10.5" customHeight="1">
      <c r="A40" s="49" t="s">
        <v>184</v>
      </c>
      <c r="B40" s="46"/>
      <c r="C40" s="46"/>
      <c r="D40" s="47"/>
      <c r="H40"/>
    </row>
    <row r="41" spans="1:17" ht="12.75" customHeight="1">
      <c r="A41" s="397">
        <v>1</v>
      </c>
      <c r="B41" s="397" t="s">
        <v>1692</v>
      </c>
      <c r="C41" s="397"/>
      <c r="D41" s="151"/>
      <c r="E41" s="412"/>
      <c r="F41" s="412"/>
      <c r="G41" s="412"/>
      <c r="H41" s="412"/>
      <c r="I41" s="412"/>
      <c r="J41" s="412"/>
      <c r="K41" s="412"/>
      <c r="L41" s="412"/>
      <c r="M41" s="414"/>
      <c r="N41" s="407"/>
      <c r="O41" s="407"/>
      <c r="P41" s="407" t="s">
        <v>1390</v>
      </c>
      <c r="Q41" s="38">
        <f aca="true" t="shared" si="1" ref="Q41:Q49">COUNTA(N41:P41)</f>
        <v>1</v>
      </c>
    </row>
    <row r="42" spans="1:17" ht="12.75" customHeight="1">
      <c r="A42" s="397">
        <v>2</v>
      </c>
      <c r="B42" s="397" t="s">
        <v>390</v>
      </c>
      <c r="C42" s="397"/>
      <c r="D42" s="151"/>
      <c r="E42" s="412"/>
      <c r="F42" s="412"/>
      <c r="G42" s="412"/>
      <c r="H42" s="414"/>
      <c r="I42" s="412"/>
      <c r="J42" s="412"/>
      <c r="K42" s="412"/>
      <c r="L42" s="412"/>
      <c r="M42" s="414"/>
      <c r="N42" s="407" t="s">
        <v>1390</v>
      </c>
      <c r="O42" s="407"/>
      <c r="P42" s="407"/>
      <c r="Q42" s="38">
        <f t="shared" si="1"/>
        <v>1</v>
      </c>
    </row>
    <row r="43" spans="1:17" ht="12.75" customHeight="1">
      <c r="A43" s="397">
        <v>3</v>
      </c>
      <c r="B43" s="397" t="s">
        <v>446</v>
      </c>
      <c r="C43" s="397"/>
      <c r="D43" s="151"/>
      <c r="E43" s="419"/>
      <c r="F43" s="412"/>
      <c r="G43" s="412"/>
      <c r="H43" s="414"/>
      <c r="I43" s="412"/>
      <c r="J43" s="412"/>
      <c r="K43" s="412"/>
      <c r="L43" s="412"/>
      <c r="M43" s="414"/>
      <c r="N43" s="407" t="s">
        <v>1390</v>
      </c>
      <c r="O43" s="407"/>
      <c r="P43" s="407"/>
      <c r="Q43" s="38">
        <f t="shared" si="1"/>
        <v>1</v>
      </c>
    </row>
    <row r="44" spans="1:17" ht="12.75" customHeight="1">
      <c r="A44" s="397">
        <v>4</v>
      </c>
      <c r="B44" s="397" t="s">
        <v>447</v>
      </c>
      <c r="C44" s="397"/>
      <c r="D44" s="151"/>
      <c r="E44" s="419"/>
      <c r="F44" s="412"/>
      <c r="G44" s="412"/>
      <c r="H44" s="414"/>
      <c r="I44" s="412"/>
      <c r="J44" s="412"/>
      <c r="K44" s="412"/>
      <c r="L44" s="412"/>
      <c r="M44" s="414"/>
      <c r="N44" s="407" t="s">
        <v>1390</v>
      </c>
      <c r="O44" s="407" t="s">
        <v>1390</v>
      </c>
      <c r="P44" s="407" t="s">
        <v>1390</v>
      </c>
      <c r="Q44" s="38">
        <f t="shared" si="1"/>
        <v>3</v>
      </c>
    </row>
    <row r="45" spans="1:17" ht="12.75" customHeight="1">
      <c r="A45" s="397">
        <v>5</v>
      </c>
      <c r="B45" s="397" t="s">
        <v>448</v>
      </c>
      <c r="C45" s="397"/>
      <c r="D45" s="151"/>
      <c r="E45" s="419"/>
      <c r="F45" s="412"/>
      <c r="G45" s="412"/>
      <c r="H45" s="414"/>
      <c r="I45" s="412"/>
      <c r="J45" s="412"/>
      <c r="K45" s="412"/>
      <c r="L45" s="412"/>
      <c r="M45" s="414"/>
      <c r="N45" s="407" t="s">
        <v>1390</v>
      </c>
      <c r="O45" s="407"/>
      <c r="P45" s="407"/>
      <c r="Q45" s="38">
        <f t="shared" si="1"/>
        <v>1</v>
      </c>
    </row>
    <row r="46" spans="1:17" ht="12.75" customHeight="1">
      <c r="A46" s="397">
        <v>6</v>
      </c>
      <c r="B46" s="397" t="s">
        <v>449</v>
      </c>
      <c r="C46" s="397"/>
      <c r="D46" s="151"/>
      <c r="E46" s="419"/>
      <c r="F46" s="412"/>
      <c r="G46" s="412"/>
      <c r="H46" s="414"/>
      <c r="I46" s="412"/>
      <c r="J46" s="412"/>
      <c r="K46" s="412"/>
      <c r="L46" s="412"/>
      <c r="M46" s="414"/>
      <c r="N46" s="407"/>
      <c r="O46" s="407"/>
      <c r="P46" s="407" t="s">
        <v>1390</v>
      </c>
      <c r="Q46" s="38">
        <f t="shared" si="1"/>
        <v>1</v>
      </c>
    </row>
    <row r="47" spans="1:17" ht="12.75" customHeight="1">
      <c r="A47" s="397">
        <v>7</v>
      </c>
      <c r="B47" s="397" t="s">
        <v>450</v>
      </c>
      <c r="C47" s="397"/>
      <c r="D47" s="151"/>
      <c r="E47" s="419"/>
      <c r="F47" s="412"/>
      <c r="G47" s="412"/>
      <c r="H47" s="414"/>
      <c r="I47" s="412"/>
      <c r="J47" s="412"/>
      <c r="K47" s="412"/>
      <c r="L47" s="412"/>
      <c r="M47" s="414"/>
      <c r="N47" s="407"/>
      <c r="O47" s="407"/>
      <c r="P47" s="407" t="s">
        <v>1390</v>
      </c>
      <c r="Q47" s="38">
        <f t="shared" si="1"/>
        <v>1</v>
      </c>
    </row>
    <row r="48" spans="1:17" ht="12.75" customHeight="1">
      <c r="A48" s="397">
        <v>8</v>
      </c>
      <c r="B48" s="397" t="s">
        <v>451</v>
      </c>
      <c r="C48" s="397"/>
      <c r="D48" s="151"/>
      <c r="E48" s="419"/>
      <c r="F48" s="412"/>
      <c r="G48" s="412"/>
      <c r="H48" s="414"/>
      <c r="I48" s="412"/>
      <c r="J48" s="412"/>
      <c r="K48" s="412"/>
      <c r="L48" s="412"/>
      <c r="M48" s="414"/>
      <c r="N48" s="407" t="s">
        <v>1390</v>
      </c>
      <c r="O48" s="407" t="s">
        <v>1390</v>
      </c>
      <c r="P48" s="407" t="s">
        <v>1390</v>
      </c>
      <c r="Q48" s="38">
        <f t="shared" si="1"/>
        <v>3</v>
      </c>
    </row>
    <row r="49" spans="1:17" ht="12.75" customHeight="1">
      <c r="A49" s="397">
        <v>9</v>
      </c>
      <c r="B49" s="397" t="s">
        <v>452</v>
      </c>
      <c r="C49" s="397"/>
      <c r="D49" s="151"/>
      <c r="E49" s="419"/>
      <c r="F49" s="412"/>
      <c r="G49" s="412"/>
      <c r="H49" s="414"/>
      <c r="I49" s="412"/>
      <c r="J49" s="412"/>
      <c r="K49" s="412"/>
      <c r="L49" s="412"/>
      <c r="M49" s="414"/>
      <c r="N49" s="407"/>
      <c r="O49" s="407"/>
      <c r="P49" s="407" t="s">
        <v>1390</v>
      </c>
      <c r="Q49" s="38">
        <f t="shared" si="1"/>
        <v>1</v>
      </c>
    </row>
    <row r="50" spans="1:5" ht="12.75">
      <c r="A50" s="46"/>
      <c r="B50" s="46"/>
      <c r="C50" s="46"/>
      <c r="D50" s="47"/>
      <c r="E50" s="6"/>
    </row>
    <row r="51" spans="1:5" ht="12.75">
      <c r="A51" s="46"/>
      <c r="B51" s="46"/>
      <c r="C51" s="46"/>
      <c r="D51" s="47"/>
      <c r="E51" s="6"/>
    </row>
    <row r="52" spans="1:5" ht="12.75">
      <c r="A52" s="46"/>
      <c r="B52" s="46"/>
      <c r="C52" s="46"/>
      <c r="D52" s="47"/>
      <c r="E52" s="6"/>
    </row>
    <row r="53" spans="1:5" ht="12.75">
      <c r="A53" s="46"/>
      <c r="B53" s="46"/>
      <c r="C53" s="46"/>
      <c r="D53" s="47"/>
      <c r="E53" s="6"/>
    </row>
    <row r="54" spans="1:5" ht="12.75">
      <c r="A54" s="46"/>
      <c r="B54" s="46"/>
      <c r="C54" s="46"/>
      <c r="D54" s="47"/>
      <c r="E54" s="6"/>
    </row>
    <row r="55" spans="4:5" ht="12.75">
      <c r="D55" s="8"/>
      <c r="E55" s="6"/>
    </row>
    <row r="56" spans="4:5" ht="12.75">
      <c r="D56" s="8"/>
      <c r="E56" s="6"/>
    </row>
    <row r="57" spans="4:5" ht="12.75">
      <c r="D57" s="8"/>
      <c r="E57" s="6"/>
    </row>
    <row r="58" spans="4:5" ht="12.75">
      <c r="D58" s="8"/>
      <c r="E58" s="6"/>
    </row>
    <row r="59" ht="12.75">
      <c r="D59" s="8"/>
    </row>
    <row r="60" ht="12.75">
      <c r="D60" s="8"/>
    </row>
    <row r="64" spans="4:5" ht="12.75">
      <c r="D64" s="8"/>
      <c r="E64" s="6"/>
    </row>
  </sheetData>
  <mergeCells count="2">
    <mergeCell ref="F3:G3"/>
    <mergeCell ref="N3:R3"/>
  </mergeCells>
  <hyperlinks>
    <hyperlink ref="A36" r:id="rId1" display="http://www.navigenics.com/demo/for_scientists/d/heart_attack/"/>
    <hyperlink ref="A35" r:id="rId2" display="http://demo.decodeme.com/health-watch/details/MI"/>
    <hyperlink ref="A37" r:id="rId3" display="https://www.23andme.com/you/journal/heartattack/techreport/"/>
    <hyperlink ref="B41" r:id="rId4" display="http://www.ncbi.nlm.nih.gov/entrez/query.fcgi?cmd=Search&amp;db=PubMed&amp;term=12429870"/>
    <hyperlink ref="D21" tooltip="Show in Genome browser"/>
    <hyperlink ref="D16" tooltip="Show in Genome browser"/>
    <hyperlink ref="D25" tooltip="Show in Genome browser"/>
    <hyperlink ref="D24" tooltip="Show in Genome browser"/>
    <hyperlink ref="D19" tooltip="Show in Genome browser"/>
    <hyperlink ref="D22" tooltip="Show in Genome browser"/>
    <hyperlink ref="D17" tooltip="Show in Genome browser"/>
    <hyperlink ref="B46" tooltip="Show in Genome browser"/>
    <hyperlink ref="B47" tooltip="Show in Genome browser"/>
    <hyperlink ref="B49" tooltip="Show in Genome browser"/>
    <hyperlink ref="V44" r:id="rId5" tooltip="Show in Genome browser" display="http://demo.decodeme.com/health-watch/details/IBD"/>
    <hyperlink ref="V51" tooltip="Show in Genome browser"/>
    <hyperlink ref="V46" tooltip="Show in Genome browser"/>
    <hyperlink ref="V55" tooltip="Show in Genome browser"/>
    <hyperlink ref="V54" tooltip="Show in Genome browser"/>
    <hyperlink ref="V49" tooltip="Show in Genome browser"/>
    <hyperlink ref="V52" tooltip="Show in Genome browser"/>
    <hyperlink ref="V47" tooltip="Show in Genome browser"/>
    <hyperlink ref="D7" r:id="rId6" tooltip="Show in Genome browser" display="http://demo.decodeme.com/health-watch/details/MI"/>
    <hyperlink ref="X15" tooltip="Show in Genome browser"/>
    <hyperlink ref="X27" tooltip="Show in Genome browser"/>
    <hyperlink ref="X18" tooltip="Show in Genome browser"/>
    <hyperlink ref="X20" tooltip="Show in Genome browser"/>
    <hyperlink ref="X29" tooltip="Show in Genome browser"/>
    <hyperlink ref="X17" tooltip="Show in Genome browser"/>
    <hyperlink ref="X14" tooltip="Show in Genome browser"/>
    <hyperlink ref="X25" r:id="rId7" tooltip="Show in Genome browser" display="http://demo.decodeme.com/health-watch/details/MI"/>
  </hyperlinks>
  <printOptions/>
  <pageMargins left="0.75" right="0.75" top="1" bottom="1" header="0.5" footer="0.5"/>
  <pageSetup fitToHeight="100" fitToWidth="1" horizontalDpi="600" verticalDpi="600" orientation="portrait" scale="89" r:id="rId8"/>
</worksheet>
</file>

<file path=xl/worksheets/sheet13.xml><?xml version="1.0" encoding="utf-8"?>
<worksheet xmlns="http://schemas.openxmlformats.org/spreadsheetml/2006/main" xmlns:r="http://schemas.openxmlformats.org/officeDocument/2006/relationships">
  <sheetPr>
    <pageSetUpPr fitToPage="1"/>
  </sheetPr>
  <dimension ref="A1:AH72"/>
  <sheetViews>
    <sheetView workbookViewId="0" topLeftCell="A1">
      <selection activeCell="V56" sqref="V56"/>
    </sheetView>
  </sheetViews>
  <sheetFormatPr defaultColWidth="9.140625" defaultRowHeight="12.75"/>
  <cols>
    <col min="1" max="1" width="4.140625" style="53" customWidth="1"/>
    <col min="2" max="2" width="13.57421875" style="53" customWidth="1"/>
    <col min="3" max="3" width="14.00390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7.140625" style="46" bestFit="1" customWidth="1"/>
    <col min="17" max="18" width="4.8515625" style="0" bestFit="1" customWidth="1"/>
    <col min="19" max="19" width="1.421875" style="0" customWidth="1"/>
    <col min="20" max="20" width="4.8515625" style="0" bestFit="1" customWidth="1"/>
    <col min="21" max="21" width="4.28125" style="0" bestFit="1" customWidth="1"/>
    <col min="23" max="23" width="10.57421875" style="0" bestFit="1" customWidth="1"/>
    <col min="24" max="24" width="11.8515625" style="0" bestFit="1" customWidth="1"/>
    <col min="25" max="25" width="11.28125" style="0" bestFit="1" customWidth="1"/>
    <col min="29" max="29" width="3.421875" style="0" customWidth="1"/>
  </cols>
  <sheetData>
    <row r="1" spans="1:25" ht="12.75" customHeight="1">
      <c r="A1" s="94"/>
      <c r="B1" s="95" t="s">
        <v>688</v>
      </c>
      <c r="C1" s="96"/>
      <c r="D1" s="97"/>
      <c r="E1" s="96"/>
      <c r="F1" s="96"/>
      <c r="G1" s="96"/>
      <c r="H1" s="98"/>
      <c r="I1" s="96"/>
      <c r="J1" s="96"/>
      <c r="K1" s="96"/>
      <c r="L1" s="96"/>
      <c r="V1" s="66"/>
      <c r="W1" s="66" t="s">
        <v>1030</v>
      </c>
      <c r="X1" s="66" t="s">
        <v>890</v>
      </c>
      <c r="Y1" s="66" t="s">
        <v>891</v>
      </c>
    </row>
    <row r="2" spans="1:25" ht="12.75" customHeight="1">
      <c r="A2" s="96"/>
      <c r="B2" s="95"/>
      <c r="C2" s="96"/>
      <c r="D2" s="97"/>
      <c r="E2" s="96"/>
      <c r="F2" s="96"/>
      <c r="G2" s="96"/>
      <c r="H2" s="98"/>
      <c r="I2" s="96"/>
      <c r="J2" s="96"/>
      <c r="K2" s="96"/>
      <c r="L2" s="96"/>
      <c r="M2" s="53"/>
      <c r="V2" s="66" t="s">
        <v>603</v>
      </c>
      <c r="W2" s="66">
        <v>1</v>
      </c>
      <c r="X2" s="66">
        <f>COUNTIF(AC12:AC29,4)</f>
        <v>1</v>
      </c>
      <c r="Y2" s="66">
        <f>X2</f>
        <v>1</v>
      </c>
    </row>
    <row r="3" spans="1:25" ht="12.75" customHeight="1">
      <c r="A3" s="96"/>
      <c r="B3" s="92" t="s">
        <v>85</v>
      </c>
      <c r="C3" s="92"/>
      <c r="D3" s="92"/>
      <c r="E3" s="92" t="s">
        <v>82</v>
      </c>
      <c r="F3" s="657" t="s">
        <v>84</v>
      </c>
      <c r="G3" s="657"/>
      <c r="H3" s="15"/>
      <c r="I3" s="91"/>
      <c r="J3" s="91"/>
      <c r="K3" s="91"/>
      <c r="L3" s="91"/>
      <c r="M3" s="53"/>
      <c r="N3" s="660" t="s">
        <v>210</v>
      </c>
      <c r="O3" s="660"/>
      <c r="P3" s="660"/>
      <c r="Q3" s="660"/>
      <c r="R3" s="660"/>
      <c r="S3" s="516"/>
      <c r="V3" s="66" t="s">
        <v>186</v>
      </c>
      <c r="W3" s="66">
        <v>0</v>
      </c>
      <c r="X3" s="66">
        <f>COUNTIF(AC12:AC29,3)</f>
        <v>1</v>
      </c>
      <c r="Y3" s="66">
        <f>X3</f>
        <v>1</v>
      </c>
    </row>
    <row r="4" spans="1:25" ht="12.75" customHeight="1">
      <c r="A4" s="99"/>
      <c r="B4" s="92" t="s">
        <v>86</v>
      </c>
      <c r="C4" s="92" t="s">
        <v>1665</v>
      </c>
      <c r="D4" s="92" t="s">
        <v>1030</v>
      </c>
      <c r="E4" s="92" t="s">
        <v>83</v>
      </c>
      <c r="F4" s="92" t="s">
        <v>208</v>
      </c>
      <c r="G4" s="92" t="s">
        <v>1392</v>
      </c>
      <c r="H4" s="15"/>
      <c r="I4" s="92" t="s">
        <v>207</v>
      </c>
      <c r="J4" s="92" t="s">
        <v>208</v>
      </c>
      <c r="K4" s="92">
        <v>2</v>
      </c>
      <c r="L4" s="92" t="s">
        <v>1392</v>
      </c>
      <c r="M4" s="59"/>
      <c r="N4" s="139" t="s">
        <v>207</v>
      </c>
      <c r="O4" s="139" t="s">
        <v>208</v>
      </c>
      <c r="P4" s="139">
        <v>2</v>
      </c>
      <c r="Q4" s="139" t="s">
        <v>1356</v>
      </c>
      <c r="R4" s="139" t="s">
        <v>3</v>
      </c>
      <c r="S4" s="139"/>
      <c r="V4" s="66" t="s">
        <v>187</v>
      </c>
      <c r="W4" s="66">
        <v>2</v>
      </c>
      <c r="X4" s="66">
        <f>COUNTIF(AC12:AC29,2)</f>
        <v>1</v>
      </c>
      <c r="Y4" s="66">
        <f>X4</f>
        <v>1</v>
      </c>
    </row>
    <row r="5" spans="1:25" ht="12.75" customHeight="1">
      <c r="A5" s="99"/>
      <c r="B5" s="100"/>
      <c r="C5" s="92"/>
      <c r="D5" s="92"/>
      <c r="E5" s="92"/>
      <c r="F5" s="92"/>
      <c r="G5" s="92"/>
      <c r="H5" s="15"/>
      <c r="I5" s="91"/>
      <c r="J5" s="91"/>
      <c r="K5" s="91"/>
      <c r="L5" s="91"/>
      <c r="V5" s="66" t="s">
        <v>188</v>
      </c>
      <c r="W5" s="66">
        <f>COUNTA(D14:D28)</f>
        <v>15</v>
      </c>
      <c r="X5" s="66">
        <f>COUNTIF(AC12:AC29,1)</f>
        <v>13</v>
      </c>
      <c r="Y5" s="66">
        <f>X5-7</f>
        <v>6</v>
      </c>
    </row>
    <row r="6" spans="1:28" ht="12.75" customHeight="1" thickBot="1">
      <c r="A6" s="258"/>
      <c r="B6" s="259" t="s">
        <v>1</v>
      </c>
      <c r="C6" s="260"/>
      <c r="D6" s="260"/>
      <c r="E6" s="260"/>
      <c r="F6" s="260"/>
      <c r="G6" s="260"/>
      <c r="H6" s="261"/>
      <c r="I6" s="260"/>
      <c r="J6" s="260"/>
      <c r="K6" s="260"/>
      <c r="L6" s="260"/>
      <c r="M6" s="262"/>
      <c r="N6" s="263"/>
      <c r="O6" s="263"/>
      <c r="P6" s="263"/>
      <c r="Q6" s="362"/>
      <c r="R6" s="362"/>
      <c r="S6" s="362"/>
      <c r="T6" s="362"/>
      <c r="U6" s="362"/>
      <c r="V6" s="368"/>
      <c r="W6" s="368">
        <f>SUM(W2:W5)</f>
        <v>18</v>
      </c>
      <c r="X6" s="368">
        <f>SUM(X2:X5)</f>
        <v>16</v>
      </c>
      <c r="Y6" s="368">
        <f>SUM(Y2:Y5)</f>
        <v>9</v>
      </c>
      <c r="Z6" s="362"/>
      <c r="AA6" s="362"/>
      <c r="AB6" s="362"/>
    </row>
    <row r="7" spans="1:28" ht="12.75" customHeight="1" thickBot="1">
      <c r="A7" s="360">
        <v>1</v>
      </c>
      <c r="B7" s="265" t="s">
        <v>896</v>
      </c>
      <c r="C7" s="266" t="s">
        <v>689</v>
      </c>
      <c r="D7" s="267" t="s">
        <v>690</v>
      </c>
      <c r="E7" s="267" t="s">
        <v>691</v>
      </c>
      <c r="F7" s="267" t="s">
        <v>1407</v>
      </c>
      <c r="G7" s="268" t="s">
        <v>1407</v>
      </c>
      <c r="H7" s="260"/>
      <c r="I7" s="269" t="s">
        <v>1390</v>
      </c>
      <c r="J7" s="257" t="s">
        <v>1390</v>
      </c>
      <c r="K7" s="257" t="s">
        <v>1390</v>
      </c>
      <c r="L7" s="270" t="s">
        <v>1390</v>
      </c>
      <c r="M7" s="262"/>
      <c r="N7" s="271">
        <v>7</v>
      </c>
      <c r="O7" s="272">
        <v>6</v>
      </c>
      <c r="P7" s="273" t="s">
        <v>692</v>
      </c>
      <c r="Q7" s="382">
        <v>2</v>
      </c>
      <c r="R7" s="382">
        <v>7</v>
      </c>
      <c r="S7" s="382"/>
      <c r="T7" s="362"/>
      <c r="U7" s="362"/>
      <c r="V7" s="362"/>
      <c r="W7" s="362"/>
      <c r="X7" s="362"/>
      <c r="Y7" s="362"/>
      <c r="Z7" s="362"/>
      <c r="AA7" s="362"/>
      <c r="AB7" s="362"/>
    </row>
    <row r="8" spans="1:28" ht="12.75" customHeight="1">
      <c r="A8" s="258"/>
      <c r="B8" s="259"/>
      <c r="C8" s="260"/>
      <c r="D8" s="260"/>
      <c r="E8" s="260"/>
      <c r="F8" s="260"/>
      <c r="G8" s="260"/>
      <c r="H8" s="261"/>
      <c r="I8" s="360"/>
      <c r="J8" s="360"/>
      <c r="K8" s="360"/>
      <c r="L8" s="360"/>
      <c r="M8" s="517"/>
      <c r="N8" s="534"/>
      <c r="O8" s="534"/>
      <c r="P8" s="534"/>
      <c r="Q8" s="382"/>
      <c r="R8" s="382"/>
      <c r="S8" s="382"/>
      <c r="T8" s="362"/>
      <c r="U8" s="362"/>
      <c r="V8" s="362"/>
      <c r="W8" s="362"/>
      <c r="X8" s="362"/>
      <c r="Y8" s="362"/>
      <c r="Z8" s="362"/>
      <c r="AA8" s="362"/>
      <c r="AB8" s="362"/>
    </row>
    <row r="9" spans="1:28" ht="12.75" customHeight="1" thickBot="1">
      <c r="A9" s="258"/>
      <c r="B9" s="259" t="s">
        <v>601</v>
      </c>
      <c r="C9" s="260"/>
      <c r="D9" s="260"/>
      <c r="E9" s="260"/>
      <c r="F9" s="260"/>
      <c r="G9" s="260"/>
      <c r="H9" s="261"/>
      <c r="I9" s="360"/>
      <c r="J9" s="360"/>
      <c r="K9" s="360"/>
      <c r="L9" s="360"/>
      <c r="M9" s="517"/>
      <c r="N9" s="534"/>
      <c r="O9" s="534"/>
      <c r="P9" s="534"/>
      <c r="Q9" s="382"/>
      <c r="R9" s="382"/>
      <c r="S9" s="382"/>
      <c r="T9" s="362"/>
      <c r="U9" s="362"/>
      <c r="V9" s="362"/>
      <c r="W9" s="362"/>
      <c r="X9" s="362"/>
      <c r="Y9" s="362"/>
      <c r="Z9" s="362"/>
      <c r="AA9" s="362"/>
      <c r="AB9" s="362"/>
    </row>
    <row r="10" spans="1:28" ht="12.75" customHeight="1">
      <c r="A10" s="274">
        <v>2</v>
      </c>
      <c r="B10" s="476" t="s">
        <v>883</v>
      </c>
      <c r="C10" s="276" t="s">
        <v>697</v>
      </c>
      <c r="D10" s="277" t="s">
        <v>695</v>
      </c>
      <c r="E10" s="277" t="s">
        <v>691</v>
      </c>
      <c r="F10" s="277"/>
      <c r="G10" s="278"/>
      <c r="H10" s="535"/>
      <c r="I10" s="279"/>
      <c r="J10" s="280" t="s">
        <v>1390</v>
      </c>
      <c r="K10" s="280"/>
      <c r="L10" s="284" t="s">
        <v>1390</v>
      </c>
      <c r="M10" s="536"/>
      <c r="N10" s="285"/>
      <c r="O10" s="286">
        <v>13</v>
      </c>
      <c r="P10" s="518"/>
      <c r="Q10" s="382">
        <v>1</v>
      </c>
      <c r="R10" s="382">
        <v>1</v>
      </c>
      <c r="S10" s="382"/>
      <c r="T10" s="362"/>
      <c r="U10" s="362"/>
      <c r="V10" s="362"/>
      <c r="W10" s="362"/>
      <c r="X10" s="362"/>
      <c r="Y10" s="362"/>
      <c r="Z10" s="362"/>
      <c r="AA10" s="362"/>
      <c r="AB10" s="362"/>
    </row>
    <row r="11" spans="1:28" ht="12.75" customHeight="1" thickBot="1">
      <c r="A11" s="360">
        <v>3</v>
      </c>
      <c r="B11" s="321" t="s">
        <v>892</v>
      </c>
      <c r="C11" s="322" t="s">
        <v>693</v>
      </c>
      <c r="D11" s="323" t="s">
        <v>694</v>
      </c>
      <c r="E11" s="323" t="s">
        <v>691</v>
      </c>
      <c r="F11" s="323" t="s">
        <v>1407</v>
      </c>
      <c r="G11" s="324" t="s">
        <v>1392</v>
      </c>
      <c r="H11" s="261"/>
      <c r="I11" s="326" t="s">
        <v>1390</v>
      </c>
      <c r="J11" s="327"/>
      <c r="K11" s="327" t="s">
        <v>1390</v>
      </c>
      <c r="L11" s="328"/>
      <c r="M11" s="367"/>
      <c r="N11" s="373">
        <v>7</v>
      </c>
      <c r="O11" s="374"/>
      <c r="P11" s="332" t="s">
        <v>696</v>
      </c>
      <c r="Q11" s="382">
        <v>1</v>
      </c>
      <c r="R11" s="382">
        <v>8</v>
      </c>
      <c r="S11" s="382"/>
      <c r="T11" s="359" t="s">
        <v>888</v>
      </c>
      <c r="U11" s="359" t="s">
        <v>889</v>
      </c>
      <c r="V11" s="262" t="s">
        <v>826</v>
      </c>
      <c r="W11" s="260" t="s">
        <v>1665</v>
      </c>
      <c r="X11" s="260" t="s">
        <v>1030</v>
      </c>
      <c r="Y11" s="260" t="s">
        <v>207</v>
      </c>
      <c r="Z11" s="260" t="s">
        <v>208</v>
      </c>
      <c r="AA11" s="260">
        <v>2</v>
      </c>
      <c r="AB11" s="260" t="s">
        <v>1392</v>
      </c>
    </row>
    <row r="12" spans="1:29" ht="12.75" customHeight="1">
      <c r="A12" s="360"/>
      <c r="B12" s="259"/>
      <c r="C12" s="260"/>
      <c r="D12" s="260"/>
      <c r="E12" s="260"/>
      <c r="F12" s="260"/>
      <c r="G12" s="260"/>
      <c r="H12" s="261"/>
      <c r="I12" s="260"/>
      <c r="J12" s="260"/>
      <c r="K12" s="260"/>
      <c r="L12" s="260"/>
      <c r="M12" s="380"/>
      <c r="N12" s="263"/>
      <c r="O12" s="263"/>
      <c r="P12" s="534"/>
      <c r="Q12" s="382"/>
      <c r="R12" s="382"/>
      <c r="S12" s="382"/>
      <c r="T12" s="262" t="s">
        <v>1390</v>
      </c>
      <c r="U12" s="262"/>
      <c r="V12" s="528">
        <v>1</v>
      </c>
      <c r="W12" s="529"/>
      <c r="X12" s="475" t="s">
        <v>701</v>
      </c>
      <c r="Y12" s="530"/>
      <c r="Z12" s="530"/>
      <c r="AA12" s="530"/>
      <c r="AB12" s="530" t="s">
        <v>1390</v>
      </c>
      <c r="AC12" s="382">
        <f>COUNTA(Y12:AB12)</f>
        <v>1</v>
      </c>
    </row>
    <row r="13" spans="1:29" ht="12.75" customHeight="1" thickBot="1">
      <c r="A13" s="360"/>
      <c r="B13" s="259" t="s">
        <v>602</v>
      </c>
      <c r="C13" s="260"/>
      <c r="D13" s="260"/>
      <c r="E13" s="260"/>
      <c r="F13" s="260"/>
      <c r="G13" s="260"/>
      <c r="H13" s="261"/>
      <c r="I13" s="260"/>
      <c r="J13" s="260"/>
      <c r="K13" s="260"/>
      <c r="L13" s="260"/>
      <c r="M13" s="380"/>
      <c r="N13" s="263"/>
      <c r="O13" s="263"/>
      <c r="P13" s="263"/>
      <c r="Q13" s="382"/>
      <c r="R13" s="382"/>
      <c r="S13" s="382"/>
      <c r="T13" s="262" t="s">
        <v>1390</v>
      </c>
      <c r="U13" s="262"/>
      <c r="V13" s="528">
        <v>1</v>
      </c>
      <c r="W13" s="529"/>
      <c r="X13" s="475" t="s">
        <v>704</v>
      </c>
      <c r="Y13" s="530"/>
      <c r="Z13" s="530"/>
      <c r="AA13" s="530"/>
      <c r="AB13" s="530" t="s">
        <v>1390</v>
      </c>
      <c r="AC13" s="382">
        <f aca="true" t="shared" si="0" ref="AC13:AC29">COUNTA(Y13:AB13)</f>
        <v>1</v>
      </c>
    </row>
    <row r="14" spans="1:29" ht="12.75" customHeight="1">
      <c r="A14" s="274">
        <v>4</v>
      </c>
      <c r="B14" s="476">
        <v>1</v>
      </c>
      <c r="C14" s="276"/>
      <c r="D14" s="277" t="s">
        <v>701</v>
      </c>
      <c r="E14" s="277"/>
      <c r="F14" s="277"/>
      <c r="G14" s="278" t="s">
        <v>1392</v>
      </c>
      <c r="H14" s="260"/>
      <c r="I14" s="279"/>
      <c r="J14" s="280"/>
      <c r="K14" s="280"/>
      <c r="L14" s="284" t="s">
        <v>1390</v>
      </c>
      <c r="M14" s="262"/>
      <c r="N14" s="507"/>
      <c r="O14" s="508"/>
      <c r="P14" s="287"/>
      <c r="Q14" s="382"/>
      <c r="R14" s="382"/>
      <c r="S14" s="382"/>
      <c r="T14" s="262" t="s">
        <v>1390</v>
      </c>
      <c r="U14" s="262"/>
      <c r="V14" s="528">
        <v>1</v>
      </c>
      <c r="W14" s="529"/>
      <c r="X14" s="475" t="s">
        <v>705</v>
      </c>
      <c r="Y14" s="530"/>
      <c r="Z14" s="530"/>
      <c r="AA14" s="530"/>
      <c r="AB14" s="530" t="s">
        <v>1390</v>
      </c>
      <c r="AC14" s="382">
        <f t="shared" si="0"/>
        <v>1</v>
      </c>
    </row>
    <row r="15" spans="1:29" ht="12.75" customHeight="1">
      <c r="A15" s="360">
        <v>5</v>
      </c>
      <c r="B15" s="440">
        <v>9</v>
      </c>
      <c r="C15" s="289"/>
      <c r="D15" s="290" t="s">
        <v>702</v>
      </c>
      <c r="E15" s="290"/>
      <c r="F15" s="290"/>
      <c r="G15" s="291" t="s">
        <v>1392</v>
      </c>
      <c r="H15" s="260"/>
      <c r="I15" s="292"/>
      <c r="J15" s="293"/>
      <c r="K15" s="293"/>
      <c r="L15" s="294" t="s">
        <v>1390</v>
      </c>
      <c r="M15" s="262"/>
      <c r="N15" s="295"/>
      <c r="O15" s="296"/>
      <c r="P15" s="297"/>
      <c r="Q15" s="382"/>
      <c r="R15" s="382"/>
      <c r="S15" s="382"/>
      <c r="T15" s="262" t="s">
        <v>1390</v>
      </c>
      <c r="U15" s="262"/>
      <c r="V15" s="528">
        <v>1</v>
      </c>
      <c r="W15" s="529"/>
      <c r="X15" s="475" t="s">
        <v>709</v>
      </c>
      <c r="Y15" s="530"/>
      <c r="Z15" s="530"/>
      <c r="AA15" s="530"/>
      <c r="AB15" s="530" t="s">
        <v>1390</v>
      </c>
      <c r="AC15" s="382">
        <f t="shared" si="0"/>
        <v>1</v>
      </c>
    </row>
    <row r="16" spans="1:29" ht="12.75" customHeight="1">
      <c r="A16" s="274">
        <v>6</v>
      </c>
      <c r="B16" s="437" t="s">
        <v>897</v>
      </c>
      <c r="C16" s="312" t="s">
        <v>898</v>
      </c>
      <c r="D16" s="313" t="s">
        <v>703</v>
      </c>
      <c r="E16" s="313"/>
      <c r="F16" s="313"/>
      <c r="G16" s="314" t="s">
        <v>1654</v>
      </c>
      <c r="H16" s="260"/>
      <c r="I16" s="315"/>
      <c r="J16" s="316"/>
      <c r="K16" s="316"/>
      <c r="L16" s="317" t="s">
        <v>1390</v>
      </c>
      <c r="M16" s="262"/>
      <c r="N16" s="509"/>
      <c r="O16" s="510"/>
      <c r="P16" s="520"/>
      <c r="Q16" s="382"/>
      <c r="R16" s="382"/>
      <c r="S16" s="382"/>
      <c r="T16" s="262" t="s">
        <v>1390</v>
      </c>
      <c r="U16" s="262"/>
      <c r="V16" s="528">
        <v>1</v>
      </c>
      <c r="W16" s="529"/>
      <c r="X16" s="475" t="s">
        <v>710</v>
      </c>
      <c r="Y16" s="530"/>
      <c r="Z16" s="530"/>
      <c r="AA16" s="530"/>
      <c r="AB16" s="530" t="s">
        <v>1390</v>
      </c>
      <c r="AC16" s="382">
        <f t="shared" si="0"/>
        <v>1</v>
      </c>
    </row>
    <row r="17" spans="1:29" ht="12.75" customHeight="1">
      <c r="A17" s="360">
        <v>7</v>
      </c>
      <c r="B17" s="440">
        <v>1</v>
      </c>
      <c r="C17" s="289"/>
      <c r="D17" s="290" t="s">
        <v>704</v>
      </c>
      <c r="E17" s="290"/>
      <c r="F17" s="290"/>
      <c r="G17" s="291" t="s">
        <v>1407</v>
      </c>
      <c r="H17" s="260"/>
      <c r="I17" s="292"/>
      <c r="J17" s="293"/>
      <c r="K17" s="293"/>
      <c r="L17" s="294" t="s">
        <v>1390</v>
      </c>
      <c r="M17" s="262"/>
      <c r="N17" s="295"/>
      <c r="O17" s="296"/>
      <c r="P17" s="519"/>
      <c r="Q17" s="382"/>
      <c r="R17" s="382"/>
      <c r="S17" s="382"/>
      <c r="T17" s="262" t="s">
        <v>1390</v>
      </c>
      <c r="U17" s="262" t="s">
        <v>1390</v>
      </c>
      <c r="V17" s="527" t="s">
        <v>900</v>
      </c>
      <c r="W17" s="312" t="s">
        <v>901</v>
      </c>
      <c r="X17" s="313" t="s">
        <v>708</v>
      </c>
      <c r="Y17" s="316"/>
      <c r="Z17" s="316"/>
      <c r="AA17" s="316"/>
      <c r="AB17" s="316" t="s">
        <v>1390</v>
      </c>
      <c r="AC17" s="382">
        <f t="shared" si="0"/>
        <v>1</v>
      </c>
    </row>
    <row r="18" spans="1:29" ht="12.75" customHeight="1">
      <c r="A18" s="274">
        <v>8</v>
      </c>
      <c r="B18" s="437">
        <v>1</v>
      </c>
      <c r="C18" s="312"/>
      <c r="D18" s="313" t="s">
        <v>705</v>
      </c>
      <c r="E18" s="313"/>
      <c r="F18" s="313"/>
      <c r="G18" s="314" t="s">
        <v>1407</v>
      </c>
      <c r="H18" s="260"/>
      <c r="I18" s="315"/>
      <c r="J18" s="316"/>
      <c r="K18" s="316"/>
      <c r="L18" s="317" t="s">
        <v>1390</v>
      </c>
      <c r="M18" s="262"/>
      <c r="N18" s="509"/>
      <c r="O18" s="510"/>
      <c r="P18" s="520"/>
      <c r="Q18" s="382"/>
      <c r="R18" s="382"/>
      <c r="S18" s="382"/>
      <c r="T18" s="262" t="s">
        <v>1390</v>
      </c>
      <c r="U18" s="262" t="s">
        <v>1390</v>
      </c>
      <c r="V18" s="527">
        <v>2</v>
      </c>
      <c r="W18" s="312"/>
      <c r="X18" s="313" t="s">
        <v>711</v>
      </c>
      <c r="Y18" s="316"/>
      <c r="Z18" s="316"/>
      <c r="AA18" s="316"/>
      <c r="AB18" s="316" t="s">
        <v>1390</v>
      </c>
      <c r="AC18" s="382">
        <f t="shared" si="0"/>
        <v>1</v>
      </c>
    </row>
    <row r="19" spans="1:29" ht="12.75" customHeight="1">
      <c r="A19" s="360">
        <v>9</v>
      </c>
      <c r="B19" s="440">
        <v>3</v>
      </c>
      <c r="C19" s="289"/>
      <c r="D19" s="290" t="s">
        <v>706</v>
      </c>
      <c r="E19" s="290"/>
      <c r="F19" s="290"/>
      <c r="G19" s="291" t="s">
        <v>1651</v>
      </c>
      <c r="H19" s="260"/>
      <c r="I19" s="292"/>
      <c r="J19" s="293"/>
      <c r="K19" s="293"/>
      <c r="L19" s="294" t="s">
        <v>1390</v>
      </c>
      <c r="M19" s="262"/>
      <c r="N19" s="295"/>
      <c r="O19" s="296"/>
      <c r="P19" s="519"/>
      <c r="Q19" s="382"/>
      <c r="R19" s="382"/>
      <c r="S19" s="382"/>
      <c r="T19" s="262" t="s">
        <v>1390</v>
      </c>
      <c r="U19" s="262" t="s">
        <v>1390</v>
      </c>
      <c r="V19" s="527">
        <v>3</v>
      </c>
      <c r="W19" s="312"/>
      <c r="X19" s="313" t="s">
        <v>706</v>
      </c>
      <c r="Y19" s="316"/>
      <c r="Z19" s="316"/>
      <c r="AA19" s="316"/>
      <c r="AB19" s="316" t="s">
        <v>1390</v>
      </c>
      <c r="AC19" s="382">
        <f t="shared" si="0"/>
        <v>1</v>
      </c>
    </row>
    <row r="20" spans="1:29" ht="12.75" customHeight="1">
      <c r="A20" s="274">
        <v>10</v>
      </c>
      <c r="B20" s="311">
        <v>10</v>
      </c>
      <c r="C20" s="312" t="s">
        <v>697</v>
      </c>
      <c r="D20" s="313" t="s">
        <v>698</v>
      </c>
      <c r="E20" s="313" t="s">
        <v>691</v>
      </c>
      <c r="F20" s="313"/>
      <c r="G20" s="314"/>
      <c r="H20" s="260"/>
      <c r="I20" s="315" t="s">
        <v>1390</v>
      </c>
      <c r="J20" s="316"/>
      <c r="K20" s="316"/>
      <c r="L20" s="317"/>
      <c r="M20" s="262"/>
      <c r="N20" s="318">
        <v>7</v>
      </c>
      <c r="O20" s="319"/>
      <c r="P20" s="320"/>
      <c r="Q20" s="382">
        <v>1</v>
      </c>
      <c r="R20" s="382">
        <v>1</v>
      </c>
      <c r="S20" s="382"/>
      <c r="T20" s="262" t="s">
        <v>1390</v>
      </c>
      <c r="U20" s="262"/>
      <c r="V20" s="528">
        <v>5</v>
      </c>
      <c r="W20" s="546"/>
      <c r="X20" s="547" t="s">
        <v>712</v>
      </c>
      <c r="Y20" s="548"/>
      <c r="Z20" s="548"/>
      <c r="AA20" s="548"/>
      <c r="AB20" s="548" t="s">
        <v>1390</v>
      </c>
      <c r="AC20" s="382">
        <f t="shared" si="0"/>
        <v>1</v>
      </c>
    </row>
    <row r="21" spans="1:29" ht="12.75" customHeight="1">
      <c r="A21" s="360">
        <v>11</v>
      </c>
      <c r="B21" s="440" t="s">
        <v>883</v>
      </c>
      <c r="C21" s="289" t="s">
        <v>697</v>
      </c>
      <c r="D21" s="290" t="s">
        <v>802</v>
      </c>
      <c r="E21" s="290"/>
      <c r="F21" s="290"/>
      <c r="G21" s="291" t="s">
        <v>1654</v>
      </c>
      <c r="H21" s="260"/>
      <c r="I21" s="292"/>
      <c r="J21" s="293"/>
      <c r="K21" s="293"/>
      <c r="L21" s="294" t="s">
        <v>1390</v>
      </c>
      <c r="M21" s="262"/>
      <c r="N21" s="295"/>
      <c r="O21" s="296"/>
      <c r="P21" s="519"/>
      <c r="Q21" s="382"/>
      <c r="R21" s="382"/>
      <c r="S21" s="382"/>
      <c r="T21" s="262" t="s">
        <v>1390</v>
      </c>
      <c r="U21" s="262" t="s">
        <v>1390</v>
      </c>
      <c r="V21" s="312" t="s">
        <v>896</v>
      </c>
      <c r="W21" s="312" t="s">
        <v>689</v>
      </c>
      <c r="X21" s="313" t="s">
        <v>690</v>
      </c>
      <c r="Y21" s="316" t="s">
        <v>1390</v>
      </c>
      <c r="Z21" s="316" t="s">
        <v>1390</v>
      </c>
      <c r="AA21" s="316" t="s">
        <v>1390</v>
      </c>
      <c r="AB21" s="316" t="s">
        <v>1390</v>
      </c>
      <c r="AC21" s="382">
        <f t="shared" si="0"/>
        <v>4</v>
      </c>
    </row>
    <row r="22" spans="1:29" ht="12.75" customHeight="1">
      <c r="A22" s="274">
        <v>12</v>
      </c>
      <c r="B22" s="437" t="s">
        <v>899</v>
      </c>
      <c r="C22" s="312" t="s">
        <v>260</v>
      </c>
      <c r="D22" s="313" t="s">
        <v>707</v>
      </c>
      <c r="E22" s="313"/>
      <c r="F22" s="313"/>
      <c r="G22" s="314" t="s">
        <v>1392</v>
      </c>
      <c r="H22" s="260"/>
      <c r="I22" s="315"/>
      <c r="J22" s="316"/>
      <c r="K22" s="316"/>
      <c r="L22" s="317" t="s">
        <v>1390</v>
      </c>
      <c r="M22" s="262"/>
      <c r="N22" s="509"/>
      <c r="O22" s="510"/>
      <c r="P22" s="520"/>
      <c r="Q22" s="382"/>
      <c r="R22" s="382"/>
      <c r="S22" s="382"/>
      <c r="T22" s="262" t="s">
        <v>1390</v>
      </c>
      <c r="U22" s="262" t="s">
        <v>1390</v>
      </c>
      <c r="V22" s="527">
        <v>6</v>
      </c>
      <c r="W22" s="312" t="s">
        <v>699</v>
      </c>
      <c r="X22" s="313" t="s">
        <v>700</v>
      </c>
      <c r="Y22" s="316"/>
      <c r="Z22" s="316" t="s">
        <v>1390</v>
      </c>
      <c r="AA22" s="316"/>
      <c r="AB22" s="316"/>
      <c r="AC22" s="382">
        <f t="shared" si="0"/>
        <v>1</v>
      </c>
    </row>
    <row r="23" spans="1:29" ht="12.75" customHeight="1">
      <c r="A23" s="360">
        <v>13</v>
      </c>
      <c r="B23" s="440" t="s">
        <v>900</v>
      </c>
      <c r="C23" s="289" t="s">
        <v>901</v>
      </c>
      <c r="D23" s="290" t="s">
        <v>708</v>
      </c>
      <c r="E23" s="290"/>
      <c r="F23" s="290"/>
      <c r="G23" s="291" t="s">
        <v>1407</v>
      </c>
      <c r="H23" s="260"/>
      <c r="I23" s="292"/>
      <c r="J23" s="293"/>
      <c r="K23" s="293"/>
      <c r="L23" s="294" t="s">
        <v>1390</v>
      </c>
      <c r="M23" s="262"/>
      <c r="N23" s="295"/>
      <c r="O23" s="296"/>
      <c r="P23" s="519"/>
      <c r="Q23" s="382"/>
      <c r="R23" s="382"/>
      <c r="S23" s="382"/>
      <c r="T23" s="262" t="s">
        <v>1390</v>
      </c>
      <c r="U23" s="262" t="s">
        <v>1390</v>
      </c>
      <c r="V23" s="312" t="s">
        <v>892</v>
      </c>
      <c r="W23" s="312" t="s">
        <v>693</v>
      </c>
      <c r="X23" s="313" t="s">
        <v>694</v>
      </c>
      <c r="Y23" s="316" t="s">
        <v>1390</v>
      </c>
      <c r="Z23" s="316"/>
      <c r="AA23" s="316" t="s">
        <v>1390</v>
      </c>
      <c r="AB23" s="316"/>
      <c r="AC23" s="382">
        <f t="shared" si="0"/>
        <v>2</v>
      </c>
    </row>
    <row r="24" spans="1:29" ht="12.75" customHeight="1">
      <c r="A24" s="274">
        <v>14</v>
      </c>
      <c r="B24" s="437">
        <v>1</v>
      </c>
      <c r="C24" s="312"/>
      <c r="D24" s="313" t="s">
        <v>709</v>
      </c>
      <c r="E24" s="313"/>
      <c r="F24" s="313"/>
      <c r="G24" s="314" t="s">
        <v>1651</v>
      </c>
      <c r="H24" s="260"/>
      <c r="I24" s="315"/>
      <c r="J24" s="316"/>
      <c r="K24" s="316"/>
      <c r="L24" s="317" t="s">
        <v>1390</v>
      </c>
      <c r="M24" s="262"/>
      <c r="N24" s="509"/>
      <c r="O24" s="510"/>
      <c r="P24" s="520"/>
      <c r="Q24" s="382"/>
      <c r="R24" s="382"/>
      <c r="S24" s="382"/>
      <c r="T24" s="262" t="s">
        <v>1390</v>
      </c>
      <c r="U24" s="262"/>
      <c r="V24" s="528">
        <v>9</v>
      </c>
      <c r="W24" s="529"/>
      <c r="X24" s="475" t="s">
        <v>702</v>
      </c>
      <c r="Y24" s="530"/>
      <c r="Z24" s="530"/>
      <c r="AA24" s="530"/>
      <c r="AB24" s="530" t="s">
        <v>1390</v>
      </c>
      <c r="AC24" s="382">
        <f t="shared" si="0"/>
        <v>1</v>
      </c>
    </row>
    <row r="25" spans="1:29" ht="12.75" customHeight="1">
      <c r="A25" s="360">
        <v>15</v>
      </c>
      <c r="B25" s="440">
        <v>1</v>
      </c>
      <c r="C25" s="289"/>
      <c r="D25" s="290" t="s">
        <v>710</v>
      </c>
      <c r="E25" s="290"/>
      <c r="F25" s="290"/>
      <c r="G25" s="291" t="s">
        <v>1654</v>
      </c>
      <c r="H25" s="260"/>
      <c r="I25" s="292"/>
      <c r="J25" s="293"/>
      <c r="K25" s="293"/>
      <c r="L25" s="294" t="s">
        <v>1390</v>
      </c>
      <c r="M25" s="262"/>
      <c r="N25" s="295"/>
      <c r="O25" s="296"/>
      <c r="P25" s="519"/>
      <c r="Q25" s="382"/>
      <c r="R25" s="382"/>
      <c r="S25" s="382"/>
      <c r="T25" s="262" t="s">
        <v>1390</v>
      </c>
      <c r="U25" s="262" t="s">
        <v>1390</v>
      </c>
      <c r="V25" s="527" t="s">
        <v>897</v>
      </c>
      <c r="W25" s="312" t="s">
        <v>898</v>
      </c>
      <c r="X25" s="313" t="s">
        <v>703</v>
      </c>
      <c r="Y25" s="316"/>
      <c r="Z25" s="316"/>
      <c r="AA25" s="316"/>
      <c r="AB25" s="316" t="s">
        <v>1390</v>
      </c>
      <c r="AC25" s="382">
        <f t="shared" si="0"/>
        <v>1</v>
      </c>
    </row>
    <row r="26" spans="1:29" ht="12.75" customHeight="1">
      <c r="A26" s="274">
        <v>16</v>
      </c>
      <c r="B26" s="437">
        <v>2</v>
      </c>
      <c r="C26" s="312"/>
      <c r="D26" s="313" t="s">
        <v>711</v>
      </c>
      <c r="E26" s="313"/>
      <c r="F26" s="313"/>
      <c r="G26" s="314" t="s">
        <v>1654</v>
      </c>
      <c r="H26" s="260"/>
      <c r="I26" s="315"/>
      <c r="J26" s="316"/>
      <c r="K26" s="316"/>
      <c r="L26" s="317" t="s">
        <v>1390</v>
      </c>
      <c r="M26" s="262"/>
      <c r="N26" s="509"/>
      <c r="O26" s="510"/>
      <c r="P26" s="520"/>
      <c r="Q26" s="382"/>
      <c r="R26" s="382"/>
      <c r="S26" s="382"/>
      <c r="T26" s="262"/>
      <c r="U26" s="262"/>
      <c r="V26" s="449">
        <v>10</v>
      </c>
      <c r="W26" s="449" t="s">
        <v>697</v>
      </c>
      <c r="X26" s="450" t="s">
        <v>698</v>
      </c>
      <c r="Y26" s="293"/>
      <c r="Z26" s="293"/>
      <c r="AA26" s="293"/>
      <c r="AB26" s="293"/>
      <c r="AC26" s="382">
        <f t="shared" si="0"/>
        <v>0</v>
      </c>
    </row>
    <row r="27" spans="1:29" ht="12.75" customHeight="1">
      <c r="A27" s="360">
        <v>17</v>
      </c>
      <c r="B27" s="440">
        <v>6</v>
      </c>
      <c r="C27" s="289" t="s">
        <v>699</v>
      </c>
      <c r="D27" s="290" t="s">
        <v>700</v>
      </c>
      <c r="E27" s="290"/>
      <c r="F27" s="290" t="s">
        <v>1654</v>
      </c>
      <c r="G27" s="291"/>
      <c r="H27" s="260"/>
      <c r="I27" s="292"/>
      <c r="J27" s="293" t="s">
        <v>1390</v>
      </c>
      <c r="K27" s="293"/>
      <c r="L27" s="294"/>
      <c r="M27" s="262"/>
      <c r="N27" s="295"/>
      <c r="O27" s="296">
        <v>12</v>
      </c>
      <c r="P27" s="519"/>
      <c r="Q27" s="382">
        <v>1</v>
      </c>
      <c r="R27" s="382">
        <v>1</v>
      </c>
      <c r="S27" s="382"/>
      <c r="T27" s="262"/>
      <c r="U27" s="262"/>
      <c r="V27" s="497" t="s">
        <v>883</v>
      </c>
      <c r="W27" s="289" t="s">
        <v>697</v>
      </c>
      <c r="X27" s="290" t="s">
        <v>695</v>
      </c>
      <c r="Y27" s="293"/>
      <c r="Z27" s="293"/>
      <c r="AA27" s="293"/>
      <c r="AB27" s="293"/>
      <c r="AC27" s="382">
        <f t="shared" si="0"/>
        <v>0</v>
      </c>
    </row>
    <row r="28" spans="1:34" s="34" customFormat="1" ht="12.75" customHeight="1" thickBot="1">
      <c r="A28" s="334">
        <v>18</v>
      </c>
      <c r="B28" s="441">
        <v>5</v>
      </c>
      <c r="C28" s="537"/>
      <c r="D28" s="356" t="s">
        <v>712</v>
      </c>
      <c r="E28" s="356"/>
      <c r="F28" s="356"/>
      <c r="G28" s="538" t="s">
        <v>1651</v>
      </c>
      <c r="H28" s="262"/>
      <c r="I28" s="539"/>
      <c r="J28" s="540"/>
      <c r="K28" s="540"/>
      <c r="L28" s="541" t="s">
        <v>1390</v>
      </c>
      <c r="M28" s="262"/>
      <c r="N28" s="542"/>
      <c r="O28" s="543"/>
      <c r="P28" s="544"/>
      <c r="Q28" s="382"/>
      <c r="R28" s="382"/>
      <c r="S28" s="382"/>
      <c r="T28" s="262" t="s">
        <v>1390</v>
      </c>
      <c r="U28" s="262" t="s">
        <v>1390</v>
      </c>
      <c r="V28" s="497" t="s">
        <v>883</v>
      </c>
      <c r="W28" s="289" t="s">
        <v>697</v>
      </c>
      <c r="X28" s="290" t="s">
        <v>802</v>
      </c>
      <c r="Y28" s="293" t="s">
        <v>1390</v>
      </c>
      <c r="Z28" s="293" t="s">
        <v>1390</v>
      </c>
      <c r="AA28" s="293"/>
      <c r="AB28" s="293" t="s">
        <v>1390</v>
      </c>
      <c r="AC28" s="382">
        <f t="shared" si="0"/>
        <v>3</v>
      </c>
      <c r="AD28"/>
      <c r="AE28"/>
      <c r="AF28"/>
      <c r="AG28"/>
      <c r="AH28"/>
    </row>
    <row r="29" spans="1:34" s="34" customFormat="1" ht="12.75" customHeight="1">
      <c r="A29" s="264"/>
      <c r="B29" s="359" t="s">
        <v>3</v>
      </c>
      <c r="C29" s="264"/>
      <c r="D29" s="262">
        <f>COUNTA(D7:D28)</f>
        <v>18</v>
      </c>
      <c r="E29" s="264"/>
      <c r="F29" s="264"/>
      <c r="G29" s="264"/>
      <c r="H29" s="367"/>
      <c r="I29" s="262">
        <f>COUNTA(I7:I28)</f>
        <v>3</v>
      </c>
      <c r="J29" s="262">
        <f>COUNTA(J7:J28)</f>
        <v>3</v>
      </c>
      <c r="K29" s="262">
        <f>COUNTA(K7:K28)</f>
        <v>2</v>
      </c>
      <c r="L29" s="262">
        <f>COUNTA(L7:L28)</f>
        <v>15</v>
      </c>
      <c r="M29" s="545"/>
      <c r="N29" s="262">
        <f>COUNTA(N38:N51)</f>
        <v>1</v>
      </c>
      <c r="O29" s="262">
        <f>COUNTA(O38:O51)</f>
        <v>3</v>
      </c>
      <c r="P29" s="262">
        <f>COUNTA(P38:P51)</f>
        <v>12</v>
      </c>
      <c r="Q29" s="382"/>
      <c r="R29" s="382"/>
      <c r="S29" s="382"/>
      <c r="T29" s="262" t="s">
        <v>1390</v>
      </c>
      <c r="U29" s="262" t="s">
        <v>1390</v>
      </c>
      <c r="V29" s="527" t="s">
        <v>899</v>
      </c>
      <c r="W29" s="312" t="s">
        <v>260</v>
      </c>
      <c r="X29" s="313" t="s">
        <v>707</v>
      </c>
      <c r="Y29" s="316"/>
      <c r="Z29" s="316"/>
      <c r="AA29" s="316"/>
      <c r="AB29" s="316" t="s">
        <v>1390</v>
      </c>
      <c r="AC29" s="382">
        <f t="shared" si="0"/>
        <v>1</v>
      </c>
      <c r="AD29"/>
      <c r="AE29"/>
      <c r="AF29"/>
      <c r="AG29"/>
      <c r="AH29"/>
    </row>
    <row r="30" spans="2:34" s="38" customFormat="1" ht="11.25" customHeight="1">
      <c r="B30" s="249"/>
      <c r="D30" s="250"/>
      <c r="H30" s="251"/>
      <c r="I30" s="250"/>
      <c r="J30" s="250"/>
      <c r="K30" s="250"/>
      <c r="L30" s="250"/>
      <c r="M30" s="251"/>
      <c r="T30" s="262">
        <f>COUNTA(T12:T29)</f>
        <v>16</v>
      </c>
      <c r="U30" s="262">
        <f>COUNTA(U12:U29)</f>
        <v>9</v>
      </c>
      <c r="V30" s="262">
        <f>COUNTA(V12:V29)</f>
        <v>18</v>
      </c>
      <c r="W30" s="262"/>
      <c r="X30" s="262">
        <f>COUNTA(X12:X29)</f>
        <v>18</v>
      </c>
      <c r="Y30" s="262">
        <f>COUNTA(Y12:Y29)</f>
        <v>3</v>
      </c>
      <c r="Z30" s="262">
        <f>COUNTA(Z12:Z29)</f>
        <v>3</v>
      </c>
      <c r="AA30" s="262">
        <f>COUNTA(AA12:AA29)</f>
        <v>2</v>
      </c>
      <c r="AB30" s="262">
        <f>COUNTA(AB12:AB29)</f>
        <v>14</v>
      </c>
      <c r="AC30"/>
      <c r="AD30"/>
      <c r="AE30"/>
      <c r="AF30"/>
      <c r="AG30"/>
      <c r="AH30"/>
    </row>
    <row r="31" spans="1:34" s="46" customFormat="1" ht="11.25" customHeight="1">
      <c r="A31" s="48" t="s">
        <v>1489</v>
      </c>
      <c r="B31" s="72"/>
      <c r="C31" s="72"/>
      <c r="D31" s="47"/>
      <c r="H31" s="68"/>
      <c r="M31" s="68"/>
      <c r="AC31"/>
      <c r="AD31"/>
      <c r="AE31"/>
      <c r="AF31"/>
      <c r="AG31"/>
      <c r="AH31"/>
    </row>
    <row r="32" spans="1:34" s="46" customFormat="1" ht="11.25" customHeight="1">
      <c r="A32" s="72" t="s">
        <v>713</v>
      </c>
      <c r="B32" s="72"/>
      <c r="C32" s="72"/>
      <c r="D32" s="47"/>
      <c r="H32" s="68"/>
      <c r="M32" s="68"/>
      <c r="AC32"/>
      <c r="AD32"/>
      <c r="AE32"/>
      <c r="AF32"/>
      <c r="AG32"/>
      <c r="AH32"/>
    </row>
    <row r="33" spans="1:34" s="46" customFormat="1" ht="11.25" customHeight="1">
      <c r="A33" s="72" t="s">
        <v>714</v>
      </c>
      <c r="B33" s="72"/>
      <c r="C33" s="72"/>
      <c r="D33" s="47"/>
      <c r="H33" s="72"/>
      <c r="M33" s="68"/>
      <c r="AC33"/>
      <c r="AD33"/>
      <c r="AE33"/>
      <c r="AF33"/>
      <c r="AG33"/>
      <c r="AH33"/>
    </row>
    <row r="34" spans="1:34" s="46" customFormat="1" ht="11.25" customHeight="1">
      <c r="A34" s="72" t="s">
        <v>594</v>
      </c>
      <c r="B34" s="72"/>
      <c r="C34" s="72"/>
      <c r="D34" s="47"/>
      <c r="H34" s="72"/>
      <c r="M34" s="68"/>
      <c r="AC34"/>
      <c r="AD34"/>
      <c r="AE34"/>
      <c r="AF34"/>
      <c r="AG34"/>
      <c r="AH34"/>
    </row>
    <row r="35" spans="1:34" s="46" customFormat="1" ht="11.25" customHeight="1">
      <c r="A35" s="72" t="s">
        <v>715</v>
      </c>
      <c r="B35" s="72"/>
      <c r="C35" s="212"/>
      <c r="D35" s="47"/>
      <c r="H35" s="72"/>
      <c r="M35" s="68"/>
      <c r="AC35"/>
      <c r="AD35"/>
      <c r="AE35"/>
      <c r="AF35"/>
      <c r="AG35"/>
      <c r="AH35"/>
    </row>
    <row r="36" spans="1:34" s="46" customFormat="1" ht="11.25" customHeight="1">
      <c r="A36" s="72"/>
      <c r="B36" s="72"/>
      <c r="C36" s="72"/>
      <c r="D36" s="47"/>
      <c r="H36" s="72"/>
      <c r="M36" s="68"/>
      <c r="AC36"/>
      <c r="AD36"/>
      <c r="AE36"/>
      <c r="AF36"/>
      <c r="AG36"/>
      <c r="AH36"/>
    </row>
    <row r="37" spans="1:34" s="46" customFormat="1" ht="11.25" customHeight="1">
      <c r="A37" s="49" t="s">
        <v>184</v>
      </c>
      <c r="B37" s="72"/>
      <c r="C37" s="72"/>
      <c r="D37" s="47"/>
      <c r="H37" s="72"/>
      <c r="M37" s="68"/>
      <c r="AC37"/>
      <c r="AD37"/>
      <c r="AE37"/>
      <c r="AF37"/>
      <c r="AG37"/>
      <c r="AH37"/>
    </row>
    <row r="38" spans="1:34" s="46" customFormat="1" ht="12.75" customHeight="1">
      <c r="A38" s="397">
        <v>1</v>
      </c>
      <c r="B38" s="397" t="s">
        <v>716</v>
      </c>
      <c r="C38" s="427"/>
      <c r="D38" s="397"/>
      <c r="E38" s="397"/>
      <c r="F38" s="397"/>
      <c r="G38" s="397"/>
      <c r="H38" s="427"/>
      <c r="I38" s="397"/>
      <c r="J38" s="397"/>
      <c r="K38" s="397"/>
      <c r="L38" s="397"/>
      <c r="M38" s="396"/>
      <c r="N38" s="408"/>
      <c r="O38" s="408"/>
      <c r="P38" s="408" t="s">
        <v>1390</v>
      </c>
      <c r="Q38" s="38">
        <f aca="true" t="shared" si="1" ref="Q38:Q51">COUNTA(N38:P38)</f>
        <v>1</v>
      </c>
      <c r="AC38"/>
      <c r="AD38"/>
      <c r="AE38"/>
      <c r="AF38"/>
      <c r="AG38"/>
      <c r="AH38"/>
    </row>
    <row r="39" spans="1:34" s="46" customFormat="1" ht="12.75" customHeight="1">
      <c r="A39" s="397">
        <v>2</v>
      </c>
      <c r="B39" s="397" t="s">
        <v>717</v>
      </c>
      <c r="C39" s="427"/>
      <c r="D39" s="397"/>
      <c r="E39" s="397"/>
      <c r="F39" s="397"/>
      <c r="G39" s="397"/>
      <c r="H39" s="427"/>
      <c r="I39" s="397"/>
      <c r="J39" s="397"/>
      <c r="K39" s="397"/>
      <c r="L39" s="397"/>
      <c r="M39" s="396"/>
      <c r="N39" s="408"/>
      <c r="O39" s="408"/>
      <c r="P39" s="408" t="s">
        <v>1390</v>
      </c>
      <c r="Q39" s="38">
        <f t="shared" si="1"/>
        <v>1</v>
      </c>
      <c r="AC39"/>
      <c r="AD39"/>
      <c r="AE39"/>
      <c r="AF39"/>
      <c r="AG39"/>
      <c r="AH39"/>
    </row>
    <row r="40" spans="1:34" s="46" customFormat="1" ht="12.75" customHeight="1">
      <c r="A40" s="397">
        <v>3</v>
      </c>
      <c r="B40" s="397" t="s">
        <v>718</v>
      </c>
      <c r="C40" s="427"/>
      <c r="D40" s="397"/>
      <c r="E40" s="397"/>
      <c r="F40" s="397"/>
      <c r="G40" s="397"/>
      <c r="H40" s="427"/>
      <c r="I40" s="397"/>
      <c r="J40" s="397"/>
      <c r="K40" s="397"/>
      <c r="L40" s="397"/>
      <c r="M40" s="396"/>
      <c r="N40" s="408"/>
      <c r="O40" s="408"/>
      <c r="P40" s="408" t="s">
        <v>1390</v>
      </c>
      <c r="Q40" s="38">
        <f t="shared" si="1"/>
        <v>1</v>
      </c>
      <c r="AC40"/>
      <c r="AD40"/>
      <c r="AE40"/>
      <c r="AF40"/>
      <c r="AG40"/>
      <c r="AH40"/>
    </row>
    <row r="41" spans="1:34" s="46" customFormat="1" ht="12.75" customHeight="1">
      <c r="A41" s="397">
        <v>4</v>
      </c>
      <c r="B41" s="397" t="s">
        <v>719</v>
      </c>
      <c r="C41" s="396"/>
      <c r="D41" s="397"/>
      <c r="E41" s="397"/>
      <c r="F41" s="397"/>
      <c r="G41" s="397"/>
      <c r="H41" s="427"/>
      <c r="I41" s="397"/>
      <c r="J41" s="397"/>
      <c r="K41" s="397"/>
      <c r="L41" s="397"/>
      <c r="M41" s="396"/>
      <c r="N41" s="408"/>
      <c r="O41" s="408"/>
      <c r="P41" s="408" t="s">
        <v>1390</v>
      </c>
      <c r="Q41" s="38">
        <f t="shared" si="1"/>
        <v>1</v>
      </c>
      <c r="AC41"/>
      <c r="AD41"/>
      <c r="AE41"/>
      <c r="AF41"/>
      <c r="AG41"/>
      <c r="AH41"/>
    </row>
    <row r="42" spans="1:17" s="46" customFormat="1" ht="12.75" customHeight="1">
      <c r="A42" s="397">
        <v>5</v>
      </c>
      <c r="B42" s="397" t="s">
        <v>720</v>
      </c>
      <c r="C42" s="427"/>
      <c r="D42" s="397"/>
      <c r="E42" s="397"/>
      <c r="F42" s="397"/>
      <c r="G42" s="397"/>
      <c r="H42" s="396"/>
      <c r="I42" s="397"/>
      <c r="J42" s="397"/>
      <c r="K42" s="397"/>
      <c r="L42" s="397"/>
      <c r="M42" s="396"/>
      <c r="N42" s="408"/>
      <c r="O42" s="408"/>
      <c r="P42" s="408" t="s">
        <v>1390</v>
      </c>
      <c r="Q42" s="38">
        <f t="shared" si="1"/>
        <v>1</v>
      </c>
    </row>
    <row r="43" spans="1:17" ht="12.75" customHeight="1">
      <c r="A43" s="397">
        <v>6</v>
      </c>
      <c r="B43" s="397" t="s">
        <v>721</v>
      </c>
      <c r="C43" s="415"/>
      <c r="D43" s="426"/>
      <c r="E43" s="415"/>
      <c r="F43" s="415"/>
      <c r="G43" s="415"/>
      <c r="H43" s="424"/>
      <c r="I43" s="415"/>
      <c r="J43" s="415"/>
      <c r="K43" s="415"/>
      <c r="L43" s="415"/>
      <c r="M43" s="424"/>
      <c r="N43" s="408"/>
      <c r="O43" s="408" t="s">
        <v>1390</v>
      </c>
      <c r="P43" s="408" t="s">
        <v>1390</v>
      </c>
      <c r="Q43" s="38">
        <f t="shared" si="1"/>
        <v>2</v>
      </c>
    </row>
    <row r="44" spans="1:17" ht="12.75" customHeight="1">
      <c r="A44" s="397">
        <v>7</v>
      </c>
      <c r="B44" s="397" t="s">
        <v>722</v>
      </c>
      <c r="C44" s="415"/>
      <c r="D44" s="426"/>
      <c r="E44" s="415"/>
      <c r="F44" s="415"/>
      <c r="G44" s="415"/>
      <c r="H44" s="415"/>
      <c r="I44" s="415"/>
      <c r="J44" s="415"/>
      <c r="K44" s="415"/>
      <c r="L44" s="415"/>
      <c r="M44" s="424"/>
      <c r="N44" s="408" t="s">
        <v>1390</v>
      </c>
      <c r="O44" s="408"/>
      <c r="P44" s="408"/>
      <c r="Q44" s="38">
        <f t="shared" si="1"/>
        <v>1</v>
      </c>
    </row>
    <row r="45" spans="1:17" ht="12.75" customHeight="1">
      <c r="A45" s="397">
        <v>8</v>
      </c>
      <c r="B45" s="397" t="s">
        <v>723</v>
      </c>
      <c r="C45" s="415"/>
      <c r="D45" s="415"/>
      <c r="E45" s="415"/>
      <c r="F45" s="415"/>
      <c r="G45" s="415"/>
      <c r="H45" s="415"/>
      <c r="I45" s="415"/>
      <c r="J45" s="415"/>
      <c r="K45" s="415"/>
      <c r="L45" s="415"/>
      <c r="M45" s="424"/>
      <c r="N45" s="408"/>
      <c r="O45" s="408"/>
      <c r="P45" s="408" t="s">
        <v>1390</v>
      </c>
      <c r="Q45" s="38">
        <f t="shared" si="1"/>
        <v>1</v>
      </c>
    </row>
    <row r="46" spans="1:17" ht="12.75" customHeight="1">
      <c r="A46" s="397">
        <v>9</v>
      </c>
      <c r="B46" s="397" t="s">
        <v>724</v>
      </c>
      <c r="C46" s="415"/>
      <c r="D46" s="415"/>
      <c r="E46" s="415"/>
      <c r="F46" s="415"/>
      <c r="G46" s="415"/>
      <c r="H46" s="415"/>
      <c r="I46" s="415"/>
      <c r="J46" s="415"/>
      <c r="K46" s="415"/>
      <c r="L46" s="415"/>
      <c r="M46" s="424"/>
      <c r="N46" s="408"/>
      <c r="O46" s="408"/>
      <c r="P46" s="408" t="s">
        <v>1390</v>
      </c>
      <c r="Q46" s="38">
        <f t="shared" si="1"/>
        <v>1</v>
      </c>
    </row>
    <row r="47" spans="1:17" ht="12.75" customHeight="1">
      <c r="A47" s="397">
        <v>10</v>
      </c>
      <c r="B47" s="397" t="s">
        <v>725</v>
      </c>
      <c r="C47" s="415"/>
      <c r="D47" s="415"/>
      <c r="E47" s="415"/>
      <c r="F47" s="415"/>
      <c r="G47" s="415"/>
      <c r="H47" s="415"/>
      <c r="I47" s="415"/>
      <c r="J47" s="415"/>
      <c r="K47" s="415"/>
      <c r="L47" s="415"/>
      <c r="M47" s="424"/>
      <c r="N47" s="408"/>
      <c r="O47" s="408"/>
      <c r="P47" s="408" t="s">
        <v>1390</v>
      </c>
      <c r="Q47" s="38">
        <f t="shared" si="1"/>
        <v>1</v>
      </c>
    </row>
    <row r="48" spans="1:17" ht="12.75" customHeight="1">
      <c r="A48" s="397">
        <v>11</v>
      </c>
      <c r="B48" s="397" t="s">
        <v>726</v>
      </c>
      <c r="C48" s="415"/>
      <c r="D48" s="415"/>
      <c r="E48" s="415"/>
      <c r="F48" s="415"/>
      <c r="G48" s="415"/>
      <c r="H48" s="415"/>
      <c r="I48" s="415"/>
      <c r="J48" s="415"/>
      <c r="K48" s="415"/>
      <c r="L48" s="415"/>
      <c r="M48" s="424"/>
      <c r="N48" s="408"/>
      <c r="O48" s="408"/>
      <c r="P48" s="408" t="s">
        <v>1390</v>
      </c>
      <c r="Q48" s="38">
        <f t="shared" si="1"/>
        <v>1</v>
      </c>
    </row>
    <row r="49" spans="1:17" ht="12.75" customHeight="1">
      <c r="A49" s="397">
        <v>12</v>
      </c>
      <c r="B49" s="397" t="s">
        <v>727</v>
      </c>
      <c r="C49" s="415"/>
      <c r="D49" s="415"/>
      <c r="E49" s="415"/>
      <c r="F49" s="415"/>
      <c r="G49" s="415"/>
      <c r="H49" s="415"/>
      <c r="I49" s="415"/>
      <c r="J49" s="415"/>
      <c r="K49" s="415"/>
      <c r="L49" s="415"/>
      <c r="M49" s="424"/>
      <c r="N49" s="408"/>
      <c r="O49" s="408" t="s">
        <v>1390</v>
      </c>
      <c r="P49" s="408"/>
      <c r="Q49" s="38">
        <f t="shared" si="1"/>
        <v>1</v>
      </c>
    </row>
    <row r="50" spans="1:17" ht="12.75" customHeight="1">
      <c r="A50" s="397">
        <v>13</v>
      </c>
      <c r="B50" s="397" t="s">
        <v>728</v>
      </c>
      <c r="C50" s="415"/>
      <c r="D50" s="415"/>
      <c r="E50" s="415"/>
      <c r="F50" s="415"/>
      <c r="G50" s="415"/>
      <c r="H50" s="415"/>
      <c r="I50" s="415"/>
      <c r="J50" s="415"/>
      <c r="K50" s="415"/>
      <c r="L50" s="415"/>
      <c r="M50" s="424"/>
      <c r="N50" s="408"/>
      <c r="O50" s="408" t="s">
        <v>1390</v>
      </c>
      <c r="P50" s="408" t="s">
        <v>1390</v>
      </c>
      <c r="Q50" s="38">
        <f t="shared" si="1"/>
        <v>2</v>
      </c>
    </row>
    <row r="51" spans="1:17" ht="12.75" customHeight="1">
      <c r="A51" s="397">
        <v>14</v>
      </c>
      <c r="B51" s="397" t="s">
        <v>729</v>
      </c>
      <c r="C51" s="415"/>
      <c r="D51" s="415"/>
      <c r="E51" s="415"/>
      <c r="F51" s="415"/>
      <c r="G51" s="415"/>
      <c r="H51" s="415"/>
      <c r="I51" s="415"/>
      <c r="J51" s="415"/>
      <c r="K51" s="415"/>
      <c r="L51" s="415"/>
      <c r="M51" s="424"/>
      <c r="N51" s="408"/>
      <c r="O51" s="408"/>
      <c r="P51" s="408" t="s">
        <v>1390</v>
      </c>
      <c r="Q51" s="38">
        <f t="shared" si="1"/>
        <v>1</v>
      </c>
    </row>
    <row r="52" spans="2:4" ht="15">
      <c r="B52" s="70"/>
      <c r="D52" s="53"/>
    </row>
    <row r="53" ht="15">
      <c r="D53" s="53"/>
    </row>
    <row r="54" ht="15">
      <c r="D54" s="53"/>
    </row>
    <row r="55" ht="15">
      <c r="D55" s="53"/>
    </row>
    <row r="71" ht="15">
      <c r="D71" s="53"/>
    </row>
    <row r="72" ht="15">
      <c r="D72" s="53"/>
    </row>
  </sheetData>
  <mergeCells count="2">
    <mergeCell ref="F3:G3"/>
    <mergeCell ref="N3:R3"/>
  </mergeCells>
  <hyperlinks>
    <hyperlink ref="D7" r:id="rId1" tooltip="Show in Genome browser" display="http://demo.decodeme.com/health-watch/details/MS"/>
    <hyperlink ref="O7" r:id="rId2" tooltip="Click to change filter selection through My NCBI" display="http://www.ncbi.nlm.nih.gov/sites/myncbi/pubmed/filters"/>
    <hyperlink ref="D11" r:id="rId3" tooltip="Show in Genome browser" display="http://demo.decodeme.com/health-watch/details/MS"/>
    <hyperlink ref="D20" r:id="rId4" tooltip="Show in Genome browser" display="http://demo.decodeme.com/health-watch/details/MS"/>
    <hyperlink ref="A43" r:id="rId5" tooltip="Click to change filter selection through My NCBI" display="http://www.ncbi.nlm.nih.gov/sites/myncbi/pubmed/filters"/>
    <hyperlink ref="A47" r:id="rId6" display="http://www.ncbi.nlm.nih.gov/entrez/query.fcgi?cmd=Search&amp;db=PubMed&amp;term=17660816"/>
    <hyperlink ref="A50" r:id="rId7" display="http://www.ncbi.nlm.nih.gov/entrez/query.fcgi?cmd=Search&amp;db=PubMed&amp;term=17660530"/>
    <hyperlink ref="A42" r:id="rId8" display="http://www.ncbi.nlm.nih.gov/entrez/query.fcgi?cmd=Search&amp;db=PubMed&amp;term=16231285"/>
    <hyperlink ref="A41" r:id="rId9" display="http://www.ncbi.nlm.nih.gov/entrez/query.fcgi?cmd=Search&amp;db=PubMed&amp;term=16870812"/>
    <hyperlink ref="A40" r:id="rId10" display="http://www.ncbi.nlm.nih.gov/entrez/query.fcgi?cmd=Search&amp;db=PubMed&amp;term=10695722"/>
    <hyperlink ref="A48" r:id="rId11" display="http://www.ncbi.nlm.nih.gov/entrez/query.fcgi?cmd=Search&amp;db=PubMed&amp;term=14669136"/>
    <hyperlink ref="A46" r:id="rId12" display="http://www.ncbi.nlm.nih.gov/entrez/query.fcgi?cmd=Search&amp;db=PubMed&amp;term=12849268"/>
    <hyperlink ref="A45" r:id="rId13" display="http://www.ncbi.nlm.nih.gov/entrez/query.fcgi?cmd=Search&amp;db=PubMed&amp;term=9668163"/>
    <hyperlink ref="A39" r:id="rId14" display="http://www.ncbi.nlm.nih.gov/entrez/query.fcgi?cmd=Search&amp;db=PubMed&amp;term=16905561"/>
    <hyperlink ref="A38" r:id="rId15" display="http://www.ncbi.nlm.nih.gov/entrez/query.fcgi?cmd=Search&amp;db=PubMed&amp;term=12557126"/>
    <hyperlink ref="A51" r:id="rId16" display="http://www.ncbi.nlm.nih.gov/entrez/query.fcgi?cmd=Search&amp;db=PubMed&amp;term=15674389"/>
    <hyperlink ref="B43" r:id="rId17" tooltip="Click to change filter selection through My NCBI" display="http://www.ncbi.nlm.nih.gov/sites/myncbi/pubmed/filters"/>
    <hyperlink ref="B47" r:id="rId18" display="http://www.ncbi.nlm.nih.gov/entrez/query.fcgi?cmd=Search&amp;db=PubMed&amp;term=17660816"/>
    <hyperlink ref="B50" r:id="rId19" display="http://www.ncbi.nlm.nih.gov/entrez/query.fcgi?cmd=Search&amp;db=PubMed&amp;term=17660530"/>
    <hyperlink ref="B42" r:id="rId20" display="http://www.ncbi.nlm.nih.gov/entrez/query.fcgi?cmd=Search&amp;db=PubMed&amp;term=16231285"/>
    <hyperlink ref="B41" r:id="rId21" display="http://www.ncbi.nlm.nih.gov/entrez/query.fcgi?cmd=Search&amp;db=PubMed&amp;term=16870812"/>
    <hyperlink ref="B40" r:id="rId22" display="http://www.ncbi.nlm.nih.gov/entrez/query.fcgi?cmd=Search&amp;db=PubMed&amp;term=10695722"/>
    <hyperlink ref="B48" r:id="rId23" display="http://www.ncbi.nlm.nih.gov/entrez/query.fcgi?cmd=Search&amp;db=PubMed&amp;term=14669136"/>
    <hyperlink ref="B46" r:id="rId24" display="http://www.ncbi.nlm.nih.gov/entrez/query.fcgi?cmd=Search&amp;db=PubMed&amp;term=12849268"/>
    <hyperlink ref="B45" r:id="rId25" display="http://www.ncbi.nlm.nih.gov/entrez/query.fcgi?cmd=Search&amp;db=PubMed&amp;term=9668163"/>
    <hyperlink ref="B39" r:id="rId26" display="http://www.ncbi.nlm.nih.gov/entrez/query.fcgi?cmd=Search&amp;db=PubMed&amp;term=16905561"/>
    <hyperlink ref="B38" r:id="rId27" display="http://www.ncbi.nlm.nih.gov/entrez/query.fcgi?cmd=Search&amp;db=PubMed&amp;term=12557126"/>
    <hyperlink ref="B51" r:id="rId28" display="http://www.ncbi.nlm.nih.gov/entrez/query.fcgi?cmd=Search&amp;db=PubMed&amp;term=15674389"/>
    <hyperlink ref="R10" r:id="rId29" tooltip="Show in Genome browser" display="http://demo.decodeme.com/health-watch/details/MS"/>
    <hyperlink ref="X21" r:id="rId30" tooltip="Show in Genome browser" display="http://demo.decodeme.com/health-watch/details/MS"/>
    <hyperlink ref="X23" r:id="rId31" tooltip="Show in Genome browser" display="http://demo.decodeme.com/health-watch/details/MS"/>
    <hyperlink ref="X26" r:id="rId32" tooltip="Show in Genome browser" display="http://demo.decodeme.com/health-watch/details/MS"/>
  </hyperlinks>
  <printOptions/>
  <pageMargins left="0.75" right="0.75" top="1" bottom="1" header="0.5" footer="0.5"/>
  <pageSetup fitToHeight="100" fitToWidth="1" horizontalDpi="600" verticalDpi="600" orientation="portrait" scale="78" r:id="rId33"/>
</worksheet>
</file>

<file path=xl/worksheets/sheet14.xml><?xml version="1.0" encoding="utf-8"?>
<worksheet xmlns="http://schemas.openxmlformats.org/spreadsheetml/2006/main" xmlns:r="http://schemas.openxmlformats.org/officeDocument/2006/relationships">
  <sheetPr>
    <pageSetUpPr fitToPage="1"/>
  </sheetPr>
  <dimension ref="A1:AD181"/>
  <sheetViews>
    <sheetView workbookViewId="0" topLeftCell="A1">
      <selection activeCell="I51" sqref="I51"/>
    </sheetView>
  </sheetViews>
  <sheetFormatPr defaultColWidth="9.140625" defaultRowHeight="12.75"/>
  <cols>
    <col min="1" max="1" width="4.140625" style="53" customWidth="1"/>
    <col min="2" max="2" width="9.7109375" style="53" customWidth="1"/>
    <col min="3" max="3" width="20.8515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7.421875" style="46" bestFit="1" customWidth="1"/>
    <col min="17" max="18" width="4.8515625" style="0" bestFit="1" customWidth="1"/>
    <col min="19" max="19" width="1.8515625" style="0" customWidth="1"/>
    <col min="20" max="20" width="4.8515625" style="0" customWidth="1"/>
    <col min="21" max="21" width="4.28125" style="0" bestFit="1" customWidth="1"/>
    <col min="22" max="22" width="9.28125" style="0" bestFit="1" customWidth="1"/>
    <col min="23" max="23" width="16.00390625" style="0" bestFit="1" customWidth="1"/>
    <col min="24" max="24" width="11.8515625" style="0" bestFit="1" customWidth="1"/>
    <col min="25" max="25" width="11.28125" style="0" bestFit="1" customWidth="1"/>
    <col min="29" max="29" width="4.7109375" style="0" customWidth="1"/>
  </cols>
  <sheetData>
    <row r="1" spans="1:25" ht="12.75" customHeight="1">
      <c r="A1" s="94"/>
      <c r="B1" s="95" t="s">
        <v>217</v>
      </c>
      <c r="C1" s="96"/>
      <c r="D1" s="97"/>
      <c r="E1" s="96"/>
      <c r="F1" s="96"/>
      <c r="G1" s="96"/>
      <c r="H1" s="98"/>
      <c r="I1" s="96"/>
      <c r="J1" s="96"/>
      <c r="K1" s="96"/>
      <c r="L1" s="96"/>
      <c r="V1" s="66"/>
      <c r="W1" s="66" t="s">
        <v>1030</v>
      </c>
      <c r="X1" s="66" t="s">
        <v>890</v>
      </c>
      <c r="Y1" s="66" t="s">
        <v>891</v>
      </c>
    </row>
    <row r="2" spans="1:25" ht="12.75" customHeight="1">
      <c r="A2" s="96"/>
      <c r="B2" s="95"/>
      <c r="C2" s="96"/>
      <c r="D2" s="97"/>
      <c r="E2" s="96"/>
      <c r="F2" s="96"/>
      <c r="G2" s="96"/>
      <c r="H2" s="98"/>
      <c r="I2" s="96"/>
      <c r="J2" s="96"/>
      <c r="K2" s="96"/>
      <c r="L2" s="96"/>
      <c r="M2" s="53"/>
      <c r="V2" s="66" t="s">
        <v>603</v>
      </c>
      <c r="W2" s="66">
        <v>0</v>
      </c>
      <c r="X2" s="66">
        <f>COUNTIF(AC11:AC19,4)</f>
        <v>0</v>
      </c>
      <c r="Y2" s="66">
        <f>X2</f>
        <v>0</v>
      </c>
    </row>
    <row r="3" spans="1:25" ht="12.75" customHeight="1">
      <c r="A3" s="96"/>
      <c r="B3" s="92" t="s">
        <v>826</v>
      </c>
      <c r="C3" s="92"/>
      <c r="D3" s="92"/>
      <c r="E3" s="92" t="s">
        <v>82</v>
      </c>
      <c r="F3" s="657" t="s">
        <v>84</v>
      </c>
      <c r="G3" s="657"/>
      <c r="H3" s="15"/>
      <c r="I3" s="91"/>
      <c r="J3" s="91"/>
      <c r="K3" s="91"/>
      <c r="L3" s="91"/>
      <c r="M3" s="53"/>
      <c r="N3" s="661" t="s">
        <v>210</v>
      </c>
      <c r="O3" s="661"/>
      <c r="P3" s="661"/>
      <c r="Q3" s="661"/>
      <c r="R3" s="661"/>
      <c r="S3" s="555"/>
      <c r="T3" s="555"/>
      <c r="V3" s="66" t="s">
        <v>186</v>
      </c>
      <c r="W3" s="66">
        <v>0</v>
      </c>
      <c r="X3" s="66">
        <f>COUNTIF(AC11:AC19,3)</f>
        <v>2</v>
      </c>
      <c r="Y3" s="66">
        <f>X3</f>
        <v>2</v>
      </c>
    </row>
    <row r="4" spans="1:25" ht="12.75" customHeight="1">
      <c r="A4" s="99"/>
      <c r="B4" s="92" t="s">
        <v>86</v>
      </c>
      <c r="C4" s="92" t="s">
        <v>1665</v>
      </c>
      <c r="D4" s="92" t="s">
        <v>1030</v>
      </c>
      <c r="E4" s="92" t="s">
        <v>83</v>
      </c>
      <c r="F4" s="92" t="s">
        <v>208</v>
      </c>
      <c r="G4" s="92" t="s">
        <v>1392</v>
      </c>
      <c r="H4" s="15"/>
      <c r="I4" s="92" t="s">
        <v>207</v>
      </c>
      <c r="J4" s="92" t="s">
        <v>208</v>
      </c>
      <c r="K4" s="92">
        <v>2</v>
      </c>
      <c r="L4" s="92" t="s">
        <v>1392</v>
      </c>
      <c r="M4" s="59"/>
      <c r="N4" s="139" t="s">
        <v>207</v>
      </c>
      <c r="O4" s="139" t="s">
        <v>208</v>
      </c>
      <c r="P4" s="139">
        <v>2</v>
      </c>
      <c r="Q4" s="139" t="s">
        <v>1356</v>
      </c>
      <c r="R4" s="139" t="s">
        <v>3</v>
      </c>
      <c r="S4" s="139"/>
      <c r="T4" s="139"/>
      <c r="V4" s="66" t="s">
        <v>187</v>
      </c>
      <c r="W4" s="66">
        <v>6</v>
      </c>
      <c r="X4" s="66">
        <f>COUNTIF(AC11:AC19,2)</f>
        <v>2</v>
      </c>
      <c r="Y4" s="66">
        <f>X4</f>
        <v>2</v>
      </c>
    </row>
    <row r="5" spans="1:25" ht="12.75" customHeight="1">
      <c r="A5" s="99"/>
      <c r="B5" s="100"/>
      <c r="C5" s="92"/>
      <c r="D5" s="92"/>
      <c r="E5" s="92"/>
      <c r="F5" s="92"/>
      <c r="G5" s="92"/>
      <c r="H5" s="15"/>
      <c r="I5" s="91"/>
      <c r="J5" s="91"/>
      <c r="K5" s="91"/>
      <c r="L5" s="91"/>
      <c r="V5" s="66" t="s">
        <v>188</v>
      </c>
      <c r="W5" s="66">
        <v>3</v>
      </c>
      <c r="X5" s="66">
        <f>COUNTIF(AC11:AC19,1)</f>
        <v>1</v>
      </c>
      <c r="Y5" s="66">
        <f>X5-1</f>
        <v>0</v>
      </c>
    </row>
    <row r="6" spans="1:25" ht="12.75" customHeight="1" thickBot="1">
      <c r="A6" s="99"/>
      <c r="B6" s="100" t="s">
        <v>636</v>
      </c>
      <c r="C6" s="92"/>
      <c r="D6" s="92"/>
      <c r="E6" s="92"/>
      <c r="F6" s="92"/>
      <c r="G6" s="92"/>
      <c r="H6" s="15"/>
      <c r="I6" s="91"/>
      <c r="J6" s="91"/>
      <c r="K6" s="91"/>
      <c r="L6" s="91"/>
      <c r="V6" s="65"/>
      <c r="W6" s="65">
        <f>SUM(W2:W5)</f>
        <v>9</v>
      </c>
      <c r="X6" s="65">
        <f>SUM(X2:X5)</f>
        <v>5</v>
      </c>
      <c r="Y6" s="65">
        <f>SUM(Y2:Y5)</f>
        <v>4</v>
      </c>
    </row>
    <row r="7" spans="1:20" ht="12.75" customHeight="1">
      <c r="A7" s="101">
        <v>1</v>
      </c>
      <c r="B7" s="275">
        <v>1</v>
      </c>
      <c r="C7" s="276" t="s">
        <v>238</v>
      </c>
      <c r="D7" s="277" t="s">
        <v>239</v>
      </c>
      <c r="E7" s="277" t="s">
        <v>242</v>
      </c>
      <c r="F7" s="277" t="s">
        <v>1407</v>
      </c>
      <c r="G7" s="278"/>
      <c r="H7" s="260"/>
      <c r="I7" s="279" t="s">
        <v>1390</v>
      </c>
      <c r="J7" s="280" t="s">
        <v>1390</v>
      </c>
      <c r="K7" s="280"/>
      <c r="L7" s="284"/>
      <c r="M7" s="262"/>
      <c r="N7" s="507">
        <v>7</v>
      </c>
      <c r="O7" s="508">
        <v>11</v>
      </c>
      <c r="P7" s="287"/>
      <c r="Q7" s="38">
        <v>2</v>
      </c>
      <c r="R7" s="38">
        <v>2</v>
      </c>
      <c r="S7" s="38"/>
      <c r="T7" s="38"/>
    </row>
    <row r="8" spans="1:19" ht="12.75" customHeight="1">
      <c r="A8" s="101">
        <v>2</v>
      </c>
      <c r="B8" s="288">
        <v>1</v>
      </c>
      <c r="C8" s="289" t="s">
        <v>240</v>
      </c>
      <c r="D8" s="290" t="s">
        <v>241</v>
      </c>
      <c r="E8" s="290" t="s">
        <v>242</v>
      </c>
      <c r="F8" s="290" t="s">
        <v>1392</v>
      </c>
      <c r="G8" s="291"/>
      <c r="H8" s="260"/>
      <c r="I8" s="292" t="s">
        <v>1390</v>
      </c>
      <c r="J8" s="293" t="s">
        <v>1390</v>
      </c>
      <c r="K8" s="293"/>
      <c r="L8" s="294"/>
      <c r="M8" s="262"/>
      <c r="N8" s="295">
        <v>7</v>
      </c>
      <c r="O8" s="296">
        <v>7</v>
      </c>
      <c r="P8" s="297"/>
      <c r="Q8" s="38">
        <v>1</v>
      </c>
      <c r="R8" s="38">
        <v>1</v>
      </c>
      <c r="S8" s="38"/>
    </row>
    <row r="9" spans="1:19" ht="12.75" customHeight="1">
      <c r="A9" s="101">
        <v>3</v>
      </c>
      <c r="B9" s="311">
        <v>19</v>
      </c>
      <c r="C9" s="312" t="s">
        <v>236</v>
      </c>
      <c r="D9" s="313" t="s">
        <v>237</v>
      </c>
      <c r="E9" s="313" t="s">
        <v>242</v>
      </c>
      <c r="F9" s="313" t="s">
        <v>1407</v>
      </c>
      <c r="G9" s="314"/>
      <c r="H9" s="260"/>
      <c r="I9" s="315" t="s">
        <v>1390</v>
      </c>
      <c r="J9" s="316" t="s">
        <v>1390</v>
      </c>
      <c r="K9" s="316"/>
      <c r="L9" s="317"/>
      <c r="M9" s="262"/>
      <c r="N9" s="509">
        <v>8</v>
      </c>
      <c r="O9" s="510">
        <v>11</v>
      </c>
      <c r="P9" s="320"/>
      <c r="Q9" s="38">
        <v>2</v>
      </c>
      <c r="R9" s="38">
        <v>2</v>
      </c>
      <c r="S9" s="38"/>
    </row>
    <row r="10" spans="1:29" ht="12.75" customHeight="1" thickBot="1">
      <c r="A10" s="101">
        <v>4</v>
      </c>
      <c r="B10" s="288">
        <v>10</v>
      </c>
      <c r="C10" s="289" t="s">
        <v>231</v>
      </c>
      <c r="D10" s="290" t="s">
        <v>232</v>
      </c>
      <c r="E10" s="290" t="s">
        <v>242</v>
      </c>
      <c r="F10" s="290"/>
      <c r="G10" s="291"/>
      <c r="H10" s="325"/>
      <c r="I10" s="292" t="s">
        <v>1390</v>
      </c>
      <c r="J10" s="293"/>
      <c r="K10" s="293" t="s">
        <v>1390</v>
      </c>
      <c r="L10" s="294"/>
      <c r="M10" s="329"/>
      <c r="N10" s="295">
        <v>7</v>
      </c>
      <c r="O10" s="296"/>
      <c r="P10" s="297" t="s">
        <v>243</v>
      </c>
      <c r="Q10" s="38">
        <v>3</v>
      </c>
      <c r="R10" s="38">
        <v>3</v>
      </c>
      <c r="S10" s="38"/>
      <c r="T10" s="359" t="s">
        <v>888</v>
      </c>
      <c r="U10" s="359" t="s">
        <v>889</v>
      </c>
      <c r="V10" s="92" t="s">
        <v>826</v>
      </c>
      <c r="W10" s="92" t="s">
        <v>1665</v>
      </c>
      <c r="X10" s="92" t="s">
        <v>1030</v>
      </c>
      <c r="Y10" s="92" t="s">
        <v>207</v>
      </c>
      <c r="Z10" s="92" t="s">
        <v>208</v>
      </c>
      <c r="AA10" s="92">
        <v>2</v>
      </c>
      <c r="AB10" s="92" t="s">
        <v>1392</v>
      </c>
      <c r="AC10" s="2"/>
    </row>
    <row r="11" spans="1:29" ht="12.75" customHeight="1">
      <c r="A11" s="101">
        <v>5</v>
      </c>
      <c r="B11" s="311">
        <v>6</v>
      </c>
      <c r="C11" s="312" t="s">
        <v>233</v>
      </c>
      <c r="D11" s="313" t="s">
        <v>235</v>
      </c>
      <c r="E11" s="313" t="s">
        <v>242</v>
      </c>
      <c r="F11" s="313"/>
      <c r="G11" s="314"/>
      <c r="H11" s="260"/>
      <c r="I11" s="315" t="s">
        <v>1390</v>
      </c>
      <c r="J11" s="316"/>
      <c r="K11" s="316" t="s">
        <v>1390</v>
      </c>
      <c r="L11" s="317"/>
      <c r="M11" s="262"/>
      <c r="N11" s="509">
        <v>7</v>
      </c>
      <c r="O11" s="510"/>
      <c r="P11" s="320" t="s">
        <v>244</v>
      </c>
      <c r="Q11" s="38">
        <v>1</v>
      </c>
      <c r="R11" s="38">
        <v>4</v>
      </c>
      <c r="S11" s="38"/>
      <c r="T11" s="262"/>
      <c r="U11" s="262"/>
      <c r="V11" s="487">
        <v>1</v>
      </c>
      <c r="W11" s="506" t="s">
        <v>238</v>
      </c>
      <c r="X11" s="488" t="s">
        <v>239</v>
      </c>
      <c r="Y11" s="489"/>
      <c r="Z11" s="489"/>
      <c r="AA11" s="489"/>
      <c r="AB11" s="490"/>
      <c r="AC11" s="38">
        <f>COUNTA(Y11:AB11)</f>
        <v>0</v>
      </c>
    </row>
    <row r="12" spans="1:29" ht="12.75" customHeight="1" thickBot="1">
      <c r="A12" s="101">
        <v>6</v>
      </c>
      <c r="B12" s="321">
        <v>6</v>
      </c>
      <c r="C12" s="322" t="s">
        <v>233</v>
      </c>
      <c r="D12" s="323" t="s">
        <v>234</v>
      </c>
      <c r="E12" s="323" t="s">
        <v>242</v>
      </c>
      <c r="F12" s="323" t="s">
        <v>1392</v>
      </c>
      <c r="G12" s="324"/>
      <c r="H12" s="260"/>
      <c r="I12" s="326" t="s">
        <v>1390</v>
      </c>
      <c r="J12" s="327" t="s">
        <v>1390</v>
      </c>
      <c r="K12" s="327"/>
      <c r="L12" s="328"/>
      <c r="M12" s="262"/>
      <c r="N12" s="330">
        <v>7</v>
      </c>
      <c r="O12" s="331">
        <v>2</v>
      </c>
      <c r="P12" s="332"/>
      <c r="Q12" s="38">
        <v>2</v>
      </c>
      <c r="R12" s="38">
        <v>2</v>
      </c>
      <c r="S12" s="38"/>
      <c r="T12" s="262"/>
      <c r="U12" s="262"/>
      <c r="V12" s="125">
        <v>1</v>
      </c>
      <c r="W12" s="126" t="s">
        <v>240</v>
      </c>
      <c r="X12" s="127" t="s">
        <v>241</v>
      </c>
      <c r="Y12" s="130"/>
      <c r="Z12" s="130"/>
      <c r="AA12" s="130"/>
      <c r="AB12" s="131"/>
      <c r="AC12" s="38">
        <f aca="true" t="shared" si="0" ref="AC12:AC19">COUNTA(Y12:AB12)</f>
        <v>0</v>
      </c>
    </row>
    <row r="13" spans="1:29" ht="12.75" customHeight="1" thickBot="1">
      <c r="A13" s="91"/>
      <c r="B13" s="259"/>
      <c r="C13" s="376"/>
      <c r="D13" s="260"/>
      <c r="E13" s="260"/>
      <c r="F13" s="260"/>
      <c r="G13" s="260"/>
      <c r="H13" s="261"/>
      <c r="I13" s="260"/>
      <c r="J13" s="260"/>
      <c r="K13" s="260"/>
      <c r="L13" s="260"/>
      <c r="M13" s="380"/>
      <c r="N13" s="263"/>
      <c r="O13" s="263"/>
      <c r="P13" s="282"/>
      <c r="Q13" s="38"/>
      <c r="R13" s="38"/>
      <c r="S13" s="38"/>
      <c r="T13" s="262" t="s">
        <v>1390</v>
      </c>
      <c r="U13" s="262" t="s">
        <v>1390</v>
      </c>
      <c r="V13" s="481">
        <v>1</v>
      </c>
      <c r="W13" s="119" t="s">
        <v>250</v>
      </c>
      <c r="X13" s="120" t="s">
        <v>251</v>
      </c>
      <c r="Y13" s="123" t="s">
        <v>1390</v>
      </c>
      <c r="Z13" s="123" t="s">
        <v>1390</v>
      </c>
      <c r="AA13" s="123" t="s">
        <v>1390</v>
      </c>
      <c r="AB13" s="124"/>
      <c r="AC13" s="38">
        <f t="shared" si="0"/>
        <v>3</v>
      </c>
    </row>
    <row r="14" spans="1:29" ht="12.75" customHeight="1" thickBot="1">
      <c r="A14" s="91"/>
      <c r="B14" s="259" t="s">
        <v>637</v>
      </c>
      <c r="C14" s="376"/>
      <c r="D14" s="260"/>
      <c r="E14" s="260"/>
      <c r="F14" s="260"/>
      <c r="G14" s="260"/>
      <c r="H14" s="261"/>
      <c r="I14" s="260"/>
      <c r="J14" s="260"/>
      <c r="K14" s="260"/>
      <c r="L14" s="260"/>
      <c r="M14" s="380"/>
      <c r="N14" s="263"/>
      <c r="O14" s="263"/>
      <c r="P14" s="263"/>
      <c r="Q14" s="38"/>
      <c r="R14" s="38"/>
      <c r="S14" s="38"/>
      <c r="T14" s="262"/>
      <c r="U14" s="262"/>
      <c r="V14" s="563">
        <v>6</v>
      </c>
      <c r="W14" s="503" t="s">
        <v>233</v>
      </c>
      <c r="X14" s="504" t="s">
        <v>235</v>
      </c>
      <c r="Y14" s="489"/>
      <c r="Z14" s="489"/>
      <c r="AA14" s="489"/>
      <c r="AB14" s="490"/>
      <c r="AC14" s="38">
        <f t="shared" si="0"/>
        <v>0</v>
      </c>
    </row>
    <row r="15" spans="1:29" ht="12.75" customHeight="1">
      <c r="A15" s="91">
        <v>7</v>
      </c>
      <c r="B15" s="476">
        <v>10</v>
      </c>
      <c r="C15" s="276" t="s">
        <v>245</v>
      </c>
      <c r="D15" s="277" t="s">
        <v>246</v>
      </c>
      <c r="E15" s="277" t="s">
        <v>348</v>
      </c>
      <c r="F15" s="277" t="s">
        <v>1651</v>
      </c>
      <c r="G15" s="278"/>
      <c r="H15" s="260"/>
      <c r="I15" s="279"/>
      <c r="J15" s="280" t="s">
        <v>1390</v>
      </c>
      <c r="K15" s="280"/>
      <c r="L15" s="284"/>
      <c r="M15" s="262"/>
      <c r="N15" s="507">
        <v>3</v>
      </c>
      <c r="O15" s="508"/>
      <c r="P15" s="287"/>
      <c r="Q15" s="38">
        <v>1</v>
      </c>
      <c r="R15" s="38">
        <v>1</v>
      </c>
      <c r="S15" s="38"/>
      <c r="T15" s="262"/>
      <c r="U15" s="262"/>
      <c r="V15" s="125">
        <v>6</v>
      </c>
      <c r="W15" s="126" t="s">
        <v>233</v>
      </c>
      <c r="X15" s="127" t="s">
        <v>234</v>
      </c>
      <c r="Y15" s="130"/>
      <c r="Z15" s="130"/>
      <c r="AA15" s="130"/>
      <c r="AB15" s="131"/>
      <c r="AC15" s="38">
        <f t="shared" si="0"/>
        <v>0</v>
      </c>
    </row>
    <row r="16" spans="1:29" ht="12.75" customHeight="1" thickBot="1">
      <c r="A16" s="101">
        <v>8</v>
      </c>
      <c r="B16" s="440">
        <v>1</v>
      </c>
      <c r="C16" s="289" t="s">
        <v>250</v>
      </c>
      <c r="D16" s="290" t="s">
        <v>251</v>
      </c>
      <c r="E16" s="290"/>
      <c r="F16" s="290"/>
      <c r="G16" s="291"/>
      <c r="H16" s="325"/>
      <c r="I16" s="292"/>
      <c r="J16" s="293"/>
      <c r="K16" s="293" t="s">
        <v>1390</v>
      </c>
      <c r="L16" s="294"/>
      <c r="M16" s="329"/>
      <c r="N16" s="295"/>
      <c r="O16" s="296"/>
      <c r="P16" s="297" t="s">
        <v>887</v>
      </c>
      <c r="Q16" s="38">
        <v>5</v>
      </c>
      <c r="R16" s="38">
        <v>5</v>
      </c>
      <c r="S16" s="38"/>
      <c r="T16" s="262" t="s">
        <v>1390</v>
      </c>
      <c r="U16" s="262" t="s">
        <v>1390</v>
      </c>
      <c r="V16" s="481">
        <v>6</v>
      </c>
      <c r="W16" s="119" t="s">
        <v>247</v>
      </c>
      <c r="X16" s="120" t="s">
        <v>248</v>
      </c>
      <c r="Y16" s="123" t="s">
        <v>1390</v>
      </c>
      <c r="Z16" s="123" t="s">
        <v>1390</v>
      </c>
      <c r="AA16" s="123" t="s">
        <v>1390</v>
      </c>
      <c r="AB16" s="124"/>
      <c r="AC16" s="38">
        <f t="shared" si="0"/>
        <v>3</v>
      </c>
    </row>
    <row r="17" spans="1:29" ht="12.75" customHeight="1" thickBot="1">
      <c r="A17" s="91">
        <v>9</v>
      </c>
      <c r="B17" s="441">
        <v>6</v>
      </c>
      <c r="C17" s="299" t="s">
        <v>247</v>
      </c>
      <c r="D17" s="300" t="s">
        <v>248</v>
      </c>
      <c r="E17" s="300" t="s">
        <v>249</v>
      </c>
      <c r="F17" s="300" t="s">
        <v>1651</v>
      </c>
      <c r="G17" s="301"/>
      <c r="H17" s="260"/>
      <c r="I17" s="302"/>
      <c r="J17" s="303" t="s">
        <v>1390</v>
      </c>
      <c r="K17" s="303"/>
      <c r="L17" s="304"/>
      <c r="M17" s="262"/>
      <c r="N17" s="305">
        <v>2</v>
      </c>
      <c r="O17" s="306"/>
      <c r="P17" s="307"/>
      <c r="Q17" s="38">
        <v>1</v>
      </c>
      <c r="R17" s="38">
        <v>1</v>
      </c>
      <c r="S17" s="38"/>
      <c r="T17" s="262" t="s">
        <v>1390</v>
      </c>
      <c r="U17" s="262"/>
      <c r="V17" s="531">
        <v>10</v>
      </c>
      <c r="W17" s="532" t="s">
        <v>245</v>
      </c>
      <c r="X17" s="533" t="s">
        <v>246</v>
      </c>
      <c r="Y17" s="505"/>
      <c r="Z17" s="505" t="s">
        <v>1390</v>
      </c>
      <c r="AA17" s="505"/>
      <c r="AB17" s="505"/>
      <c r="AC17" s="38">
        <f t="shared" si="0"/>
        <v>1</v>
      </c>
    </row>
    <row r="18" spans="1:29" ht="12.75" customHeight="1">
      <c r="A18" s="91"/>
      <c r="B18" s="99" t="s">
        <v>3</v>
      </c>
      <c r="C18" s="91"/>
      <c r="D18" s="92">
        <f>COUNTA(D7:D17)</f>
        <v>9</v>
      </c>
      <c r="E18" s="91"/>
      <c r="F18" s="91"/>
      <c r="G18" s="91"/>
      <c r="H18" s="15"/>
      <c r="I18" s="92">
        <f>COUNTA(I7:I17)</f>
        <v>6</v>
      </c>
      <c r="J18" s="92">
        <f>COUNTA(J7:J17)</f>
        <v>6</v>
      </c>
      <c r="K18" s="92">
        <f>COUNTA(K7:K17)</f>
        <v>3</v>
      </c>
      <c r="L18" s="92">
        <f>COUNTA(L7:L17)</f>
        <v>0</v>
      </c>
      <c r="M18" s="59"/>
      <c r="N18" s="92">
        <f>COUNTA(N29:N39)</f>
        <v>4</v>
      </c>
      <c r="O18" s="92">
        <f>COUNTA(O29:O39)</f>
        <v>3</v>
      </c>
      <c r="P18" s="92">
        <f>COUNTA(P29:P39)</f>
        <v>9</v>
      </c>
      <c r="Q18" s="38"/>
      <c r="R18" s="38"/>
      <c r="S18" s="38"/>
      <c r="T18" s="262" t="s">
        <v>1390</v>
      </c>
      <c r="U18" s="262" t="s">
        <v>1390</v>
      </c>
      <c r="V18" s="514">
        <v>10</v>
      </c>
      <c r="W18" s="514" t="s">
        <v>231</v>
      </c>
      <c r="X18" s="562" t="s">
        <v>232</v>
      </c>
      <c r="Y18" s="515" t="s">
        <v>1390</v>
      </c>
      <c r="Z18" s="515"/>
      <c r="AA18" s="515" t="s">
        <v>1390</v>
      </c>
      <c r="AB18" s="515"/>
      <c r="AC18" s="38">
        <f t="shared" si="0"/>
        <v>2</v>
      </c>
    </row>
    <row r="19" spans="1:29" ht="12.75" customHeight="1">
      <c r="A19" s="91"/>
      <c r="B19" s="99"/>
      <c r="C19" s="91"/>
      <c r="D19" s="92"/>
      <c r="E19" s="91"/>
      <c r="F19" s="91"/>
      <c r="G19" s="91"/>
      <c r="H19" s="15"/>
      <c r="I19" s="92"/>
      <c r="J19" s="92"/>
      <c r="K19" s="92"/>
      <c r="L19" s="92"/>
      <c r="M19" s="16"/>
      <c r="Q19" s="38"/>
      <c r="R19" s="38"/>
      <c r="S19" s="38"/>
      <c r="T19" s="262" t="s">
        <v>1390</v>
      </c>
      <c r="U19" s="262" t="s">
        <v>1390</v>
      </c>
      <c r="V19" s="133">
        <v>19</v>
      </c>
      <c r="W19" s="133" t="s">
        <v>236</v>
      </c>
      <c r="X19" s="134" t="s">
        <v>237</v>
      </c>
      <c r="Y19" s="137" t="s">
        <v>1390</v>
      </c>
      <c r="Z19" s="137" t="s">
        <v>1390</v>
      </c>
      <c r="AA19" s="137"/>
      <c r="AB19" s="137"/>
      <c r="AC19" s="38">
        <f t="shared" si="0"/>
        <v>2</v>
      </c>
    </row>
    <row r="20" spans="1:29" ht="12.75" customHeight="1">
      <c r="A20" s="2"/>
      <c r="B20" s="17" t="s">
        <v>183</v>
      </c>
      <c r="C20" s="91"/>
      <c r="D20" s="16"/>
      <c r="E20" s="2"/>
      <c r="F20" s="2"/>
      <c r="G20" s="2"/>
      <c r="H20" s="2"/>
      <c r="I20" s="2"/>
      <c r="J20" s="2"/>
      <c r="K20" s="2"/>
      <c r="L20" s="2"/>
      <c r="M20" s="142"/>
      <c r="Q20" s="38"/>
      <c r="R20" s="38"/>
      <c r="S20" s="38"/>
      <c r="T20" s="92">
        <f>COUNTA(T11:T19)</f>
        <v>5</v>
      </c>
      <c r="U20" s="92">
        <f>COUNTA(U11:U19)</f>
        <v>4</v>
      </c>
      <c r="V20" s="92">
        <f>COUNTA(V11:V19)</f>
        <v>9</v>
      </c>
      <c r="W20" s="92"/>
      <c r="X20" s="92">
        <f>COUNTA(X11:X19)</f>
        <v>9</v>
      </c>
      <c r="Y20" s="92">
        <f>COUNTA(Y11:Y19)</f>
        <v>4</v>
      </c>
      <c r="Z20" s="92">
        <f>COUNTA(Z11:Z19)</f>
        <v>4</v>
      </c>
      <c r="AA20" s="92">
        <f>COUNTA(AA11:AA19)</f>
        <v>3</v>
      </c>
      <c r="AB20" s="92">
        <f>COUNTA(AB11:AB19)</f>
        <v>0</v>
      </c>
      <c r="AC20" s="46"/>
    </row>
    <row r="21" spans="1:30" s="38" customFormat="1" ht="12.75" customHeight="1">
      <c r="A21" s="91">
        <v>7</v>
      </c>
      <c r="B21" s="236"/>
      <c r="C21" s="236"/>
      <c r="D21" s="237" t="s">
        <v>246</v>
      </c>
      <c r="E21" s="236"/>
      <c r="F21" s="236"/>
      <c r="G21" s="236"/>
      <c r="H21" s="91"/>
      <c r="I21" s="91"/>
      <c r="J21" s="91"/>
      <c r="K21" s="91"/>
      <c r="L21" s="91"/>
      <c r="M21" s="46"/>
      <c r="N21" s="46"/>
      <c r="O21" s="46"/>
      <c r="P21" s="46"/>
      <c r="Q21" s="46"/>
      <c r="U21"/>
      <c r="V21" s="46"/>
      <c r="W21" s="46"/>
      <c r="X21" s="46"/>
      <c r="Y21" s="46"/>
      <c r="Z21" s="46"/>
      <c r="AA21" s="46"/>
      <c r="AB21" s="46"/>
      <c r="AC21" s="46"/>
      <c r="AD21"/>
    </row>
    <row r="22" spans="2:30" s="46" customFormat="1" ht="15">
      <c r="B22" s="177"/>
      <c r="D22" s="142"/>
      <c r="H22" s="197"/>
      <c r="I22" s="142"/>
      <c r="J22" s="142"/>
      <c r="K22" s="142"/>
      <c r="L22" s="142"/>
      <c r="M22" s="197"/>
      <c r="T22" s="38"/>
      <c r="U22"/>
      <c r="V22"/>
      <c r="W22" s="63"/>
      <c r="X22"/>
      <c r="Y22"/>
      <c r="Z22"/>
      <c r="AA22"/>
      <c r="AB22"/>
      <c r="AC22"/>
      <c r="AD22"/>
    </row>
    <row r="23" spans="1:13" s="46" customFormat="1" ht="11.25">
      <c r="A23" s="48" t="s">
        <v>1489</v>
      </c>
      <c r="B23" s="72"/>
      <c r="C23" s="72"/>
      <c r="D23" s="47"/>
      <c r="H23" s="68"/>
      <c r="M23" s="68"/>
    </row>
    <row r="24" spans="1:13" s="46" customFormat="1" ht="11.25">
      <c r="A24" s="72" t="s">
        <v>218</v>
      </c>
      <c r="B24" s="72"/>
      <c r="C24" s="72"/>
      <c r="D24" s="47"/>
      <c r="H24" s="68"/>
      <c r="M24" s="68"/>
    </row>
    <row r="25" spans="1:13" s="46" customFormat="1" ht="11.25">
      <c r="A25" s="72" t="s">
        <v>219</v>
      </c>
      <c r="B25" s="72"/>
      <c r="C25" s="72"/>
      <c r="D25" s="47"/>
      <c r="M25" s="68"/>
    </row>
    <row r="26" spans="1:13" s="46" customFormat="1" ht="11.25">
      <c r="A26" s="72" t="s">
        <v>595</v>
      </c>
      <c r="B26" s="72"/>
      <c r="C26" s="72"/>
      <c r="D26" s="47"/>
      <c r="M26" s="68"/>
    </row>
    <row r="27" spans="1:13" s="46" customFormat="1" ht="11.25">
      <c r="A27" s="72"/>
      <c r="C27" s="72"/>
      <c r="D27" s="47"/>
      <c r="M27" s="68"/>
    </row>
    <row r="28" spans="1:25" s="46" customFormat="1" ht="11.25">
      <c r="A28" s="49" t="s">
        <v>184</v>
      </c>
      <c r="C28" s="72"/>
      <c r="D28" s="47"/>
      <c r="M28" s="68"/>
      <c r="Y28" s="68"/>
    </row>
    <row r="29" spans="1:25" s="46" customFormat="1" ht="11.25">
      <c r="A29" s="397">
        <v>1</v>
      </c>
      <c r="B29" s="397" t="s">
        <v>220</v>
      </c>
      <c r="C29" s="427"/>
      <c r="D29" s="397"/>
      <c r="E29" s="397"/>
      <c r="F29" s="397"/>
      <c r="G29" s="397"/>
      <c r="H29" s="397"/>
      <c r="I29" s="397"/>
      <c r="J29" s="397"/>
      <c r="K29" s="397"/>
      <c r="L29" s="397"/>
      <c r="M29" s="396"/>
      <c r="N29" s="408"/>
      <c r="O29" s="408"/>
      <c r="P29" s="408" t="s">
        <v>1390</v>
      </c>
      <c r="Q29" s="38">
        <f aca="true" t="shared" si="1" ref="Q29:Q39">COUNTA(N29:P29)</f>
        <v>1</v>
      </c>
      <c r="Y29" s="68"/>
    </row>
    <row r="30" spans="1:25" s="46" customFormat="1" ht="11.25">
      <c r="A30" s="397">
        <v>2</v>
      </c>
      <c r="B30" s="397" t="s">
        <v>221</v>
      </c>
      <c r="C30" s="427"/>
      <c r="D30" s="397"/>
      <c r="E30" s="397"/>
      <c r="F30" s="397"/>
      <c r="G30" s="397"/>
      <c r="H30" s="397"/>
      <c r="I30" s="397"/>
      <c r="J30" s="397"/>
      <c r="K30" s="397"/>
      <c r="L30" s="397"/>
      <c r="M30" s="396"/>
      <c r="N30" s="408" t="s">
        <v>1390</v>
      </c>
      <c r="O30" s="408" t="s">
        <v>1390</v>
      </c>
      <c r="P30" s="408" t="s">
        <v>1390</v>
      </c>
      <c r="Q30" s="38">
        <f t="shared" si="1"/>
        <v>3</v>
      </c>
      <c r="Y30" s="68"/>
    </row>
    <row r="31" spans="1:25" s="38" customFormat="1" ht="11.25">
      <c r="A31" s="409">
        <v>3</v>
      </c>
      <c r="B31" s="409" t="s">
        <v>222</v>
      </c>
      <c r="C31" s="428"/>
      <c r="D31" s="409"/>
      <c r="E31" s="409"/>
      <c r="F31" s="409"/>
      <c r="G31" s="409"/>
      <c r="H31" s="409"/>
      <c r="I31" s="409"/>
      <c r="J31" s="409"/>
      <c r="K31" s="409"/>
      <c r="L31" s="409"/>
      <c r="M31" s="398"/>
      <c r="N31" s="408" t="s">
        <v>1390</v>
      </c>
      <c r="O31" s="408"/>
      <c r="P31" s="408"/>
      <c r="Q31" s="38">
        <f t="shared" si="1"/>
        <v>1</v>
      </c>
      <c r="Y31" s="41"/>
    </row>
    <row r="32" spans="1:25" s="38" customFormat="1" ht="11.25">
      <c r="A32" s="409">
        <v>4</v>
      </c>
      <c r="B32" s="409" t="s">
        <v>223</v>
      </c>
      <c r="C32" s="428"/>
      <c r="D32" s="409"/>
      <c r="E32" s="409"/>
      <c r="F32" s="409"/>
      <c r="G32" s="409"/>
      <c r="H32" s="409"/>
      <c r="I32" s="409"/>
      <c r="J32" s="409"/>
      <c r="K32" s="409"/>
      <c r="L32" s="409"/>
      <c r="M32" s="398"/>
      <c r="N32" s="408"/>
      <c r="O32" s="408"/>
      <c r="P32" s="408" t="s">
        <v>1390</v>
      </c>
      <c r="Q32" s="38">
        <f t="shared" si="1"/>
        <v>1</v>
      </c>
      <c r="Y32" s="41"/>
    </row>
    <row r="33" spans="1:25" s="38" customFormat="1" ht="11.25">
      <c r="A33" s="409">
        <v>5</v>
      </c>
      <c r="B33" s="409" t="s">
        <v>224</v>
      </c>
      <c r="C33" s="428"/>
      <c r="D33" s="409"/>
      <c r="E33" s="409"/>
      <c r="F33" s="409"/>
      <c r="G33" s="409"/>
      <c r="H33" s="409"/>
      <c r="I33" s="409"/>
      <c r="J33" s="409"/>
      <c r="K33" s="409"/>
      <c r="L33" s="409"/>
      <c r="M33" s="398"/>
      <c r="N33" s="408"/>
      <c r="O33" s="408"/>
      <c r="P33" s="408" t="s">
        <v>1390</v>
      </c>
      <c r="Q33" s="38">
        <f t="shared" si="1"/>
        <v>1</v>
      </c>
      <c r="Y33" s="41"/>
    </row>
    <row r="34" spans="1:25" s="46" customFormat="1" ht="11.25">
      <c r="A34" s="397">
        <v>6</v>
      </c>
      <c r="B34" s="397" t="s">
        <v>225</v>
      </c>
      <c r="C34" s="427"/>
      <c r="D34" s="397"/>
      <c r="E34" s="397"/>
      <c r="F34" s="397"/>
      <c r="G34" s="397"/>
      <c r="H34" s="397"/>
      <c r="I34" s="397"/>
      <c r="J34" s="397"/>
      <c r="K34" s="397"/>
      <c r="L34" s="397"/>
      <c r="M34" s="396"/>
      <c r="N34" s="408"/>
      <c r="O34" s="408"/>
      <c r="P34" s="408" t="s">
        <v>1390</v>
      </c>
      <c r="Q34" s="38">
        <f t="shared" si="1"/>
        <v>1</v>
      </c>
      <c r="Y34" s="68"/>
    </row>
    <row r="35" spans="1:17" s="46" customFormat="1" ht="11.25">
      <c r="A35" s="397">
        <v>7</v>
      </c>
      <c r="B35" s="397" t="s">
        <v>226</v>
      </c>
      <c r="C35" s="427"/>
      <c r="D35" s="397"/>
      <c r="E35" s="397"/>
      <c r="F35" s="397"/>
      <c r="G35" s="397"/>
      <c r="H35" s="397"/>
      <c r="I35" s="397"/>
      <c r="J35" s="397"/>
      <c r="K35" s="397"/>
      <c r="L35" s="397"/>
      <c r="M35" s="396"/>
      <c r="N35" s="408" t="s">
        <v>1390</v>
      </c>
      <c r="O35" s="408" t="s">
        <v>1390</v>
      </c>
      <c r="P35" s="408" t="s">
        <v>1390</v>
      </c>
      <c r="Q35" s="38">
        <f t="shared" si="1"/>
        <v>3</v>
      </c>
    </row>
    <row r="36" spans="1:17" ht="12.75">
      <c r="A36" s="397">
        <v>8</v>
      </c>
      <c r="B36" s="397" t="s">
        <v>227</v>
      </c>
      <c r="C36" s="427"/>
      <c r="D36" s="397"/>
      <c r="E36" s="397"/>
      <c r="F36" s="397"/>
      <c r="G36" s="397"/>
      <c r="H36" s="397"/>
      <c r="I36" s="397"/>
      <c r="J36" s="397"/>
      <c r="K36" s="397"/>
      <c r="L36" s="397"/>
      <c r="M36" s="396"/>
      <c r="N36" s="408" t="s">
        <v>1390</v>
      </c>
      <c r="O36" s="408"/>
      <c r="P36" s="408"/>
      <c r="Q36" s="38">
        <f t="shared" si="1"/>
        <v>1</v>
      </c>
    </row>
    <row r="37" spans="1:17" ht="12.75">
      <c r="A37" s="397">
        <v>9</v>
      </c>
      <c r="B37" s="397" t="s">
        <v>228</v>
      </c>
      <c r="C37" s="427"/>
      <c r="D37" s="397"/>
      <c r="E37" s="397"/>
      <c r="F37" s="397"/>
      <c r="G37" s="397"/>
      <c r="H37" s="397"/>
      <c r="I37" s="397"/>
      <c r="J37" s="397"/>
      <c r="K37" s="397"/>
      <c r="L37" s="397"/>
      <c r="M37" s="396"/>
      <c r="N37" s="408"/>
      <c r="O37" s="408"/>
      <c r="P37" s="408" t="s">
        <v>1390</v>
      </c>
      <c r="Q37" s="38">
        <f t="shared" si="1"/>
        <v>1</v>
      </c>
    </row>
    <row r="38" spans="1:17" ht="12.75">
      <c r="A38" s="397">
        <v>10</v>
      </c>
      <c r="B38" s="397" t="s">
        <v>229</v>
      </c>
      <c r="C38" s="427"/>
      <c r="D38" s="397"/>
      <c r="E38" s="397"/>
      <c r="F38" s="397"/>
      <c r="G38" s="397"/>
      <c r="H38" s="397"/>
      <c r="I38" s="397"/>
      <c r="J38" s="397"/>
      <c r="K38" s="397"/>
      <c r="L38" s="397"/>
      <c r="M38" s="396"/>
      <c r="N38" s="408"/>
      <c r="O38" s="408"/>
      <c r="P38" s="408" t="s">
        <v>1390</v>
      </c>
      <c r="Q38" s="38">
        <f t="shared" si="1"/>
        <v>1</v>
      </c>
    </row>
    <row r="39" spans="1:17" ht="12.75">
      <c r="A39" s="397">
        <v>11</v>
      </c>
      <c r="B39" s="397" t="s">
        <v>230</v>
      </c>
      <c r="C39" s="427"/>
      <c r="D39" s="397"/>
      <c r="E39" s="397"/>
      <c r="F39" s="397"/>
      <c r="G39" s="397"/>
      <c r="H39" s="397"/>
      <c r="I39" s="397"/>
      <c r="J39" s="397"/>
      <c r="K39" s="397"/>
      <c r="L39" s="397"/>
      <c r="M39" s="396"/>
      <c r="N39" s="408"/>
      <c r="O39" s="408" t="s">
        <v>1390</v>
      </c>
      <c r="P39" s="408" t="s">
        <v>1390</v>
      </c>
      <c r="Q39" s="38">
        <f t="shared" si="1"/>
        <v>2</v>
      </c>
    </row>
    <row r="40" ht="15">
      <c r="B40" s="46"/>
    </row>
    <row r="41" spans="2:4" ht="15">
      <c r="B41" s="46"/>
      <c r="D41" s="53"/>
    </row>
    <row r="42" spans="2:4" ht="15">
      <c r="B42" s="46"/>
      <c r="D42" s="53"/>
    </row>
    <row r="43" ht="15">
      <c r="B43" s="46"/>
    </row>
    <row r="44" ht="15">
      <c r="B44" s="46"/>
    </row>
    <row r="45" spans="2:4" ht="15">
      <c r="B45" s="46"/>
      <c r="C45"/>
      <c r="D45"/>
    </row>
    <row r="46" ht="15">
      <c r="B46" s="46"/>
    </row>
    <row r="47" ht="15">
      <c r="B47" s="46"/>
    </row>
    <row r="48" ht="15">
      <c r="B48" s="46"/>
    </row>
    <row r="49" ht="15">
      <c r="B49" s="46"/>
    </row>
    <row r="50" ht="15">
      <c r="B50" s="46"/>
    </row>
    <row r="51" ht="15">
      <c r="B51" s="46"/>
    </row>
    <row r="52" ht="15">
      <c r="B52" s="46"/>
    </row>
    <row r="53" ht="15">
      <c r="B53" s="46"/>
    </row>
    <row r="54" ht="15">
      <c r="B54" s="46"/>
    </row>
    <row r="55" ht="15">
      <c r="B55" s="46"/>
    </row>
    <row r="56" ht="15">
      <c r="B56" s="46"/>
    </row>
    <row r="57" ht="15">
      <c r="B57" s="46"/>
    </row>
    <row r="58" ht="15">
      <c r="B58" s="46"/>
    </row>
    <row r="59" ht="15">
      <c r="B59" s="46"/>
    </row>
    <row r="60" ht="15">
      <c r="B60" s="46"/>
    </row>
    <row r="61" ht="15">
      <c r="B61" s="46"/>
    </row>
    <row r="62" ht="15">
      <c r="B62" s="46"/>
    </row>
    <row r="63" ht="15">
      <c r="B63" s="46"/>
    </row>
    <row r="64" ht="15">
      <c r="B64" s="46"/>
    </row>
    <row r="65" ht="15">
      <c r="B65" s="46"/>
    </row>
    <row r="66" ht="15">
      <c r="B66" s="46"/>
    </row>
    <row r="67" ht="15">
      <c r="B67" s="46"/>
    </row>
    <row r="68" ht="15">
      <c r="B68" s="46"/>
    </row>
    <row r="69" ht="15">
      <c r="B69" s="46"/>
    </row>
    <row r="70" ht="15">
      <c r="B70" s="46"/>
    </row>
    <row r="71" ht="15">
      <c r="B71" s="46"/>
    </row>
    <row r="72" ht="15">
      <c r="B72" s="46"/>
    </row>
    <row r="73" ht="15">
      <c r="B73" s="46"/>
    </row>
    <row r="74" ht="15">
      <c r="B74" s="46"/>
    </row>
    <row r="75" ht="15">
      <c r="B75" s="46"/>
    </row>
    <row r="76" ht="15">
      <c r="B76" s="46"/>
    </row>
    <row r="77" ht="15">
      <c r="B77" s="46"/>
    </row>
    <row r="78" ht="15">
      <c r="B78" s="46"/>
    </row>
    <row r="79" ht="15">
      <c r="B79" s="46"/>
    </row>
    <row r="80" ht="15">
      <c r="B80" s="46"/>
    </row>
    <row r="81" ht="15">
      <c r="B81" s="46"/>
    </row>
    <row r="82" ht="15">
      <c r="B82" s="46"/>
    </row>
    <row r="83" ht="15">
      <c r="B83" s="46"/>
    </row>
    <row r="84" ht="15">
      <c r="B84" s="46"/>
    </row>
    <row r="85" ht="15">
      <c r="B85" s="46"/>
    </row>
    <row r="86" ht="15">
      <c r="B86" s="46"/>
    </row>
    <row r="87" ht="15">
      <c r="B87" s="46"/>
    </row>
    <row r="88" ht="15">
      <c r="B88" s="46"/>
    </row>
    <row r="89" ht="15">
      <c r="B89" s="46"/>
    </row>
    <row r="90" ht="15">
      <c r="B90" s="46"/>
    </row>
    <row r="91" ht="15">
      <c r="B91" s="46"/>
    </row>
    <row r="92" ht="15">
      <c r="B92" s="46"/>
    </row>
    <row r="93" ht="15">
      <c r="B93" s="46"/>
    </row>
    <row r="94" ht="15">
      <c r="B94" s="46"/>
    </row>
    <row r="95" ht="15">
      <c r="B95" s="46"/>
    </row>
    <row r="96" ht="15">
      <c r="B96" s="46"/>
    </row>
    <row r="97" ht="15">
      <c r="B97" s="46"/>
    </row>
    <row r="98" ht="15">
      <c r="B98" s="46"/>
    </row>
    <row r="99" ht="15">
      <c r="B99" s="46"/>
    </row>
    <row r="100" ht="15">
      <c r="B100" s="46"/>
    </row>
    <row r="101" ht="15">
      <c r="B101" s="46"/>
    </row>
    <row r="102" ht="15">
      <c r="B102" s="46"/>
    </row>
    <row r="103" ht="15">
      <c r="B103" s="46"/>
    </row>
    <row r="104" ht="15">
      <c r="B104" s="46"/>
    </row>
    <row r="105" ht="15">
      <c r="B105" s="46"/>
    </row>
    <row r="106" ht="15">
      <c r="B106" s="46"/>
    </row>
    <row r="107" ht="15">
      <c r="B107" s="46"/>
    </row>
    <row r="108" ht="15">
      <c r="B108" s="46"/>
    </row>
    <row r="109" ht="15">
      <c r="B109" s="46"/>
    </row>
    <row r="110" ht="15">
      <c r="B110" s="46"/>
    </row>
    <row r="111" ht="15">
      <c r="B111" s="46"/>
    </row>
    <row r="112" ht="15">
      <c r="B112" s="46"/>
    </row>
    <row r="113" ht="15">
      <c r="B113" s="46"/>
    </row>
    <row r="114" ht="15">
      <c r="B114" s="46"/>
    </row>
    <row r="115" ht="15">
      <c r="B115" s="46"/>
    </row>
    <row r="116" ht="15">
      <c r="B116" s="46"/>
    </row>
    <row r="117" ht="15">
      <c r="B117" s="46"/>
    </row>
    <row r="118" ht="15">
      <c r="B118" s="46"/>
    </row>
    <row r="119" ht="15">
      <c r="B119" s="46"/>
    </row>
    <row r="120" ht="15">
      <c r="B120" s="46"/>
    </row>
    <row r="121" ht="15">
      <c r="B121" s="46"/>
    </row>
    <row r="122" ht="15">
      <c r="B122" s="46"/>
    </row>
    <row r="123" ht="15">
      <c r="B123" s="46"/>
    </row>
    <row r="124" ht="15">
      <c r="B124" s="46"/>
    </row>
    <row r="125" ht="15">
      <c r="B125" s="46"/>
    </row>
    <row r="126" ht="15">
      <c r="B126" s="46"/>
    </row>
    <row r="127" ht="15">
      <c r="B127" s="46"/>
    </row>
    <row r="128" ht="15">
      <c r="B128" s="46"/>
    </row>
    <row r="129" ht="15">
      <c r="B129" s="46"/>
    </row>
    <row r="130" ht="15">
      <c r="B130" s="46"/>
    </row>
    <row r="131" ht="15">
      <c r="B131" s="46"/>
    </row>
    <row r="132" ht="15">
      <c r="B132" s="46"/>
    </row>
    <row r="133" ht="15">
      <c r="B133" s="46"/>
    </row>
    <row r="134" ht="15">
      <c r="B134" s="46"/>
    </row>
    <row r="135" ht="15">
      <c r="B135" s="46"/>
    </row>
    <row r="136" ht="15">
      <c r="B136" s="46"/>
    </row>
    <row r="137" ht="15">
      <c r="B137" s="46"/>
    </row>
    <row r="138" ht="15">
      <c r="B138" s="46"/>
    </row>
    <row r="139" ht="15">
      <c r="B139" s="46"/>
    </row>
    <row r="140" ht="15">
      <c r="B140" s="46"/>
    </row>
    <row r="141" ht="15">
      <c r="B141" s="46"/>
    </row>
    <row r="142" ht="15">
      <c r="B142" s="46"/>
    </row>
    <row r="143" ht="15">
      <c r="B143" s="46"/>
    </row>
    <row r="144" ht="15">
      <c r="B144" s="46"/>
    </row>
    <row r="145" ht="15">
      <c r="B145" s="46"/>
    </row>
    <row r="146" ht="15">
      <c r="B146" s="46"/>
    </row>
    <row r="147" ht="15">
      <c r="B147" s="46"/>
    </row>
    <row r="148" ht="15">
      <c r="B148" s="46"/>
    </row>
    <row r="149" ht="15">
      <c r="B149" s="46"/>
    </row>
    <row r="150" ht="15">
      <c r="B150" s="46"/>
    </row>
    <row r="151" ht="15">
      <c r="B151" s="46"/>
    </row>
    <row r="152" ht="15">
      <c r="B152" s="46"/>
    </row>
    <row r="153" ht="15">
      <c r="B153" s="46"/>
    </row>
    <row r="154" ht="15">
      <c r="B154" s="46"/>
    </row>
    <row r="155" ht="15">
      <c r="B155" s="46"/>
    </row>
    <row r="156" ht="15">
      <c r="B156" s="46"/>
    </row>
    <row r="157" ht="15">
      <c r="B157" s="46"/>
    </row>
    <row r="158" ht="15">
      <c r="B158" s="46"/>
    </row>
    <row r="159" ht="15">
      <c r="B159" s="46"/>
    </row>
    <row r="160" ht="15">
      <c r="B160" s="46"/>
    </row>
    <row r="161" ht="15">
      <c r="B161" s="46"/>
    </row>
    <row r="162" ht="15">
      <c r="B162" s="46"/>
    </row>
    <row r="163" ht="15">
      <c r="B163" s="46"/>
    </row>
    <row r="164" ht="15">
      <c r="B164" s="46"/>
    </row>
    <row r="165" ht="15">
      <c r="B165" s="46"/>
    </row>
    <row r="166" ht="15">
      <c r="B166" s="46"/>
    </row>
    <row r="167" ht="15">
      <c r="B167" s="46"/>
    </row>
    <row r="168" ht="15">
      <c r="B168" s="46"/>
    </row>
    <row r="169" ht="15">
      <c r="B169" s="46"/>
    </row>
    <row r="170" ht="15">
      <c r="B170" s="46"/>
    </row>
    <row r="171" ht="15">
      <c r="B171" s="46"/>
    </row>
    <row r="172" ht="15">
      <c r="B172" s="46"/>
    </row>
    <row r="173" ht="15">
      <c r="B173" s="46"/>
    </row>
    <row r="174" ht="15">
      <c r="B174" s="46"/>
    </row>
    <row r="175" ht="15">
      <c r="B175" s="46"/>
    </row>
    <row r="176" ht="15">
      <c r="B176" s="46"/>
    </row>
    <row r="177" ht="15">
      <c r="B177" s="46"/>
    </row>
    <row r="178" ht="15">
      <c r="B178" s="46"/>
    </row>
    <row r="179" ht="15">
      <c r="B179" s="46"/>
    </row>
    <row r="180" ht="15">
      <c r="B180" s="46"/>
    </row>
    <row r="181" ht="15">
      <c r="B181" s="46"/>
    </row>
  </sheetData>
  <mergeCells count="2">
    <mergeCell ref="F3:G3"/>
    <mergeCell ref="N3:R3"/>
  </mergeCells>
  <hyperlinks>
    <hyperlink ref="B32" r:id="rId1" display="http://www.ncbi.nlm.nih.gov/entrez/query.fcgi?cmd=Search&amp;db=PubMed&amp;term=17079491"/>
    <hyperlink ref="B34" r:id="rId2" display="http://www.ncbi.nlm.nih.gov/entrez/query.fcgi?cmd=Search&amp;db=PubMed&amp;term=17339482"/>
    <hyperlink ref="B37" r:id="rId3" display="http://www.ncbi.nlm.nih.gov/entrez/query.fcgi?cmd=Search&amp;db=PubMed&amp;term=17399790"/>
    <hyperlink ref="B38" r:id="rId4" display="http://www.ncbi.nlm.nih.gov/entrez/query.fcgi?cmd=Search&amp;db=PubMed&amp;term=17576744"/>
    <hyperlink ref="B29" r:id="rId5" display="http://www.ncbi.nlm.nih.gov/entrez/query.fcgi?cmd=Search&amp;db=PubMed&amp;term=17000705"/>
    <hyperlink ref="B33" r:id="rId6" display="http://www.ncbi.nlm.nih.gov/entrez/query.fcgi?cmd=Search&amp;db=PubMed&amp;term=17884985"/>
    <hyperlink ref="D10" r:id="rId7" tooltip="Show in Genome browser" display="http://demo.decodeme.com/health-watch/details/AMD"/>
    <hyperlink ref="D12" r:id="rId8" tooltip="Show in Genome browser" display="http://demo.decodeme.com/health-watch/details/AMD"/>
    <hyperlink ref="D9" r:id="rId9" tooltip="Show in Genome browser" display="http://demo.decodeme.com/health-watch/details/AMD"/>
    <hyperlink ref="D11" r:id="rId10" tooltip="Show in Genome browser" display="http://demo.decodeme.com/health-watch/details/AMD"/>
    <hyperlink ref="D7" r:id="rId11" tooltip="Show in Genome browser" display="http://demo.decodeme.com/health-watch/details/AMD"/>
    <hyperlink ref="D8" r:id="rId12" tooltip="Show in Genome browser" display="http://demo.decodeme.com/health-watch/details/AMD"/>
    <hyperlink ref="X18" r:id="rId13" tooltip="Show in Genome browser" display="http://demo.decodeme.com/health-watch/details/AMD"/>
    <hyperlink ref="X15" r:id="rId14" tooltip="Show in Genome browser" display="http://demo.decodeme.com/health-watch/details/AMD"/>
    <hyperlink ref="X19" r:id="rId15" tooltip="Show in Genome browser" display="http://demo.decodeme.com/health-watch/details/AMD"/>
    <hyperlink ref="X14" r:id="rId16" tooltip="Show in Genome browser" display="http://demo.decodeme.com/health-watch/details/AMD"/>
    <hyperlink ref="X11" r:id="rId17" tooltip="Show in Genome browser" display="http://demo.decodeme.com/health-watch/details/AMD"/>
    <hyperlink ref="X12" r:id="rId18" tooltip="Show in Genome browser" display="http://demo.decodeme.com/health-watch/details/AMD"/>
  </hyperlinks>
  <printOptions/>
  <pageMargins left="0.75" right="0.75" top="1" bottom="1" header="0.5" footer="0.5"/>
  <pageSetup fitToHeight="100" fitToWidth="1" horizontalDpi="600" verticalDpi="600" orientation="portrait" scale="84" r:id="rId19"/>
</worksheet>
</file>

<file path=xl/worksheets/sheet15.xml><?xml version="1.0" encoding="utf-8"?>
<worksheet xmlns="http://schemas.openxmlformats.org/spreadsheetml/2006/main" xmlns:r="http://schemas.openxmlformats.org/officeDocument/2006/relationships">
  <sheetPr>
    <pageSetUpPr fitToPage="1"/>
  </sheetPr>
  <dimension ref="A1:AC70"/>
  <sheetViews>
    <sheetView workbookViewId="0" topLeftCell="A1">
      <selection activeCell="P51" sqref="P51"/>
    </sheetView>
  </sheetViews>
  <sheetFormatPr defaultColWidth="9.140625" defaultRowHeight="12.75"/>
  <cols>
    <col min="1" max="1" width="3.7109375" style="53" customWidth="1"/>
    <col min="2" max="2" width="13.57421875" style="53" customWidth="1"/>
    <col min="3" max="3" width="14.140625" style="53" bestFit="1" customWidth="1"/>
    <col min="4" max="4" width="13.8515625" style="56" bestFit="1" customWidth="1"/>
    <col min="5" max="5" width="16.00390625" style="53" bestFit="1" customWidth="1"/>
    <col min="6" max="7" width="5.7109375" style="53" customWidth="1"/>
    <col min="8" max="8" width="0.85546875" style="55" customWidth="1"/>
    <col min="9" max="9" width="4.00390625" style="53" bestFit="1" customWidth="1"/>
    <col min="10" max="12" width="3.00390625" style="53" customWidth="1"/>
    <col min="13" max="13" width="0.85546875" style="55" customWidth="1"/>
    <col min="14" max="15" width="4.140625" style="46" bestFit="1" customWidth="1"/>
    <col min="16" max="16" width="3.8515625" style="46" bestFit="1" customWidth="1"/>
    <col min="17" max="18" width="4.8515625" style="0" bestFit="1" customWidth="1"/>
    <col min="19" max="19" width="2.7109375" style="0" customWidth="1"/>
    <col min="20" max="20" width="4.8515625" style="0" bestFit="1" customWidth="1"/>
    <col min="21" max="21" width="4.28125" style="0" bestFit="1" customWidth="1"/>
    <col min="24" max="24" width="11.8515625" style="0" bestFit="1" customWidth="1"/>
    <col min="25" max="25" width="11.28125" style="0" bestFit="1" customWidth="1"/>
    <col min="29" max="29" width="4.7109375" style="0" customWidth="1"/>
  </cols>
  <sheetData>
    <row r="1" spans="1:25" ht="12.75" customHeight="1">
      <c r="A1" s="94"/>
      <c r="B1" s="95" t="s">
        <v>965</v>
      </c>
      <c r="C1" s="96"/>
      <c r="D1" s="97"/>
      <c r="E1" s="96"/>
      <c r="F1" s="96"/>
      <c r="G1" s="96"/>
      <c r="H1" s="98"/>
      <c r="I1" s="96"/>
      <c r="J1" s="96"/>
      <c r="K1" s="96"/>
      <c r="L1" s="96"/>
      <c r="V1" s="66"/>
      <c r="W1" s="66" t="s">
        <v>1030</v>
      </c>
      <c r="X1" s="66" t="s">
        <v>890</v>
      </c>
      <c r="Y1" s="66" t="s">
        <v>891</v>
      </c>
    </row>
    <row r="2" spans="1:25" ht="12.75" customHeight="1">
      <c r="A2" s="96"/>
      <c r="B2" s="95"/>
      <c r="C2" s="96"/>
      <c r="D2" s="97"/>
      <c r="E2" s="96"/>
      <c r="F2" s="96"/>
      <c r="G2" s="96"/>
      <c r="H2" s="98"/>
      <c r="I2" s="96"/>
      <c r="J2" s="96"/>
      <c r="K2" s="96"/>
      <c r="L2" s="96"/>
      <c r="M2" s="53"/>
      <c r="V2" s="66" t="s">
        <v>603</v>
      </c>
      <c r="W2" s="66">
        <v>0</v>
      </c>
      <c r="X2" s="66">
        <f>COUNTIF(AC12:AC29,4)</f>
        <v>1</v>
      </c>
      <c r="Y2" s="66">
        <f>X2</f>
        <v>1</v>
      </c>
    </row>
    <row r="3" spans="1:25" ht="12.75" customHeight="1">
      <c r="A3" s="96"/>
      <c r="B3" s="92" t="s">
        <v>826</v>
      </c>
      <c r="C3" s="92"/>
      <c r="D3" s="92"/>
      <c r="E3" s="92" t="s">
        <v>82</v>
      </c>
      <c r="F3" s="657" t="s">
        <v>84</v>
      </c>
      <c r="G3" s="657"/>
      <c r="H3" s="15"/>
      <c r="I3" s="91"/>
      <c r="J3" s="91"/>
      <c r="K3" s="91"/>
      <c r="L3" s="91"/>
      <c r="M3" s="53"/>
      <c r="N3" s="660" t="s">
        <v>210</v>
      </c>
      <c r="O3" s="660"/>
      <c r="P3" s="660"/>
      <c r="Q3" s="660"/>
      <c r="R3" s="660"/>
      <c r="V3" s="66" t="s">
        <v>186</v>
      </c>
      <c r="W3" s="66">
        <v>0</v>
      </c>
      <c r="X3" s="66">
        <f>COUNTIF(AC12:AC29,3)</f>
        <v>0</v>
      </c>
      <c r="Y3" s="66">
        <f>X3</f>
        <v>0</v>
      </c>
    </row>
    <row r="4" spans="1:25" ht="12.75" customHeight="1">
      <c r="A4" s="99"/>
      <c r="B4" s="92" t="s">
        <v>86</v>
      </c>
      <c r="C4" s="92" t="s">
        <v>1665</v>
      </c>
      <c r="D4" s="92" t="s">
        <v>1030</v>
      </c>
      <c r="E4" s="92" t="s">
        <v>83</v>
      </c>
      <c r="F4" s="92" t="s">
        <v>208</v>
      </c>
      <c r="G4" s="92" t="s">
        <v>1392</v>
      </c>
      <c r="H4" s="15"/>
      <c r="I4" s="92" t="s">
        <v>207</v>
      </c>
      <c r="J4" s="92" t="s">
        <v>208</v>
      </c>
      <c r="K4" s="92">
        <v>2</v>
      </c>
      <c r="L4" s="92" t="s">
        <v>1392</v>
      </c>
      <c r="M4" s="59"/>
      <c r="N4" s="139" t="s">
        <v>207</v>
      </c>
      <c r="O4" s="139" t="s">
        <v>208</v>
      </c>
      <c r="P4" s="139">
        <v>2</v>
      </c>
      <c r="Q4" s="139" t="s">
        <v>1356</v>
      </c>
      <c r="R4" s="139" t="s">
        <v>3</v>
      </c>
      <c r="V4" s="66" t="s">
        <v>187</v>
      </c>
      <c r="W4" s="66">
        <v>2</v>
      </c>
      <c r="X4" s="66">
        <f>COUNTIF(AC12:AC29,2)</f>
        <v>0</v>
      </c>
      <c r="Y4" s="66">
        <f>X4</f>
        <v>0</v>
      </c>
    </row>
    <row r="5" spans="1:25" ht="12.75" customHeight="1">
      <c r="A5" s="99"/>
      <c r="B5" s="100"/>
      <c r="C5" s="92"/>
      <c r="D5" s="92"/>
      <c r="E5" s="92"/>
      <c r="F5" s="92"/>
      <c r="G5" s="92"/>
      <c r="H5" s="15"/>
      <c r="I5" s="91"/>
      <c r="J5" s="91"/>
      <c r="K5" s="91"/>
      <c r="L5" s="91"/>
      <c r="V5" s="66" t="s">
        <v>188</v>
      </c>
      <c r="W5" s="66">
        <f>COUNTA(D11:D26)</f>
        <v>16</v>
      </c>
      <c r="X5" s="66">
        <f>COUNTIF(AC12:AC29,1)</f>
        <v>12</v>
      </c>
      <c r="Y5" s="66">
        <v>11</v>
      </c>
    </row>
    <row r="6" spans="1:25" ht="12.75" customHeight="1" thickBot="1">
      <c r="A6" s="99"/>
      <c r="B6" s="259" t="s">
        <v>601</v>
      </c>
      <c r="C6" s="260"/>
      <c r="D6" s="260"/>
      <c r="E6" s="260"/>
      <c r="F6" s="260"/>
      <c r="G6" s="260"/>
      <c r="H6" s="261"/>
      <c r="I6" s="360"/>
      <c r="J6" s="360"/>
      <c r="K6" s="360"/>
      <c r="L6" s="360"/>
      <c r="M6" s="517"/>
      <c r="N6" s="282"/>
      <c r="O6" s="282"/>
      <c r="P6" s="282"/>
      <c r="V6" s="65"/>
      <c r="W6" s="65">
        <f>SUM(W2:W5)</f>
        <v>18</v>
      </c>
      <c r="X6" s="65">
        <f>SUM(X2:X5)</f>
        <v>13</v>
      </c>
      <c r="Y6" s="65">
        <f>SUM(Y2:Y5)</f>
        <v>12</v>
      </c>
    </row>
    <row r="7" spans="1:18" ht="12.75" customHeight="1">
      <c r="A7" s="101">
        <v>1</v>
      </c>
      <c r="B7" s="275">
        <v>16</v>
      </c>
      <c r="C7" s="276" t="s">
        <v>1656</v>
      </c>
      <c r="D7" s="277" t="s">
        <v>966</v>
      </c>
      <c r="E7" s="277" t="s">
        <v>967</v>
      </c>
      <c r="F7" s="277"/>
      <c r="G7" s="278"/>
      <c r="H7" s="535"/>
      <c r="I7" s="279" t="s">
        <v>1390</v>
      </c>
      <c r="J7" s="280"/>
      <c r="K7" s="280" t="s">
        <v>1390</v>
      </c>
      <c r="L7" s="284"/>
      <c r="M7" s="536"/>
      <c r="N7" s="285">
        <v>2</v>
      </c>
      <c r="O7" s="286"/>
      <c r="P7" s="518"/>
      <c r="Q7" s="38">
        <v>1</v>
      </c>
      <c r="R7" s="38">
        <v>1</v>
      </c>
    </row>
    <row r="8" spans="1:18" ht="12.75" customHeight="1" thickBot="1">
      <c r="A8" s="91">
        <v>2</v>
      </c>
      <c r="B8" s="321" t="s">
        <v>845</v>
      </c>
      <c r="C8" s="322" t="s">
        <v>1656</v>
      </c>
      <c r="D8" s="323" t="s">
        <v>510</v>
      </c>
      <c r="E8" s="323"/>
      <c r="F8" s="323" t="s">
        <v>1654</v>
      </c>
      <c r="G8" s="324" t="s">
        <v>1654</v>
      </c>
      <c r="H8" s="261"/>
      <c r="I8" s="326"/>
      <c r="J8" s="327" t="s">
        <v>1390</v>
      </c>
      <c r="K8" s="327"/>
      <c r="L8" s="328" t="s">
        <v>1390</v>
      </c>
      <c r="M8" s="367"/>
      <c r="N8" s="373"/>
      <c r="O8" s="374">
        <v>2</v>
      </c>
      <c r="P8" s="521"/>
      <c r="Q8" s="38">
        <v>1</v>
      </c>
      <c r="R8" s="38">
        <v>1</v>
      </c>
    </row>
    <row r="9" spans="1:18" ht="12.75" customHeight="1">
      <c r="A9" s="91"/>
      <c r="B9" s="259"/>
      <c r="C9" s="376"/>
      <c r="D9" s="260"/>
      <c r="E9" s="260"/>
      <c r="F9" s="260"/>
      <c r="G9" s="260"/>
      <c r="H9" s="261"/>
      <c r="I9" s="260"/>
      <c r="J9" s="260"/>
      <c r="K9" s="260"/>
      <c r="L9" s="260"/>
      <c r="M9" s="380"/>
      <c r="N9" s="263"/>
      <c r="O9" s="263"/>
      <c r="P9" s="282"/>
      <c r="Q9" s="38"/>
      <c r="R9" s="38"/>
    </row>
    <row r="10" spans="1:18" ht="12.75" customHeight="1" thickBot="1">
      <c r="A10" s="91"/>
      <c r="B10" s="259" t="s">
        <v>602</v>
      </c>
      <c r="C10" s="376"/>
      <c r="D10" s="260"/>
      <c r="E10" s="260"/>
      <c r="F10" s="260"/>
      <c r="G10" s="260"/>
      <c r="H10" s="261"/>
      <c r="I10" s="260"/>
      <c r="J10" s="260"/>
      <c r="K10" s="260"/>
      <c r="L10" s="260"/>
      <c r="M10" s="380"/>
      <c r="N10" s="263"/>
      <c r="O10" s="263"/>
      <c r="P10" s="263"/>
      <c r="Q10" s="38"/>
      <c r="R10" s="38"/>
    </row>
    <row r="11" spans="1:28" ht="12.75" customHeight="1">
      <c r="A11" s="91">
        <v>3</v>
      </c>
      <c r="B11" s="275" t="s">
        <v>908</v>
      </c>
      <c r="C11" s="276" t="s">
        <v>983</v>
      </c>
      <c r="D11" s="277" t="s">
        <v>984</v>
      </c>
      <c r="E11" s="277" t="s">
        <v>970</v>
      </c>
      <c r="F11" s="277"/>
      <c r="G11" s="278"/>
      <c r="H11" s="260"/>
      <c r="I11" s="279" t="s">
        <v>1390</v>
      </c>
      <c r="J11" s="280"/>
      <c r="K11" s="280"/>
      <c r="L11" s="284"/>
      <c r="M11" s="262"/>
      <c r="N11" s="285">
        <v>3</v>
      </c>
      <c r="O11" s="286"/>
      <c r="P11" s="518"/>
      <c r="Q11" s="38">
        <v>1</v>
      </c>
      <c r="R11" s="38">
        <v>1</v>
      </c>
      <c r="T11" s="359" t="s">
        <v>888</v>
      </c>
      <c r="U11" s="359" t="s">
        <v>889</v>
      </c>
      <c r="V11" s="262" t="s">
        <v>826</v>
      </c>
      <c r="W11" s="260" t="s">
        <v>1665</v>
      </c>
      <c r="X11" s="260" t="s">
        <v>1030</v>
      </c>
      <c r="Y11" s="260" t="s">
        <v>207</v>
      </c>
      <c r="Z11" s="260" t="s">
        <v>208</v>
      </c>
      <c r="AA11" s="260">
        <v>2</v>
      </c>
      <c r="AB11" s="260" t="s">
        <v>1392</v>
      </c>
    </row>
    <row r="12" spans="1:29" ht="12.75" customHeight="1">
      <c r="A12" s="101">
        <v>4</v>
      </c>
      <c r="B12" s="288" t="s">
        <v>845</v>
      </c>
      <c r="C12" s="289" t="s">
        <v>1656</v>
      </c>
      <c r="D12" s="290" t="s">
        <v>994</v>
      </c>
      <c r="E12" s="290"/>
      <c r="F12" s="290"/>
      <c r="G12" s="291" t="s">
        <v>1651</v>
      </c>
      <c r="H12" s="260"/>
      <c r="I12" s="292"/>
      <c r="J12" s="293"/>
      <c r="K12" s="293"/>
      <c r="L12" s="294" t="s">
        <v>1390</v>
      </c>
      <c r="M12" s="262"/>
      <c r="N12" s="295"/>
      <c r="O12" s="296"/>
      <c r="P12" s="519"/>
      <c r="Q12" s="38"/>
      <c r="R12" s="38"/>
      <c r="T12" s="262" t="s">
        <v>1390</v>
      </c>
      <c r="U12" s="262" t="s">
        <v>1390</v>
      </c>
      <c r="V12" s="312" t="s">
        <v>908</v>
      </c>
      <c r="W12" s="312" t="s">
        <v>983</v>
      </c>
      <c r="X12" s="313" t="s">
        <v>984</v>
      </c>
      <c r="Y12" s="316" t="s">
        <v>1390</v>
      </c>
      <c r="Z12" s="316"/>
      <c r="AA12" s="316"/>
      <c r="AB12" s="316"/>
      <c r="AC12" s="38">
        <f aca="true" t="shared" si="0" ref="AC12:AC28">COUNTA(Y12:AB12)</f>
        <v>1</v>
      </c>
    </row>
    <row r="13" spans="1:29" ht="12.75" customHeight="1">
      <c r="A13" s="91">
        <v>5</v>
      </c>
      <c r="B13" s="311" t="s">
        <v>909</v>
      </c>
      <c r="C13" s="312" t="s">
        <v>979</v>
      </c>
      <c r="D13" s="313" t="s">
        <v>980</v>
      </c>
      <c r="E13" s="313" t="s">
        <v>970</v>
      </c>
      <c r="F13" s="313"/>
      <c r="G13" s="314"/>
      <c r="H13" s="260"/>
      <c r="I13" s="315" t="s">
        <v>1390</v>
      </c>
      <c r="J13" s="316"/>
      <c r="K13" s="316"/>
      <c r="L13" s="317"/>
      <c r="M13" s="262"/>
      <c r="N13" s="509">
        <v>3</v>
      </c>
      <c r="O13" s="510"/>
      <c r="P13" s="520"/>
      <c r="Q13" s="38">
        <v>1</v>
      </c>
      <c r="R13" s="38">
        <v>1</v>
      </c>
      <c r="T13" s="262" t="s">
        <v>1390</v>
      </c>
      <c r="U13" s="262" t="s">
        <v>1390</v>
      </c>
      <c r="V13" s="312" t="s">
        <v>910</v>
      </c>
      <c r="W13" s="312" t="s">
        <v>981</v>
      </c>
      <c r="X13" s="313" t="s">
        <v>982</v>
      </c>
      <c r="Y13" s="316" t="s">
        <v>1390</v>
      </c>
      <c r="Z13" s="316"/>
      <c r="AA13" s="316"/>
      <c r="AB13" s="316"/>
      <c r="AC13" s="38">
        <f t="shared" si="0"/>
        <v>1</v>
      </c>
    </row>
    <row r="14" spans="1:29" ht="12.75" customHeight="1">
      <c r="A14" s="101">
        <v>6</v>
      </c>
      <c r="B14" s="288" t="s">
        <v>845</v>
      </c>
      <c r="C14" s="289" t="s">
        <v>1656</v>
      </c>
      <c r="D14" s="290" t="s">
        <v>991</v>
      </c>
      <c r="E14" s="290"/>
      <c r="F14" s="290"/>
      <c r="G14" s="291" t="s">
        <v>1407</v>
      </c>
      <c r="H14" s="260"/>
      <c r="I14" s="292"/>
      <c r="J14" s="293"/>
      <c r="K14" s="293"/>
      <c r="L14" s="294" t="s">
        <v>1390</v>
      </c>
      <c r="M14" s="262"/>
      <c r="N14" s="295"/>
      <c r="O14" s="296"/>
      <c r="P14" s="519"/>
      <c r="Q14" s="38"/>
      <c r="R14" s="38"/>
      <c r="T14" s="262" t="s">
        <v>1390</v>
      </c>
      <c r="U14" s="262"/>
      <c r="V14" s="529">
        <v>2</v>
      </c>
      <c r="W14" s="529"/>
      <c r="X14" s="475" t="s">
        <v>992</v>
      </c>
      <c r="Y14" s="530"/>
      <c r="Z14" s="530"/>
      <c r="AA14" s="530"/>
      <c r="AB14" s="530" t="s">
        <v>1390</v>
      </c>
      <c r="AC14" s="38">
        <f t="shared" si="0"/>
        <v>1</v>
      </c>
    </row>
    <row r="15" spans="1:29" ht="12.75" customHeight="1">
      <c r="A15" s="91">
        <v>7</v>
      </c>
      <c r="B15" s="311" t="s">
        <v>910</v>
      </c>
      <c r="C15" s="312" t="s">
        <v>981</v>
      </c>
      <c r="D15" s="313" t="s">
        <v>982</v>
      </c>
      <c r="E15" s="313" t="s">
        <v>970</v>
      </c>
      <c r="F15" s="313"/>
      <c r="G15" s="314"/>
      <c r="H15" s="260"/>
      <c r="I15" s="315" t="s">
        <v>1390</v>
      </c>
      <c r="J15" s="316"/>
      <c r="K15" s="316"/>
      <c r="L15" s="317"/>
      <c r="M15" s="262"/>
      <c r="N15" s="509">
        <v>3</v>
      </c>
      <c r="O15" s="510"/>
      <c r="P15" s="520"/>
      <c r="Q15" s="38">
        <v>1</v>
      </c>
      <c r="R15" s="38">
        <v>1</v>
      </c>
      <c r="T15" s="262" t="s">
        <v>1390</v>
      </c>
      <c r="U15" s="262" t="s">
        <v>1390</v>
      </c>
      <c r="V15" s="312" t="s">
        <v>914</v>
      </c>
      <c r="W15" s="312" t="s">
        <v>987</v>
      </c>
      <c r="X15" s="313" t="s">
        <v>988</v>
      </c>
      <c r="Y15" s="316" t="s">
        <v>1390</v>
      </c>
      <c r="Z15" s="316"/>
      <c r="AA15" s="316"/>
      <c r="AB15" s="316"/>
      <c r="AC15" s="38">
        <f t="shared" si="0"/>
        <v>1</v>
      </c>
    </row>
    <row r="16" spans="1:29" ht="12.75" customHeight="1">
      <c r="A16" s="101">
        <v>8</v>
      </c>
      <c r="B16" s="288" t="s">
        <v>911</v>
      </c>
      <c r="C16" s="289" t="s">
        <v>968</v>
      </c>
      <c r="D16" s="290" t="s">
        <v>969</v>
      </c>
      <c r="E16" s="290" t="s">
        <v>970</v>
      </c>
      <c r="F16" s="290"/>
      <c r="G16" s="291"/>
      <c r="H16" s="260"/>
      <c r="I16" s="292" t="s">
        <v>1390</v>
      </c>
      <c r="J16" s="293"/>
      <c r="K16" s="293"/>
      <c r="L16" s="294"/>
      <c r="M16" s="262"/>
      <c r="N16" s="295">
        <v>3</v>
      </c>
      <c r="O16" s="296"/>
      <c r="P16" s="519"/>
      <c r="Q16" s="38">
        <v>1</v>
      </c>
      <c r="R16" s="38">
        <v>1</v>
      </c>
      <c r="T16" s="262" t="s">
        <v>1390</v>
      </c>
      <c r="U16" s="262" t="s">
        <v>1390</v>
      </c>
      <c r="V16" s="312" t="s">
        <v>837</v>
      </c>
      <c r="W16" s="312" t="s">
        <v>973</v>
      </c>
      <c r="X16" s="313" t="s">
        <v>974</v>
      </c>
      <c r="Y16" s="316" t="s">
        <v>1390</v>
      </c>
      <c r="Z16" s="316"/>
      <c r="AA16" s="316"/>
      <c r="AB16" s="316"/>
      <c r="AC16" s="38">
        <f t="shared" si="0"/>
        <v>1</v>
      </c>
    </row>
    <row r="17" spans="1:29" ht="12.75" customHeight="1">
      <c r="A17" s="91">
        <v>9</v>
      </c>
      <c r="B17" s="311" t="s">
        <v>912</v>
      </c>
      <c r="C17" s="312" t="s">
        <v>977</v>
      </c>
      <c r="D17" s="313" t="s">
        <v>978</v>
      </c>
      <c r="E17" s="313" t="s">
        <v>970</v>
      </c>
      <c r="F17" s="313"/>
      <c r="G17" s="314"/>
      <c r="H17" s="260"/>
      <c r="I17" s="315" t="s">
        <v>1390</v>
      </c>
      <c r="J17" s="316"/>
      <c r="K17" s="316"/>
      <c r="L17" s="317"/>
      <c r="M17" s="262"/>
      <c r="N17" s="509">
        <v>3</v>
      </c>
      <c r="O17" s="510"/>
      <c r="P17" s="520"/>
      <c r="Q17" s="38">
        <v>1</v>
      </c>
      <c r="R17" s="38">
        <v>1</v>
      </c>
      <c r="T17" s="262" t="s">
        <v>1390</v>
      </c>
      <c r="U17" s="262" t="s">
        <v>1390</v>
      </c>
      <c r="V17" s="312">
        <v>5</v>
      </c>
      <c r="W17" s="312" t="s">
        <v>989</v>
      </c>
      <c r="X17" s="313" t="s">
        <v>537</v>
      </c>
      <c r="Y17" s="316"/>
      <c r="Z17" s="316" t="s">
        <v>1390</v>
      </c>
      <c r="AA17" s="316"/>
      <c r="AB17" s="316"/>
      <c r="AC17" s="38">
        <f t="shared" si="0"/>
        <v>1</v>
      </c>
    </row>
    <row r="18" spans="1:29" ht="12.75" customHeight="1">
      <c r="A18" s="101">
        <v>10</v>
      </c>
      <c r="B18" s="288">
        <v>16</v>
      </c>
      <c r="C18" s="289" t="s">
        <v>985</v>
      </c>
      <c r="D18" s="290" t="s">
        <v>986</v>
      </c>
      <c r="E18" s="290" t="s">
        <v>970</v>
      </c>
      <c r="F18" s="290"/>
      <c r="G18" s="291"/>
      <c r="H18" s="260"/>
      <c r="I18" s="292" t="s">
        <v>1390</v>
      </c>
      <c r="J18" s="293"/>
      <c r="K18" s="293"/>
      <c r="L18" s="294"/>
      <c r="M18" s="262"/>
      <c r="N18" s="295">
        <v>3</v>
      </c>
      <c r="O18" s="296"/>
      <c r="P18" s="519"/>
      <c r="Q18" s="38">
        <v>1</v>
      </c>
      <c r="R18" s="38">
        <v>1</v>
      </c>
      <c r="T18" s="262" t="s">
        <v>1390</v>
      </c>
      <c r="U18" s="262" t="s">
        <v>1390</v>
      </c>
      <c r="V18" s="312" t="s">
        <v>911</v>
      </c>
      <c r="W18" s="312" t="s">
        <v>968</v>
      </c>
      <c r="X18" s="313" t="s">
        <v>969</v>
      </c>
      <c r="Y18" s="316" t="s">
        <v>1390</v>
      </c>
      <c r="Z18" s="316"/>
      <c r="AA18" s="316"/>
      <c r="AB18" s="316"/>
      <c r="AC18" s="38">
        <f t="shared" si="0"/>
        <v>1</v>
      </c>
    </row>
    <row r="19" spans="1:29" ht="12.75" customHeight="1">
      <c r="A19" s="91">
        <v>11</v>
      </c>
      <c r="B19" s="311">
        <v>5</v>
      </c>
      <c r="C19" s="312" t="s">
        <v>989</v>
      </c>
      <c r="D19" s="313" t="s">
        <v>537</v>
      </c>
      <c r="E19" s="313" t="s">
        <v>990</v>
      </c>
      <c r="F19" s="313" t="s">
        <v>1392</v>
      </c>
      <c r="G19" s="314"/>
      <c r="H19" s="260"/>
      <c r="I19" s="315"/>
      <c r="J19" s="316" t="s">
        <v>1390</v>
      </c>
      <c r="K19" s="316"/>
      <c r="L19" s="317"/>
      <c r="M19" s="262"/>
      <c r="N19" s="509"/>
      <c r="O19" s="510">
        <v>1</v>
      </c>
      <c r="P19" s="520"/>
      <c r="Q19" s="38">
        <v>1</v>
      </c>
      <c r="R19" s="38">
        <v>1</v>
      </c>
      <c r="T19" s="262" t="s">
        <v>1390</v>
      </c>
      <c r="U19" s="262" t="s">
        <v>1390</v>
      </c>
      <c r="V19" s="312" t="s">
        <v>913</v>
      </c>
      <c r="W19" s="312" t="s">
        <v>971</v>
      </c>
      <c r="X19" s="313" t="s">
        <v>972</v>
      </c>
      <c r="Y19" s="316" t="s">
        <v>1390</v>
      </c>
      <c r="Z19" s="316"/>
      <c r="AA19" s="316"/>
      <c r="AB19" s="316"/>
      <c r="AC19" s="38">
        <f t="shared" si="0"/>
        <v>1</v>
      </c>
    </row>
    <row r="20" spans="1:29" ht="12.75" customHeight="1">
      <c r="A20" s="101">
        <v>12</v>
      </c>
      <c r="B20" s="288" t="s">
        <v>913</v>
      </c>
      <c r="C20" s="289" t="s">
        <v>971</v>
      </c>
      <c r="D20" s="290" t="s">
        <v>972</v>
      </c>
      <c r="E20" s="290" t="s">
        <v>970</v>
      </c>
      <c r="F20" s="290"/>
      <c r="G20" s="291"/>
      <c r="H20" s="260"/>
      <c r="I20" s="292" t="s">
        <v>1390</v>
      </c>
      <c r="J20" s="293"/>
      <c r="K20" s="293"/>
      <c r="L20" s="294"/>
      <c r="M20" s="262"/>
      <c r="N20" s="295">
        <v>3</v>
      </c>
      <c r="O20" s="296"/>
      <c r="P20" s="519"/>
      <c r="Q20" s="38">
        <v>1</v>
      </c>
      <c r="R20" s="38">
        <v>1</v>
      </c>
      <c r="T20" s="262" t="s">
        <v>1390</v>
      </c>
      <c r="U20" s="262" t="s">
        <v>1390</v>
      </c>
      <c r="V20" s="312" t="s">
        <v>849</v>
      </c>
      <c r="W20" s="312" t="s">
        <v>975</v>
      </c>
      <c r="X20" s="313" t="s">
        <v>976</v>
      </c>
      <c r="Y20" s="316" t="s">
        <v>1390</v>
      </c>
      <c r="Z20" s="316"/>
      <c r="AA20" s="316"/>
      <c r="AB20" s="316"/>
      <c r="AC20" s="38">
        <f t="shared" si="0"/>
        <v>1</v>
      </c>
    </row>
    <row r="21" spans="1:29" ht="12.75" customHeight="1">
      <c r="A21" s="91">
        <v>13</v>
      </c>
      <c r="B21" s="311" t="s">
        <v>849</v>
      </c>
      <c r="C21" s="312" t="s">
        <v>975</v>
      </c>
      <c r="D21" s="313" t="s">
        <v>976</v>
      </c>
      <c r="E21" s="313" t="s">
        <v>970</v>
      </c>
      <c r="F21" s="313"/>
      <c r="G21" s="314"/>
      <c r="H21" s="260"/>
      <c r="I21" s="315" t="s">
        <v>1390</v>
      </c>
      <c r="J21" s="316"/>
      <c r="K21" s="316"/>
      <c r="L21" s="317"/>
      <c r="M21" s="262"/>
      <c r="N21" s="509">
        <v>3</v>
      </c>
      <c r="O21" s="510"/>
      <c r="P21" s="520"/>
      <c r="Q21" s="38">
        <v>1</v>
      </c>
      <c r="R21" s="38">
        <v>1</v>
      </c>
      <c r="T21" s="262" t="s">
        <v>1390</v>
      </c>
      <c r="U21" s="262" t="s">
        <v>1390</v>
      </c>
      <c r="V21" s="312">
        <v>16</v>
      </c>
      <c r="W21" s="312" t="s">
        <v>985</v>
      </c>
      <c r="X21" s="313" t="s">
        <v>986</v>
      </c>
      <c r="Y21" s="316" t="s">
        <v>1390</v>
      </c>
      <c r="Z21" s="316"/>
      <c r="AA21" s="316"/>
      <c r="AB21" s="316"/>
      <c r="AC21" s="38">
        <f t="shared" si="0"/>
        <v>1</v>
      </c>
    </row>
    <row r="22" spans="1:29" ht="12.75" customHeight="1">
      <c r="A22" s="101">
        <v>14</v>
      </c>
      <c r="B22" s="288" t="s">
        <v>914</v>
      </c>
      <c r="C22" s="289" t="s">
        <v>987</v>
      </c>
      <c r="D22" s="290" t="s">
        <v>988</v>
      </c>
      <c r="E22" s="290" t="s">
        <v>970</v>
      </c>
      <c r="F22" s="290"/>
      <c r="G22" s="291"/>
      <c r="H22" s="260"/>
      <c r="I22" s="292" t="s">
        <v>1390</v>
      </c>
      <c r="J22" s="293"/>
      <c r="K22" s="293"/>
      <c r="L22" s="294"/>
      <c r="M22" s="262"/>
      <c r="N22" s="295">
        <v>3</v>
      </c>
      <c r="O22" s="296"/>
      <c r="P22" s="519"/>
      <c r="Q22" s="38">
        <v>1</v>
      </c>
      <c r="R22" s="38">
        <v>1</v>
      </c>
      <c r="T22" s="262"/>
      <c r="U22" s="262"/>
      <c r="V22" s="289">
        <v>16</v>
      </c>
      <c r="W22" s="289" t="s">
        <v>1656</v>
      </c>
      <c r="X22" s="290" t="s">
        <v>966</v>
      </c>
      <c r="Y22" s="293"/>
      <c r="Z22" s="293"/>
      <c r="AA22" s="293"/>
      <c r="AB22" s="293"/>
      <c r="AC22" s="38">
        <f t="shared" si="0"/>
        <v>0</v>
      </c>
    </row>
    <row r="23" spans="1:29" ht="12.75" customHeight="1">
      <c r="A23" s="91">
        <v>15</v>
      </c>
      <c r="B23" s="311">
        <v>2</v>
      </c>
      <c r="C23" s="312"/>
      <c r="D23" s="313" t="s">
        <v>992</v>
      </c>
      <c r="E23" s="313"/>
      <c r="F23" s="313"/>
      <c r="G23" s="314" t="s">
        <v>1407</v>
      </c>
      <c r="H23" s="260"/>
      <c r="I23" s="315"/>
      <c r="J23" s="316"/>
      <c r="K23" s="316"/>
      <c r="L23" s="317" t="s">
        <v>1390</v>
      </c>
      <c r="M23" s="262"/>
      <c r="N23" s="509"/>
      <c r="O23" s="510"/>
      <c r="P23" s="520"/>
      <c r="Q23" s="38"/>
      <c r="R23" s="38"/>
      <c r="T23" s="262"/>
      <c r="U23" s="262"/>
      <c r="V23" s="289" t="s">
        <v>845</v>
      </c>
      <c r="W23" s="289" t="s">
        <v>1656</v>
      </c>
      <c r="X23" s="290" t="s">
        <v>994</v>
      </c>
      <c r="Y23" s="293"/>
      <c r="Z23" s="293"/>
      <c r="AA23" s="293"/>
      <c r="AB23" s="293"/>
      <c r="AC23" s="38">
        <f t="shared" si="0"/>
        <v>0</v>
      </c>
    </row>
    <row r="24" spans="1:29" ht="12.75" customHeight="1">
      <c r="A24" s="101">
        <v>16</v>
      </c>
      <c r="B24" s="288" t="s">
        <v>837</v>
      </c>
      <c r="C24" s="289" t="s">
        <v>973</v>
      </c>
      <c r="D24" s="290" t="s">
        <v>974</v>
      </c>
      <c r="E24" s="290" t="s">
        <v>970</v>
      </c>
      <c r="F24" s="290"/>
      <c r="G24" s="291"/>
      <c r="H24" s="260"/>
      <c r="I24" s="292" t="s">
        <v>1390</v>
      </c>
      <c r="J24" s="293"/>
      <c r="K24" s="293"/>
      <c r="L24" s="294"/>
      <c r="M24" s="262"/>
      <c r="N24" s="295">
        <v>3</v>
      </c>
      <c r="O24" s="296"/>
      <c r="P24" s="519"/>
      <c r="Q24" s="38">
        <v>1</v>
      </c>
      <c r="R24" s="38">
        <v>1</v>
      </c>
      <c r="T24" s="262"/>
      <c r="U24" s="262"/>
      <c r="V24" s="289" t="s">
        <v>845</v>
      </c>
      <c r="W24" s="289" t="s">
        <v>1656</v>
      </c>
      <c r="X24" s="290" t="s">
        <v>991</v>
      </c>
      <c r="Y24" s="293"/>
      <c r="Z24" s="293"/>
      <c r="AA24" s="293"/>
      <c r="AB24" s="293"/>
      <c r="AC24" s="38">
        <f t="shared" si="0"/>
        <v>0</v>
      </c>
    </row>
    <row r="25" spans="1:29" ht="12.75" customHeight="1">
      <c r="A25" s="91">
        <v>17</v>
      </c>
      <c r="B25" s="311" t="s">
        <v>845</v>
      </c>
      <c r="C25" s="312" t="s">
        <v>1656</v>
      </c>
      <c r="D25" s="313" t="s">
        <v>1657</v>
      </c>
      <c r="E25" s="313"/>
      <c r="F25" s="313"/>
      <c r="G25" s="314" t="s">
        <v>1654</v>
      </c>
      <c r="H25" s="260"/>
      <c r="I25" s="315"/>
      <c r="J25" s="316"/>
      <c r="K25" s="316"/>
      <c r="L25" s="317" t="s">
        <v>1390</v>
      </c>
      <c r="M25" s="262"/>
      <c r="N25" s="509"/>
      <c r="O25" s="510"/>
      <c r="P25" s="520"/>
      <c r="Q25" s="38"/>
      <c r="R25" s="38"/>
      <c r="T25" s="262"/>
      <c r="U25" s="262"/>
      <c r="V25" s="289" t="s">
        <v>845</v>
      </c>
      <c r="W25" s="289" t="s">
        <v>1656</v>
      </c>
      <c r="X25" s="290" t="s">
        <v>1657</v>
      </c>
      <c r="Y25" s="293"/>
      <c r="Z25" s="293"/>
      <c r="AA25" s="293"/>
      <c r="AB25" s="293"/>
      <c r="AC25" s="38">
        <f t="shared" si="0"/>
        <v>0</v>
      </c>
    </row>
    <row r="26" spans="1:29" ht="12.75" customHeight="1" thickBot="1">
      <c r="A26" s="101">
        <v>18</v>
      </c>
      <c r="B26" s="321" t="s">
        <v>845</v>
      </c>
      <c r="C26" s="322" t="s">
        <v>1656</v>
      </c>
      <c r="D26" s="323" t="s">
        <v>993</v>
      </c>
      <c r="E26" s="323"/>
      <c r="F26" s="323"/>
      <c r="G26" s="324" t="s">
        <v>1392</v>
      </c>
      <c r="H26" s="325"/>
      <c r="I26" s="326"/>
      <c r="J26" s="327"/>
      <c r="K26" s="327"/>
      <c r="L26" s="328" t="s">
        <v>1390</v>
      </c>
      <c r="M26" s="329"/>
      <c r="N26" s="373"/>
      <c r="O26" s="374"/>
      <c r="P26" s="521"/>
      <c r="Q26" s="38"/>
      <c r="R26" s="38"/>
      <c r="T26" s="262"/>
      <c r="U26" s="262"/>
      <c r="V26" s="289" t="s">
        <v>845</v>
      </c>
      <c r="W26" s="289" t="s">
        <v>1656</v>
      </c>
      <c r="X26" s="290" t="s">
        <v>993</v>
      </c>
      <c r="Y26" s="293"/>
      <c r="Z26" s="293"/>
      <c r="AA26" s="293"/>
      <c r="AB26" s="293"/>
      <c r="AC26" s="38">
        <f t="shared" si="0"/>
        <v>0</v>
      </c>
    </row>
    <row r="27" spans="1:29" ht="12.75" customHeight="1">
      <c r="A27" s="91"/>
      <c r="B27" s="99" t="s">
        <v>3</v>
      </c>
      <c r="C27" s="91"/>
      <c r="D27" s="92">
        <f>COUNTA(D7:D26)</f>
        <v>18</v>
      </c>
      <c r="E27" s="91"/>
      <c r="F27" s="91"/>
      <c r="G27" s="91"/>
      <c r="H27" s="15"/>
      <c r="I27" s="92">
        <f>COUNTA(I7:I26)</f>
        <v>11</v>
      </c>
      <c r="J27" s="92">
        <f>COUNTA(J7:J26)</f>
        <v>2</v>
      </c>
      <c r="K27" s="92">
        <f>COUNTA(K7:K26)</f>
        <v>1</v>
      </c>
      <c r="L27" s="92">
        <f>COUNTA(L7:L26)</f>
        <v>6</v>
      </c>
      <c r="M27" s="59"/>
      <c r="N27" s="92">
        <f>COUNTA(N36:N38)</f>
        <v>2</v>
      </c>
      <c r="O27" s="92">
        <f>COUNTA(O36:O38)</f>
        <v>2</v>
      </c>
      <c r="P27" s="92">
        <f>COUNTA(P36:P38)</f>
        <v>0</v>
      </c>
      <c r="Q27" s="38"/>
      <c r="R27" s="38"/>
      <c r="T27" s="262" t="s">
        <v>1390</v>
      </c>
      <c r="U27" s="262" t="s">
        <v>1390</v>
      </c>
      <c r="V27" s="289" t="s">
        <v>845</v>
      </c>
      <c r="W27" s="289" t="s">
        <v>1656</v>
      </c>
      <c r="X27" s="290" t="s">
        <v>510</v>
      </c>
      <c r="Y27" s="293" t="s">
        <v>1390</v>
      </c>
      <c r="Z27" s="293" t="s">
        <v>1390</v>
      </c>
      <c r="AA27" s="293" t="s">
        <v>1390</v>
      </c>
      <c r="AB27" s="293" t="s">
        <v>1390</v>
      </c>
      <c r="AC27" s="38">
        <f t="shared" si="0"/>
        <v>4</v>
      </c>
    </row>
    <row r="28" spans="2:29" s="38" customFormat="1" ht="11.25" customHeight="1">
      <c r="B28" s="249"/>
      <c r="D28" s="250"/>
      <c r="H28" s="251"/>
      <c r="I28" s="250"/>
      <c r="J28" s="250"/>
      <c r="K28" s="250"/>
      <c r="L28" s="250"/>
      <c r="M28" s="251"/>
      <c r="S28"/>
      <c r="T28" s="262" t="s">
        <v>1390</v>
      </c>
      <c r="U28" s="262" t="s">
        <v>1390</v>
      </c>
      <c r="V28" s="312" t="s">
        <v>909</v>
      </c>
      <c r="W28" s="312" t="s">
        <v>979</v>
      </c>
      <c r="X28" s="313" t="s">
        <v>980</v>
      </c>
      <c r="Y28" s="316" t="s">
        <v>1390</v>
      </c>
      <c r="Z28" s="316"/>
      <c r="AA28" s="316"/>
      <c r="AB28" s="316"/>
      <c r="AC28" s="38">
        <f t="shared" si="0"/>
        <v>1</v>
      </c>
    </row>
    <row r="29" spans="1:29" s="38" customFormat="1" ht="11.25" customHeight="1">
      <c r="A29" s="37" t="s">
        <v>1489</v>
      </c>
      <c r="D29" s="39"/>
      <c r="H29" s="41"/>
      <c r="M29" s="41"/>
      <c r="S29"/>
      <c r="T29" s="262" t="s">
        <v>1390</v>
      </c>
      <c r="U29" s="262" t="s">
        <v>1390</v>
      </c>
      <c r="V29" s="312" t="s">
        <v>912</v>
      </c>
      <c r="W29" s="312" t="s">
        <v>977</v>
      </c>
      <c r="X29" s="313" t="s">
        <v>978</v>
      </c>
      <c r="Y29" s="316" t="s">
        <v>1390</v>
      </c>
      <c r="Z29" s="316"/>
      <c r="AA29" s="316"/>
      <c r="AB29" s="316"/>
      <c r="AC29" s="38">
        <f>COUNTA(Y29:AB29)</f>
        <v>1</v>
      </c>
    </row>
    <row r="30" spans="1:29" s="38" customFormat="1" ht="11.25" customHeight="1">
      <c r="A30" s="70" t="s">
        <v>995</v>
      </c>
      <c r="D30" s="39"/>
      <c r="H30" s="41"/>
      <c r="M30" s="41"/>
      <c r="S30"/>
      <c r="T30" s="260">
        <f>COUNTA(T12:T29)</f>
        <v>13</v>
      </c>
      <c r="U30" s="260">
        <f>COUNTA(U12:U29)</f>
        <v>12</v>
      </c>
      <c r="V30" s="260">
        <f>COUNTA(V12:V29)</f>
        <v>18</v>
      </c>
      <c r="W30" s="282"/>
      <c r="X30" s="260">
        <f>COUNTA(X12:X29)</f>
        <v>18</v>
      </c>
      <c r="Y30" s="260">
        <f>COUNTA(Y12:Y29)</f>
        <v>11</v>
      </c>
      <c r="Z30" s="260">
        <f>COUNTA(Z12:Z29)</f>
        <v>2</v>
      </c>
      <c r="AA30" s="260">
        <f>COUNTA(AA12:AA29)</f>
        <v>1</v>
      </c>
      <c r="AB30" s="260">
        <f>COUNTA(AB12:AB29)</f>
        <v>2</v>
      </c>
      <c r="AC30" s="46"/>
    </row>
    <row r="31" spans="1:28" s="46" customFormat="1" ht="11.25" customHeight="1">
      <c r="A31" s="72" t="s">
        <v>996</v>
      </c>
      <c r="D31" s="47"/>
      <c r="M31" s="68"/>
      <c r="T31" s="282"/>
      <c r="U31" s="282"/>
      <c r="V31" s="282"/>
      <c r="W31" s="282"/>
      <c r="X31" s="282"/>
      <c r="Y31" s="282"/>
      <c r="Z31" s="282"/>
      <c r="AA31" s="282"/>
      <c r="AB31" s="282"/>
    </row>
    <row r="32" spans="1:13" s="46" customFormat="1" ht="11.25" customHeight="1">
      <c r="A32" s="72" t="s">
        <v>536</v>
      </c>
      <c r="D32" s="47"/>
      <c r="M32" s="68"/>
    </row>
    <row r="33" spans="1:13" s="46" customFormat="1" ht="11.25" customHeight="1">
      <c r="A33" s="72" t="s">
        <v>997</v>
      </c>
      <c r="C33" s="69"/>
      <c r="D33" s="47"/>
      <c r="M33" s="68"/>
    </row>
    <row r="34" spans="4:13" s="46" customFormat="1" ht="11.25" customHeight="1">
      <c r="D34" s="47"/>
      <c r="M34" s="68"/>
    </row>
    <row r="35" spans="1:13" s="46" customFormat="1" ht="11.25" customHeight="1">
      <c r="A35" s="49" t="s">
        <v>184</v>
      </c>
      <c r="D35" s="47"/>
      <c r="M35" s="68"/>
    </row>
    <row r="36" spans="1:17" s="46" customFormat="1" ht="11.25" customHeight="1">
      <c r="A36" s="397">
        <v>1</v>
      </c>
      <c r="B36" s="397" t="s">
        <v>998</v>
      </c>
      <c r="C36" s="397"/>
      <c r="D36" s="397"/>
      <c r="E36" s="397"/>
      <c r="F36" s="397"/>
      <c r="G36" s="397"/>
      <c r="H36" s="397"/>
      <c r="I36" s="397"/>
      <c r="J36" s="397"/>
      <c r="K36" s="397"/>
      <c r="L36" s="397"/>
      <c r="M36" s="396"/>
      <c r="N36" s="408"/>
      <c r="O36" s="408" t="s">
        <v>1390</v>
      </c>
      <c r="P36" s="408"/>
      <c r="Q36" s="38">
        <f>COUNTA(N36:P36)</f>
        <v>1</v>
      </c>
    </row>
    <row r="37" spans="1:24" s="46" customFormat="1" ht="11.25" customHeight="1">
      <c r="A37" s="397">
        <v>2</v>
      </c>
      <c r="B37" s="397" t="s">
        <v>999</v>
      </c>
      <c r="C37" s="397"/>
      <c r="D37" s="397"/>
      <c r="E37" s="397"/>
      <c r="F37" s="397"/>
      <c r="G37" s="397"/>
      <c r="H37" s="397"/>
      <c r="I37" s="397"/>
      <c r="J37" s="397"/>
      <c r="K37" s="397"/>
      <c r="L37" s="397"/>
      <c r="M37" s="396"/>
      <c r="N37" s="408" t="s">
        <v>1390</v>
      </c>
      <c r="O37" s="408" t="s">
        <v>1390</v>
      </c>
      <c r="P37" s="408"/>
      <c r="Q37" s="38">
        <f>COUNTA(N37:P37)</f>
        <v>2</v>
      </c>
      <c r="X37" s="68"/>
    </row>
    <row r="38" spans="1:24" s="46" customFormat="1" ht="11.25" customHeight="1">
      <c r="A38" s="397">
        <v>3</v>
      </c>
      <c r="B38" s="397" t="s">
        <v>1001</v>
      </c>
      <c r="C38" s="397"/>
      <c r="D38" s="397"/>
      <c r="E38" s="397"/>
      <c r="F38" s="397"/>
      <c r="G38" s="397"/>
      <c r="H38" s="397"/>
      <c r="I38" s="397"/>
      <c r="J38" s="397"/>
      <c r="K38" s="397"/>
      <c r="L38" s="397"/>
      <c r="M38" s="396"/>
      <c r="N38" s="408" t="s">
        <v>1390</v>
      </c>
      <c r="O38" s="408"/>
      <c r="P38" s="408"/>
      <c r="Q38" s="38">
        <f>COUNTA(N38:P38)</f>
        <v>1</v>
      </c>
      <c r="X38" s="68"/>
    </row>
    <row r="39" spans="13:24" s="46" customFormat="1" ht="11.25" customHeight="1">
      <c r="M39" s="68"/>
      <c r="Q39" s="38"/>
      <c r="X39" s="68"/>
    </row>
    <row r="40" spans="4:24" ht="15">
      <c r="D40" s="53"/>
      <c r="H40" s="53"/>
      <c r="X40" s="14"/>
    </row>
    <row r="41" spans="4:24" ht="15">
      <c r="D41" s="53"/>
      <c r="H41" s="53"/>
      <c r="X41" s="14"/>
    </row>
    <row r="42" spans="2:13" ht="15">
      <c r="B42"/>
      <c r="C42"/>
      <c r="D42"/>
      <c r="E42"/>
      <c r="F42"/>
      <c r="G42"/>
      <c r="H42"/>
      <c r="I42"/>
      <c r="J42"/>
      <c r="K42"/>
      <c r="L42"/>
      <c r="M42"/>
    </row>
    <row r="43" spans="2:13" ht="15">
      <c r="B43"/>
      <c r="C43"/>
      <c r="D43"/>
      <c r="E43"/>
      <c r="F43"/>
      <c r="G43"/>
      <c r="H43"/>
      <c r="I43"/>
      <c r="J43"/>
      <c r="K43"/>
      <c r="L43"/>
      <c r="M43"/>
    </row>
    <row r="44" spans="2:13" ht="15">
      <c r="B44"/>
      <c r="C44"/>
      <c r="D44"/>
      <c r="E44"/>
      <c r="F44"/>
      <c r="G44"/>
      <c r="H44"/>
      <c r="I44"/>
      <c r="J44"/>
      <c r="K44"/>
      <c r="L44"/>
      <c r="M44"/>
    </row>
    <row r="45" spans="2:13" ht="15">
      <c r="B45"/>
      <c r="C45"/>
      <c r="D45"/>
      <c r="E45"/>
      <c r="F45"/>
      <c r="G45"/>
      <c r="H45"/>
      <c r="I45"/>
      <c r="J45"/>
      <c r="K45"/>
      <c r="L45"/>
      <c r="M45"/>
    </row>
    <row r="46" spans="2:13" ht="15">
      <c r="B46"/>
      <c r="C46"/>
      <c r="D46"/>
      <c r="E46"/>
      <c r="F46"/>
      <c r="G46"/>
      <c r="H46"/>
      <c r="I46"/>
      <c r="J46"/>
      <c r="K46"/>
      <c r="L46"/>
      <c r="M46"/>
    </row>
    <row r="47" spans="2:13" ht="15">
      <c r="B47"/>
      <c r="C47"/>
      <c r="D47"/>
      <c r="E47"/>
      <c r="F47"/>
      <c r="G47"/>
      <c r="H47"/>
      <c r="I47"/>
      <c r="J47"/>
      <c r="K47"/>
      <c r="L47"/>
      <c r="M47"/>
    </row>
    <row r="48" spans="2:13" ht="15">
      <c r="B48"/>
      <c r="C48"/>
      <c r="D48"/>
      <c r="E48"/>
      <c r="F48"/>
      <c r="G48"/>
      <c r="H48"/>
      <c r="I48"/>
      <c r="J48"/>
      <c r="K48"/>
      <c r="L48"/>
      <c r="M48"/>
    </row>
    <row r="49" spans="2:13" ht="15">
      <c r="B49"/>
      <c r="C49"/>
      <c r="D49"/>
      <c r="E49"/>
      <c r="F49"/>
      <c r="G49"/>
      <c r="H49"/>
      <c r="I49"/>
      <c r="J49"/>
      <c r="K49"/>
      <c r="L49"/>
      <c r="M49"/>
    </row>
    <row r="50" spans="2:13" ht="15">
      <c r="B50"/>
      <c r="C50"/>
      <c r="D50"/>
      <c r="E50"/>
      <c r="F50"/>
      <c r="G50"/>
      <c r="H50"/>
      <c r="I50"/>
      <c r="J50"/>
      <c r="K50"/>
      <c r="L50"/>
      <c r="M50"/>
    </row>
    <row r="51" spans="2:13" ht="15">
      <c r="B51"/>
      <c r="C51"/>
      <c r="D51"/>
      <c r="E51"/>
      <c r="F51"/>
      <c r="G51"/>
      <c r="H51"/>
      <c r="I51"/>
      <c r="J51"/>
      <c r="K51"/>
      <c r="L51"/>
      <c r="M51"/>
    </row>
    <row r="52" spans="2:13" ht="15">
      <c r="B52"/>
      <c r="C52"/>
      <c r="D52"/>
      <c r="E52"/>
      <c r="F52"/>
      <c r="G52"/>
      <c r="H52"/>
      <c r="I52"/>
      <c r="J52"/>
      <c r="K52"/>
      <c r="L52"/>
      <c r="M52"/>
    </row>
    <row r="53" spans="2:13" ht="15">
      <c r="B53"/>
      <c r="C53"/>
      <c r="D53"/>
      <c r="E53"/>
      <c r="F53"/>
      <c r="G53"/>
      <c r="H53"/>
      <c r="I53"/>
      <c r="J53"/>
      <c r="K53"/>
      <c r="L53"/>
      <c r="M53"/>
    </row>
    <row r="54" spans="2:13" ht="15">
      <c r="B54"/>
      <c r="C54"/>
      <c r="D54"/>
      <c r="E54"/>
      <c r="F54"/>
      <c r="G54"/>
      <c r="H54"/>
      <c r="I54"/>
      <c r="J54"/>
      <c r="K54"/>
      <c r="L54"/>
      <c r="M54"/>
    </row>
    <row r="55" spans="2:13" ht="15">
      <c r="B55"/>
      <c r="C55"/>
      <c r="D55"/>
      <c r="E55"/>
      <c r="F55"/>
      <c r="G55"/>
      <c r="H55"/>
      <c r="I55"/>
      <c r="J55"/>
      <c r="K55"/>
      <c r="L55"/>
      <c r="M55"/>
    </row>
    <row r="56" spans="2:13" ht="15">
      <c r="B56"/>
      <c r="C56"/>
      <c r="D56"/>
      <c r="E56"/>
      <c r="F56"/>
      <c r="G56"/>
      <c r="H56"/>
      <c r="I56"/>
      <c r="J56"/>
      <c r="K56"/>
      <c r="L56"/>
      <c r="M56"/>
    </row>
    <row r="57" spans="2:13" ht="15">
      <c r="B57"/>
      <c r="C57"/>
      <c r="D57"/>
      <c r="E57"/>
      <c r="F57"/>
      <c r="G57"/>
      <c r="H57"/>
      <c r="I57"/>
      <c r="J57"/>
      <c r="K57"/>
      <c r="L57"/>
      <c r="M57"/>
    </row>
    <row r="58" spans="2:13" ht="15">
      <c r="B58"/>
      <c r="C58"/>
      <c r="D58"/>
      <c r="E58"/>
      <c r="F58"/>
      <c r="G58"/>
      <c r="H58"/>
      <c r="I58"/>
      <c r="J58"/>
      <c r="K58"/>
      <c r="L58"/>
      <c r="M58"/>
    </row>
    <row r="69" ht="15">
      <c r="D69" s="53"/>
    </row>
    <row r="70" ht="15">
      <c r="D70" s="53"/>
    </row>
  </sheetData>
  <mergeCells count="2">
    <mergeCell ref="F3:G3"/>
    <mergeCell ref="N3:R3"/>
  </mergeCells>
  <hyperlinks>
    <hyperlink ref="D7" r:id="rId1" tooltip="Show in Genome browser" display="http://demo.decodeme.com/health-watch/details/OBES"/>
    <hyperlink ref="D16" r:id="rId2" tooltip="Show in Genome browser" display="http://demo.decodeme.com/health-watch/details/OBES"/>
    <hyperlink ref="D20" r:id="rId3" tooltip="Show in Genome browser" display="http://demo.decodeme.com/health-watch/details/OBES"/>
    <hyperlink ref="D24" r:id="rId4" tooltip="Show in Genome browser" display="http://demo.decodeme.com/health-watch/details/OBES"/>
    <hyperlink ref="D21" r:id="rId5" tooltip="Show in Genome browser" display="http://demo.decodeme.com/health-watch/details/OBES"/>
    <hyperlink ref="D17" r:id="rId6" tooltip="Show in Genome browser" display="http://demo.decodeme.com/health-watch/details/OBES"/>
    <hyperlink ref="D13" r:id="rId7" tooltip="Show in Genome browser" display="http://demo.decodeme.com/health-watch/details/OBES"/>
    <hyperlink ref="D15" r:id="rId8" tooltip="Show in Genome browser" display="http://demo.decodeme.com/health-watch/details/OBES"/>
    <hyperlink ref="D11" r:id="rId9" tooltip="Show in Genome browser" display="http://demo.decodeme.com/health-watch/details/OBES"/>
    <hyperlink ref="D18" r:id="rId10" tooltip="Show in Genome browser" display="http://demo.decodeme.com/health-watch/details/OBES"/>
    <hyperlink ref="D22" r:id="rId11" tooltip="Show in Genome browser" display="http://demo.decodeme.com/health-watch/details/OBES"/>
    <hyperlink ref="X22" r:id="rId12" tooltip="Show in Genome browser" display="http://demo.decodeme.com/health-watch/details/OBES"/>
    <hyperlink ref="X18" r:id="rId13" tooltip="Show in Genome browser" display="http://demo.decodeme.com/health-watch/details/OBES"/>
    <hyperlink ref="X19" r:id="rId14" tooltip="Show in Genome browser" display="http://demo.decodeme.com/health-watch/details/OBES"/>
    <hyperlink ref="X16" r:id="rId15" tooltip="Show in Genome browser" display="http://demo.decodeme.com/health-watch/details/OBES"/>
    <hyperlink ref="X20" r:id="rId16" tooltip="Show in Genome browser" display="http://demo.decodeme.com/health-watch/details/OBES"/>
    <hyperlink ref="X29" r:id="rId17" tooltip="Show in Genome browser" display="http://demo.decodeme.com/health-watch/details/OBES"/>
    <hyperlink ref="X28" r:id="rId18" tooltip="Show in Genome browser" display="http://demo.decodeme.com/health-watch/details/OBES"/>
    <hyperlink ref="X13" r:id="rId19" tooltip="Show in Genome browser" display="http://demo.decodeme.com/health-watch/details/OBES"/>
    <hyperlink ref="X12" r:id="rId20" tooltip="Show in Genome browser" display="http://demo.decodeme.com/health-watch/details/OBES"/>
    <hyperlink ref="X21" r:id="rId21" tooltip="Show in Genome browser" display="http://demo.decodeme.com/health-watch/details/OBES"/>
    <hyperlink ref="X15" r:id="rId22" tooltip="Show in Genome browser" display="http://demo.decodeme.com/health-watch/details/OBES"/>
  </hyperlinks>
  <printOptions/>
  <pageMargins left="0.75" right="0.75" top="1" bottom="1" header="0.5" footer="0.5"/>
  <pageSetup fitToHeight="100" fitToWidth="1" horizontalDpi="600" verticalDpi="600" orientation="portrait" scale="84" r:id="rId23"/>
</worksheet>
</file>

<file path=xl/worksheets/sheet16.xml><?xml version="1.0" encoding="utf-8"?>
<worksheet xmlns="http://schemas.openxmlformats.org/spreadsheetml/2006/main" xmlns:r="http://schemas.openxmlformats.org/officeDocument/2006/relationships">
  <sheetPr>
    <pageSetUpPr fitToPage="1"/>
  </sheetPr>
  <dimension ref="A1:AL92"/>
  <sheetViews>
    <sheetView workbookViewId="0" topLeftCell="A1">
      <selection activeCell="V31" sqref="V31:V32"/>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7" width="4.28125" style="0" customWidth="1"/>
    <col min="18" max="18" width="6.140625" style="0" bestFit="1" customWidth="1"/>
    <col min="19" max="19" width="2.140625" style="0" customWidth="1"/>
    <col min="20" max="20" width="6.140625" style="0" customWidth="1"/>
    <col min="21" max="21" width="4.00390625" style="0" bestFit="1" customWidth="1"/>
    <col min="22" max="22" width="13.57421875" style="0" bestFit="1" customWidth="1"/>
    <col min="24" max="24" width="13.57421875" style="0" bestFit="1" customWidth="1"/>
    <col min="25" max="25" width="11.28125" style="0" bestFit="1" customWidth="1"/>
    <col min="26" max="26" width="13.57421875" style="0" bestFit="1" customWidth="1"/>
    <col min="29" max="29" width="4.28125" style="0" customWidth="1"/>
  </cols>
  <sheetData>
    <row r="1" spans="1:25" ht="12.75" customHeight="1">
      <c r="A1" s="94"/>
      <c r="B1" s="95" t="s">
        <v>1685</v>
      </c>
      <c r="C1" s="96"/>
      <c r="D1" s="97"/>
      <c r="E1" s="92"/>
      <c r="F1" s="96"/>
      <c r="G1" s="96"/>
      <c r="H1" s="98"/>
      <c r="I1" s="96"/>
      <c r="J1" s="96"/>
      <c r="K1" s="96"/>
      <c r="L1" s="96"/>
      <c r="N1" s="46"/>
      <c r="O1" s="46"/>
      <c r="P1" s="46"/>
      <c r="V1" s="66"/>
      <c r="W1" s="66" t="s">
        <v>1030</v>
      </c>
      <c r="X1" s="66" t="s">
        <v>890</v>
      </c>
      <c r="Y1" s="66" t="s">
        <v>891</v>
      </c>
    </row>
    <row r="2" spans="1:25" ht="12.75" customHeight="1">
      <c r="A2" s="96"/>
      <c r="B2" s="95"/>
      <c r="C2" s="96"/>
      <c r="D2" s="97"/>
      <c r="E2" s="96"/>
      <c r="F2" s="96"/>
      <c r="G2" s="96"/>
      <c r="H2" s="98"/>
      <c r="I2" s="96"/>
      <c r="J2" s="96"/>
      <c r="K2" s="96"/>
      <c r="L2" s="96"/>
      <c r="N2" s="46"/>
      <c r="O2" s="46"/>
      <c r="P2" s="46"/>
      <c r="V2" s="66" t="s">
        <v>603</v>
      </c>
      <c r="W2" s="66">
        <v>1</v>
      </c>
      <c r="X2" s="66">
        <f>COUNTIF(AC10:AC52,4)</f>
        <v>1</v>
      </c>
      <c r="Y2" s="66">
        <f>X2</f>
        <v>1</v>
      </c>
    </row>
    <row r="3" spans="1:26" ht="12.75" customHeight="1">
      <c r="A3" s="96"/>
      <c r="B3" s="2" t="s">
        <v>826</v>
      </c>
      <c r="C3" s="92"/>
      <c r="D3" s="92"/>
      <c r="E3" s="92" t="s">
        <v>82</v>
      </c>
      <c r="F3" s="657" t="s">
        <v>84</v>
      </c>
      <c r="G3" s="657"/>
      <c r="H3" s="15"/>
      <c r="I3" s="92"/>
      <c r="J3" s="92"/>
      <c r="K3" s="92"/>
      <c r="L3" s="92"/>
      <c r="M3" s="15"/>
      <c r="N3" s="660" t="s">
        <v>210</v>
      </c>
      <c r="O3" s="660"/>
      <c r="P3" s="660"/>
      <c r="Q3" s="660"/>
      <c r="R3" s="660"/>
      <c r="S3" s="516"/>
      <c r="T3" s="516"/>
      <c r="V3" s="66" t="s">
        <v>186</v>
      </c>
      <c r="W3" s="66">
        <v>3</v>
      </c>
      <c r="X3" s="66">
        <f>COUNTIF(AC10:AC52,3)</f>
        <v>2</v>
      </c>
      <c r="Y3" s="66">
        <f>X3</f>
        <v>2</v>
      </c>
      <c r="Z3" s="443"/>
    </row>
    <row r="4" spans="1:25" ht="12.75" customHeight="1">
      <c r="A4" s="99"/>
      <c r="B4" s="92" t="s">
        <v>86</v>
      </c>
      <c r="C4" s="92" t="s">
        <v>1665</v>
      </c>
      <c r="D4" s="92" t="s">
        <v>1030</v>
      </c>
      <c r="E4" s="92" t="s">
        <v>83</v>
      </c>
      <c r="F4" s="92" t="s">
        <v>208</v>
      </c>
      <c r="G4" s="92" t="s">
        <v>1392</v>
      </c>
      <c r="H4" s="15"/>
      <c r="I4" s="92" t="s">
        <v>207</v>
      </c>
      <c r="J4" s="92" t="s">
        <v>208</v>
      </c>
      <c r="K4" s="92">
        <v>2</v>
      </c>
      <c r="L4" s="92" t="s">
        <v>1392</v>
      </c>
      <c r="M4" s="16"/>
      <c r="N4" s="139" t="s">
        <v>207</v>
      </c>
      <c r="O4" s="139" t="s">
        <v>208</v>
      </c>
      <c r="P4" s="139">
        <v>2</v>
      </c>
      <c r="Q4" s="139" t="s">
        <v>1356</v>
      </c>
      <c r="R4" s="139" t="s">
        <v>3</v>
      </c>
      <c r="S4" s="139"/>
      <c r="T4" s="139"/>
      <c r="V4" s="66" t="s">
        <v>187</v>
      </c>
      <c r="W4" s="66">
        <v>4</v>
      </c>
      <c r="X4" s="66">
        <f>COUNTIF(AC10:AC52,2)</f>
        <v>3</v>
      </c>
      <c r="Y4" s="66">
        <f>X4</f>
        <v>3</v>
      </c>
    </row>
    <row r="5" spans="1:25" ht="12.75" customHeight="1">
      <c r="A5" s="99"/>
      <c r="B5" s="95"/>
      <c r="C5" s="92"/>
      <c r="D5" s="92"/>
      <c r="E5" s="92"/>
      <c r="F5" s="92"/>
      <c r="G5" s="92"/>
      <c r="H5" s="15"/>
      <c r="I5" s="92"/>
      <c r="J5" s="92"/>
      <c r="K5" s="92"/>
      <c r="L5" s="92"/>
      <c r="M5" s="2"/>
      <c r="N5" s="142"/>
      <c r="O5" s="142"/>
      <c r="P5" s="142"/>
      <c r="V5" s="66" t="s">
        <v>188</v>
      </c>
      <c r="W5" s="66">
        <f>COUNTA(D21:D55)</f>
        <v>35</v>
      </c>
      <c r="X5" s="66">
        <f>COUNTIF(AC10:AC52,1)</f>
        <v>27</v>
      </c>
      <c r="Y5" s="66">
        <f>X5-10</f>
        <v>17</v>
      </c>
    </row>
    <row r="6" spans="1:25" ht="12.75" customHeight="1" thickBot="1">
      <c r="A6" s="258"/>
      <c r="B6" s="259" t="s">
        <v>1</v>
      </c>
      <c r="C6" s="260"/>
      <c r="D6" s="260"/>
      <c r="E6" s="260"/>
      <c r="F6" s="260"/>
      <c r="G6" s="260"/>
      <c r="H6" s="261"/>
      <c r="I6" s="260"/>
      <c r="J6" s="260"/>
      <c r="K6" s="260"/>
      <c r="L6" s="260"/>
      <c r="M6" s="262"/>
      <c r="N6" s="263"/>
      <c r="O6" s="263"/>
      <c r="P6" s="263"/>
      <c r="Q6" s="38"/>
      <c r="R6" s="38"/>
      <c r="S6" s="38"/>
      <c r="T6" s="38"/>
      <c r="V6" s="65"/>
      <c r="W6" s="65">
        <f>SUM(W2:W5)</f>
        <v>43</v>
      </c>
      <c r="X6" s="65">
        <f>SUM(X2:X5)</f>
        <v>33</v>
      </c>
      <c r="Y6" s="65">
        <f>SUM(Y2:Y5)</f>
        <v>23</v>
      </c>
    </row>
    <row r="7" spans="1:20" ht="12.75" customHeight="1" thickBot="1">
      <c r="A7" s="264">
        <v>1</v>
      </c>
      <c r="B7" s="265" t="s">
        <v>353</v>
      </c>
      <c r="C7" s="266" t="s">
        <v>1393</v>
      </c>
      <c r="D7" s="267" t="s">
        <v>1394</v>
      </c>
      <c r="E7" s="267" t="s">
        <v>1396</v>
      </c>
      <c r="F7" s="267" t="s">
        <v>1392</v>
      </c>
      <c r="G7" s="268" t="s">
        <v>1392</v>
      </c>
      <c r="H7" s="260"/>
      <c r="I7" s="269" t="s">
        <v>1390</v>
      </c>
      <c r="J7" s="257" t="s">
        <v>1390</v>
      </c>
      <c r="K7" s="257" t="s">
        <v>1390</v>
      </c>
      <c r="L7" s="270" t="s">
        <v>1390</v>
      </c>
      <c r="M7" s="262"/>
      <c r="N7" s="271">
        <v>20</v>
      </c>
      <c r="O7" s="272">
        <v>20</v>
      </c>
      <c r="P7" s="273" t="s">
        <v>552</v>
      </c>
      <c r="Q7" s="38">
        <v>1</v>
      </c>
      <c r="R7" s="38">
        <v>5</v>
      </c>
      <c r="S7" s="38"/>
      <c r="T7" s="38"/>
    </row>
    <row r="8" spans="1:20" ht="12.75" customHeight="1">
      <c r="A8" s="258"/>
      <c r="B8" s="259"/>
      <c r="C8" s="260"/>
      <c r="D8" s="260"/>
      <c r="E8" s="260"/>
      <c r="F8" s="260"/>
      <c r="G8" s="260"/>
      <c r="H8" s="261"/>
      <c r="I8" s="260"/>
      <c r="J8" s="260"/>
      <c r="K8" s="260"/>
      <c r="L8" s="260"/>
      <c r="M8" s="262"/>
      <c r="N8" s="263"/>
      <c r="O8" s="263"/>
      <c r="P8" s="263"/>
      <c r="Q8" s="38"/>
      <c r="R8" s="38"/>
      <c r="S8" s="38"/>
      <c r="T8" s="38"/>
    </row>
    <row r="9" spans="1:28" ht="12.75" customHeight="1" thickBot="1">
      <c r="A9" s="258"/>
      <c r="B9" s="259" t="s">
        <v>600</v>
      </c>
      <c r="C9" s="260"/>
      <c r="D9" s="260"/>
      <c r="E9" s="260"/>
      <c r="F9" s="260"/>
      <c r="G9" s="260"/>
      <c r="H9" s="261"/>
      <c r="I9" s="260"/>
      <c r="J9" s="260"/>
      <c r="K9" s="260"/>
      <c r="L9" s="260"/>
      <c r="M9" s="262"/>
      <c r="N9" s="263"/>
      <c r="O9" s="263"/>
      <c r="P9" s="263"/>
      <c r="Q9" s="38"/>
      <c r="R9" s="38"/>
      <c r="S9" s="38"/>
      <c r="T9" s="359" t="s">
        <v>888</v>
      </c>
      <c r="U9" s="359" t="s">
        <v>889</v>
      </c>
      <c r="V9" s="2" t="s">
        <v>826</v>
      </c>
      <c r="W9" s="92" t="s">
        <v>1665</v>
      </c>
      <c r="X9" s="92" t="s">
        <v>1030</v>
      </c>
      <c r="Y9" s="92" t="s">
        <v>207</v>
      </c>
      <c r="Z9" s="92" t="s">
        <v>208</v>
      </c>
      <c r="AA9" s="92">
        <v>2</v>
      </c>
      <c r="AB9" s="92" t="s">
        <v>1392</v>
      </c>
    </row>
    <row r="10" spans="1:29" ht="12.75" customHeight="1">
      <c r="A10" s="274">
        <v>2</v>
      </c>
      <c r="B10" s="275" t="s">
        <v>352</v>
      </c>
      <c r="C10" s="276"/>
      <c r="D10" s="277" t="s">
        <v>1378</v>
      </c>
      <c r="E10" s="277" t="s">
        <v>566</v>
      </c>
      <c r="F10" s="277" t="s">
        <v>1654</v>
      </c>
      <c r="G10" s="278"/>
      <c r="H10" s="260"/>
      <c r="I10" s="279" t="s">
        <v>1390</v>
      </c>
      <c r="J10" s="280" t="s">
        <v>1390</v>
      </c>
      <c r="K10" s="280" t="s">
        <v>1390</v>
      </c>
      <c r="L10" s="284"/>
      <c r="M10" s="262"/>
      <c r="N10" s="285">
        <v>6</v>
      </c>
      <c r="O10" s="286">
        <v>20</v>
      </c>
      <c r="P10" s="287" t="s">
        <v>553</v>
      </c>
      <c r="Q10" s="38">
        <v>2</v>
      </c>
      <c r="R10" s="38">
        <v>10</v>
      </c>
      <c r="S10" s="38"/>
      <c r="T10" s="262" t="s">
        <v>1390</v>
      </c>
      <c r="U10" s="262"/>
      <c r="V10" s="528">
        <v>1</v>
      </c>
      <c r="W10" s="529"/>
      <c r="X10" s="475" t="s">
        <v>522</v>
      </c>
      <c r="Y10" s="530"/>
      <c r="Z10" s="530"/>
      <c r="AA10" s="530"/>
      <c r="AB10" s="530" t="s">
        <v>1390</v>
      </c>
      <c r="AC10" s="38">
        <f>COUNTA(Y10:AB10)</f>
        <v>1</v>
      </c>
    </row>
    <row r="11" spans="1:29" ht="12.75" customHeight="1">
      <c r="A11" s="274">
        <v>3</v>
      </c>
      <c r="B11" s="288" t="s">
        <v>1676</v>
      </c>
      <c r="C11" s="289"/>
      <c r="D11" s="290" t="s">
        <v>1370</v>
      </c>
      <c r="E11" s="290" t="s">
        <v>1372</v>
      </c>
      <c r="F11" s="290" t="s">
        <v>1392</v>
      </c>
      <c r="G11" s="291"/>
      <c r="H11" s="260"/>
      <c r="I11" s="292" t="s">
        <v>1390</v>
      </c>
      <c r="J11" s="293" t="s">
        <v>1390</v>
      </c>
      <c r="K11" s="293" t="s">
        <v>1390</v>
      </c>
      <c r="L11" s="294"/>
      <c r="M11" s="262"/>
      <c r="N11" s="295">
        <v>7</v>
      </c>
      <c r="O11" s="296">
        <v>7</v>
      </c>
      <c r="P11" s="297" t="s">
        <v>554</v>
      </c>
      <c r="Q11" s="38">
        <v>1</v>
      </c>
      <c r="R11" s="38">
        <v>2</v>
      </c>
      <c r="S11" s="38"/>
      <c r="T11" s="262" t="s">
        <v>1390</v>
      </c>
      <c r="U11" s="262" t="s">
        <v>1390</v>
      </c>
      <c r="V11" s="527">
        <v>1</v>
      </c>
      <c r="W11" s="312"/>
      <c r="X11" s="313" t="s">
        <v>532</v>
      </c>
      <c r="Y11" s="316"/>
      <c r="Z11" s="316"/>
      <c r="AA11" s="316"/>
      <c r="AB11" s="316" t="s">
        <v>1390</v>
      </c>
      <c r="AC11" s="38">
        <f aca="true" t="shared" si="0" ref="AC11:AC52">COUNTA(Y11:AB11)</f>
        <v>1</v>
      </c>
    </row>
    <row r="12" spans="1:38" ht="12.75" customHeight="1" thickBot="1">
      <c r="A12" s="274">
        <v>4</v>
      </c>
      <c r="B12" s="298" t="s">
        <v>1406</v>
      </c>
      <c r="C12" s="299" t="s">
        <v>1399</v>
      </c>
      <c r="D12" s="300" t="s">
        <v>1400</v>
      </c>
      <c r="E12" s="300" t="s">
        <v>1372</v>
      </c>
      <c r="F12" s="300" t="s">
        <v>1654</v>
      </c>
      <c r="G12" s="301"/>
      <c r="H12" s="260"/>
      <c r="I12" s="302" t="s">
        <v>1390</v>
      </c>
      <c r="J12" s="303" t="s">
        <v>1390</v>
      </c>
      <c r="K12" s="303" t="s">
        <v>1390</v>
      </c>
      <c r="L12" s="304"/>
      <c r="M12" s="262"/>
      <c r="N12" s="305">
        <v>7</v>
      </c>
      <c r="O12" s="306">
        <v>7</v>
      </c>
      <c r="P12" s="307" t="s">
        <v>554</v>
      </c>
      <c r="Q12" s="38">
        <v>1</v>
      </c>
      <c r="R12" s="38">
        <v>2</v>
      </c>
      <c r="S12" s="38"/>
      <c r="T12" s="262"/>
      <c r="U12" s="262"/>
      <c r="V12" s="289" t="s">
        <v>946</v>
      </c>
      <c r="W12" s="289" t="s">
        <v>1380</v>
      </c>
      <c r="X12" s="290" t="s">
        <v>1381</v>
      </c>
      <c r="Y12" s="293"/>
      <c r="Z12" s="293"/>
      <c r="AA12" s="293"/>
      <c r="AB12" s="293"/>
      <c r="AC12" s="38">
        <f t="shared" si="0"/>
        <v>0</v>
      </c>
      <c r="AK12" s="247"/>
      <c r="AL12" s="247"/>
    </row>
    <row r="13" spans="1:38" ht="12.75" customHeight="1">
      <c r="A13" s="258"/>
      <c r="B13" s="258"/>
      <c r="C13" s="258"/>
      <c r="D13" s="258"/>
      <c r="E13" s="258"/>
      <c r="F13" s="258"/>
      <c r="G13" s="258"/>
      <c r="H13" s="258"/>
      <c r="I13" s="258"/>
      <c r="J13" s="258"/>
      <c r="K13" s="258"/>
      <c r="L13" s="258"/>
      <c r="M13" s="308"/>
      <c r="N13" s="309"/>
      <c r="O13" s="309"/>
      <c r="P13" s="309"/>
      <c r="Q13" s="38"/>
      <c r="R13" s="38"/>
      <c r="S13" s="38"/>
      <c r="T13" s="262" t="s">
        <v>1390</v>
      </c>
      <c r="U13" s="262" t="s">
        <v>1390</v>
      </c>
      <c r="V13" s="289" t="s">
        <v>1404</v>
      </c>
      <c r="W13" s="497" t="s">
        <v>1380</v>
      </c>
      <c r="X13" s="290" t="s">
        <v>1184</v>
      </c>
      <c r="Y13" s="293" t="s">
        <v>1390</v>
      </c>
      <c r="Z13" s="293" t="s">
        <v>1390</v>
      </c>
      <c r="AA13" s="293"/>
      <c r="AB13" s="293"/>
      <c r="AC13" s="38">
        <f t="shared" si="0"/>
        <v>2</v>
      </c>
      <c r="AK13" s="247"/>
      <c r="AL13" s="247"/>
    </row>
    <row r="14" spans="1:38" ht="12.75" customHeight="1" thickBot="1">
      <c r="A14" s="258"/>
      <c r="B14" s="259" t="s">
        <v>601</v>
      </c>
      <c r="C14" s="260"/>
      <c r="D14" s="260"/>
      <c r="E14" s="260"/>
      <c r="F14" s="260"/>
      <c r="G14" s="260"/>
      <c r="H14" s="261"/>
      <c r="I14" s="260"/>
      <c r="J14" s="260"/>
      <c r="K14" s="260"/>
      <c r="L14" s="260"/>
      <c r="M14" s="262"/>
      <c r="N14" s="263"/>
      <c r="O14" s="263"/>
      <c r="P14" s="263"/>
      <c r="Q14" s="38"/>
      <c r="R14" s="38"/>
      <c r="S14" s="38"/>
      <c r="T14" s="262" t="s">
        <v>1390</v>
      </c>
      <c r="U14" s="262" t="s">
        <v>1390</v>
      </c>
      <c r="V14" s="312" t="s">
        <v>561</v>
      </c>
      <c r="W14" s="312"/>
      <c r="X14" s="313" t="s">
        <v>562</v>
      </c>
      <c r="Y14" s="316" t="s">
        <v>1390</v>
      </c>
      <c r="Z14" s="316"/>
      <c r="AA14" s="316"/>
      <c r="AB14" s="316"/>
      <c r="AC14" s="38">
        <f t="shared" si="0"/>
        <v>1</v>
      </c>
      <c r="AK14" s="247"/>
      <c r="AL14" s="247"/>
    </row>
    <row r="15" spans="1:38" ht="12.75" customHeight="1">
      <c r="A15" s="310">
        <v>5</v>
      </c>
      <c r="B15" s="275">
        <v>7</v>
      </c>
      <c r="C15" s="276" t="s">
        <v>1617</v>
      </c>
      <c r="D15" s="277" t="s">
        <v>1183</v>
      </c>
      <c r="E15" s="277" t="s">
        <v>564</v>
      </c>
      <c r="F15" s="277" t="s">
        <v>1392</v>
      </c>
      <c r="G15" s="278"/>
      <c r="H15" s="260"/>
      <c r="I15" s="279" t="s">
        <v>1390</v>
      </c>
      <c r="J15" s="280" t="s">
        <v>1390</v>
      </c>
      <c r="K15" s="280"/>
      <c r="L15" s="284"/>
      <c r="M15" s="262"/>
      <c r="N15" s="285">
        <v>17</v>
      </c>
      <c r="O15" s="286">
        <v>17</v>
      </c>
      <c r="P15" s="287"/>
      <c r="Q15" s="38">
        <v>1</v>
      </c>
      <c r="R15" s="38">
        <v>1</v>
      </c>
      <c r="S15" s="38"/>
      <c r="T15" s="262" t="s">
        <v>1390</v>
      </c>
      <c r="U15" s="262"/>
      <c r="V15" s="528" t="s">
        <v>1373</v>
      </c>
      <c r="W15" s="529"/>
      <c r="X15" s="475" t="s">
        <v>528</v>
      </c>
      <c r="Y15" s="530"/>
      <c r="Z15" s="530"/>
      <c r="AA15" s="530"/>
      <c r="AB15" s="530" t="s">
        <v>1390</v>
      </c>
      <c r="AC15" s="38">
        <f t="shared" si="0"/>
        <v>1</v>
      </c>
      <c r="AK15" s="247"/>
      <c r="AL15" s="247"/>
    </row>
    <row r="16" spans="1:29" ht="12.75" customHeight="1">
      <c r="A16" s="274">
        <v>6</v>
      </c>
      <c r="B16" s="288" t="s">
        <v>351</v>
      </c>
      <c r="C16" s="289"/>
      <c r="D16" s="290" t="s">
        <v>565</v>
      </c>
      <c r="E16" s="290" t="s">
        <v>566</v>
      </c>
      <c r="F16" s="290"/>
      <c r="G16" s="291"/>
      <c r="H16" s="260"/>
      <c r="I16" s="292" t="s">
        <v>1390</v>
      </c>
      <c r="J16" s="293"/>
      <c r="K16" s="293" t="s">
        <v>1390</v>
      </c>
      <c r="L16" s="294"/>
      <c r="M16" s="262"/>
      <c r="N16" s="295">
        <v>6</v>
      </c>
      <c r="O16" s="296"/>
      <c r="P16" s="297" t="s">
        <v>555</v>
      </c>
      <c r="Q16" s="38">
        <v>1</v>
      </c>
      <c r="R16" s="38">
        <v>6</v>
      </c>
      <c r="S16" s="38"/>
      <c r="T16" s="262" t="s">
        <v>1390</v>
      </c>
      <c r="U16" s="262" t="s">
        <v>1390</v>
      </c>
      <c r="V16" s="527" t="s">
        <v>828</v>
      </c>
      <c r="W16" s="527" t="s">
        <v>1397</v>
      </c>
      <c r="X16" s="313" t="s">
        <v>1374</v>
      </c>
      <c r="Y16" s="316" t="s">
        <v>1390</v>
      </c>
      <c r="Z16" s="316"/>
      <c r="AA16" s="316"/>
      <c r="AB16" s="316"/>
      <c r="AC16" s="38">
        <f t="shared" si="0"/>
        <v>1</v>
      </c>
    </row>
    <row r="17" spans="1:29" ht="12.75" customHeight="1">
      <c r="A17" s="310">
        <v>7</v>
      </c>
      <c r="B17" s="311" t="s">
        <v>1366</v>
      </c>
      <c r="C17" s="312"/>
      <c r="D17" s="313" t="s">
        <v>1367</v>
      </c>
      <c r="E17" s="313" t="s">
        <v>1369</v>
      </c>
      <c r="F17" s="313" t="s">
        <v>1392</v>
      </c>
      <c r="G17" s="314"/>
      <c r="H17" s="260"/>
      <c r="I17" s="315" t="s">
        <v>1390</v>
      </c>
      <c r="J17" s="316" t="s">
        <v>1390</v>
      </c>
      <c r="K17" s="316"/>
      <c r="L17" s="317"/>
      <c r="M17" s="262"/>
      <c r="N17" s="318">
        <v>17</v>
      </c>
      <c r="O17" s="319">
        <v>17</v>
      </c>
      <c r="P17" s="320"/>
      <c r="Q17" s="38">
        <v>1</v>
      </c>
      <c r="R17" s="38">
        <v>1</v>
      </c>
      <c r="S17" s="38"/>
      <c r="T17" s="262" t="s">
        <v>1390</v>
      </c>
      <c r="U17" s="262" t="s">
        <v>1390</v>
      </c>
      <c r="V17" s="312" t="s">
        <v>567</v>
      </c>
      <c r="W17" s="312"/>
      <c r="X17" s="313" t="s">
        <v>568</v>
      </c>
      <c r="Y17" s="316" t="s">
        <v>1390</v>
      </c>
      <c r="Z17" s="316"/>
      <c r="AA17" s="316"/>
      <c r="AB17" s="316"/>
      <c r="AC17" s="38">
        <f t="shared" si="0"/>
        <v>1</v>
      </c>
    </row>
    <row r="18" spans="1:29" ht="12.75" customHeight="1" thickBot="1">
      <c r="A18" s="274">
        <v>8</v>
      </c>
      <c r="B18" s="321" t="s">
        <v>351</v>
      </c>
      <c r="C18" s="322"/>
      <c r="D18" s="323" t="s">
        <v>1405</v>
      </c>
      <c r="E18" s="323" t="s">
        <v>566</v>
      </c>
      <c r="F18" s="323" t="s">
        <v>1654</v>
      </c>
      <c r="G18" s="324" t="s">
        <v>1654</v>
      </c>
      <c r="H18" s="325"/>
      <c r="I18" s="326"/>
      <c r="J18" s="327" t="s">
        <v>1390</v>
      </c>
      <c r="K18" s="327"/>
      <c r="L18" s="328" t="s">
        <v>1390</v>
      </c>
      <c r="M18" s="329"/>
      <c r="N18" s="330"/>
      <c r="O18" s="331">
        <v>6</v>
      </c>
      <c r="P18" s="332"/>
      <c r="Q18" s="38">
        <v>1</v>
      </c>
      <c r="R18" s="38">
        <v>1</v>
      </c>
      <c r="S18" s="38"/>
      <c r="T18" s="262" t="s">
        <v>1390</v>
      </c>
      <c r="U18" s="262" t="s">
        <v>1390</v>
      </c>
      <c r="V18" s="312" t="s">
        <v>582</v>
      </c>
      <c r="W18" s="312"/>
      <c r="X18" s="313" t="s">
        <v>583</v>
      </c>
      <c r="Y18" s="316" t="s">
        <v>1390</v>
      </c>
      <c r="Z18" s="316"/>
      <c r="AA18" s="316"/>
      <c r="AB18" s="316"/>
      <c r="AC18" s="38">
        <f t="shared" si="0"/>
        <v>1</v>
      </c>
    </row>
    <row r="19" spans="1:36" ht="12.75" customHeight="1">
      <c r="A19" s="258"/>
      <c r="B19" s="333"/>
      <c r="C19" s="260"/>
      <c r="D19" s="260"/>
      <c r="E19" s="260"/>
      <c r="F19" s="260"/>
      <c r="G19" s="260"/>
      <c r="H19" s="261"/>
      <c r="I19" s="260"/>
      <c r="J19" s="260"/>
      <c r="K19" s="260"/>
      <c r="L19" s="260"/>
      <c r="M19" s="262"/>
      <c r="N19" s="263"/>
      <c r="O19" s="263"/>
      <c r="P19" s="263"/>
      <c r="Q19" s="38"/>
      <c r="R19" s="38"/>
      <c r="S19" s="38"/>
      <c r="T19" s="262" t="s">
        <v>1390</v>
      </c>
      <c r="U19" s="262" t="s">
        <v>1390</v>
      </c>
      <c r="V19" s="312">
        <v>5</v>
      </c>
      <c r="W19" s="312" t="s">
        <v>1401</v>
      </c>
      <c r="X19" s="313" t="s">
        <v>1402</v>
      </c>
      <c r="Y19" s="316" t="s">
        <v>1390</v>
      </c>
      <c r="Z19" s="316"/>
      <c r="AA19" s="316"/>
      <c r="AB19" s="316"/>
      <c r="AC19" s="38">
        <f t="shared" si="0"/>
        <v>1</v>
      </c>
      <c r="AJ19" s="247"/>
    </row>
    <row r="20" spans="1:36" ht="12.75" customHeight="1" thickBot="1">
      <c r="A20" s="258"/>
      <c r="B20" s="259" t="s">
        <v>602</v>
      </c>
      <c r="C20" s="260"/>
      <c r="D20" s="260"/>
      <c r="E20" s="260"/>
      <c r="F20" s="260"/>
      <c r="G20" s="260"/>
      <c r="H20" s="261"/>
      <c r="I20" s="260"/>
      <c r="J20" s="260"/>
      <c r="K20" s="260"/>
      <c r="L20" s="260"/>
      <c r="M20" s="262"/>
      <c r="N20" s="263"/>
      <c r="O20" s="263"/>
      <c r="P20" s="263"/>
      <c r="Q20" s="38"/>
      <c r="R20" s="38"/>
      <c r="S20" s="38"/>
      <c r="T20" s="262" t="s">
        <v>1390</v>
      </c>
      <c r="U20" s="262"/>
      <c r="V20" s="528">
        <v>6</v>
      </c>
      <c r="W20" s="529"/>
      <c r="X20" s="475" t="s">
        <v>523</v>
      </c>
      <c r="Y20" s="530"/>
      <c r="Z20" s="530"/>
      <c r="AA20" s="530"/>
      <c r="AB20" s="530" t="s">
        <v>1390</v>
      </c>
      <c r="AC20" s="38">
        <f t="shared" si="0"/>
        <v>1</v>
      </c>
      <c r="AJ20" s="247"/>
    </row>
    <row r="21" spans="1:36" ht="12.75" customHeight="1">
      <c r="A21" s="310">
        <v>9</v>
      </c>
      <c r="B21" s="275" t="s">
        <v>1377</v>
      </c>
      <c r="C21" s="276"/>
      <c r="D21" s="277" t="s">
        <v>559</v>
      </c>
      <c r="E21" s="277" t="s">
        <v>560</v>
      </c>
      <c r="F21" s="277"/>
      <c r="G21" s="278"/>
      <c r="H21" s="260"/>
      <c r="I21" s="279" t="s">
        <v>1390</v>
      </c>
      <c r="J21" s="280"/>
      <c r="K21" s="280"/>
      <c r="L21" s="284"/>
      <c r="M21" s="262"/>
      <c r="N21" s="285">
        <v>1</v>
      </c>
      <c r="O21" s="286"/>
      <c r="P21" s="287"/>
      <c r="Q21" s="38">
        <v>1</v>
      </c>
      <c r="R21" s="38">
        <v>1</v>
      </c>
      <c r="S21" s="38"/>
      <c r="T21" s="262" t="s">
        <v>1390</v>
      </c>
      <c r="U21" s="262" t="s">
        <v>1390</v>
      </c>
      <c r="V21" s="527" t="s">
        <v>834</v>
      </c>
      <c r="W21" s="312" t="s">
        <v>1397</v>
      </c>
      <c r="X21" s="313" t="s">
        <v>1398</v>
      </c>
      <c r="Y21" s="316" t="s">
        <v>1390</v>
      </c>
      <c r="Z21" s="316"/>
      <c r="AA21" s="316"/>
      <c r="AB21" s="316"/>
      <c r="AC21" s="38">
        <f t="shared" si="0"/>
        <v>1</v>
      </c>
      <c r="AJ21" s="247"/>
    </row>
    <row r="22" spans="1:36" ht="12.75" customHeight="1">
      <c r="A22" s="274">
        <v>10</v>
      </c>
      <c r="B22" s="288" t="s">
        <v>561</v>
      </c>
      <c r="C22" s="289"/>
      <c r="D22" s="290" t="s">
        <v>562</v>
      </c>
      <c r="E22" s="290" t="s">
        <v>563</v>
      </c>
      <c r="F22" s="290"/>
      <c r="G22" s="291"/>
      <c r="H22" s="260"/>
      <c r="I22" s="292" t="s">
        <v>1390</v>
      </c>
      <c r="J22" s="293"/>
      <c r="K22" s="293"/>
      <c r="L22" s="294"/>
      <c r="M22" s="262"/>
      <c r="N22" s="295">
        <v>4</v>
      </c>
      <c r="O22" s="296"/>
      <c r="P22" s="297"/>
      <c r="Q22" s="38">
        <v>1</v>
      </c>
      <c r="R22" s="38">
        <v>1</v>
      </c>
      <c r="S22" s="38"/>
      <c r="T22" s="262" t="s">
        <v>1390</v>
      </c>
      <c r="U22" s="262"/>
      <c r="V22" s="528">
        <v>7</v>
      </c>
      <c r="W22" s="546"/>
      <c r="X22" s="547" t="s">
        <v>527</v>
      </c>
      <c r="Y22" s="548"/>
      <c r="Z22" s="548"/>
      <c r="AA22" s="548"/>
      <c r="AB22" s="548" t="s">
        <v>1390</v>
      </c>
      <c r="AC22" s="38">
        <f t="shared" si="0"/>
        <v>1</v>
      </c>
      <c r="AJ22" s="247"/>
    </row>
    <row r="23" spans="1:36" ht="12.75" customHeight="1">
      <c r="A23" s="310">
        <v>11</v>
      </c>
      <c r="B23" s="437">
        <v>10</v>
      </c>
      <c r="C23" s="312"/>
      <c r="D23" s="313" t="s">
        <v>521</v>
      </c>
      <c r="E23" s="313"/>
      <c r="F23" s="313"/>
      <c r="G23" s="314" t="s">
        <v>1407</v>
      </c>
      <c r="H23" s="260"/>
      <c r="I23" s="315"/>
      <c r="J23" s="316"/>
      <c r="K23" s="316"/>
      <c r="L23" s="317" t="s">
        <v>1390</v>
      </c>
      <c r="M23" s="262"/>
      <c r="N23" s="318"/>
      <c r="O23" s="319"/>
      <c r="P23" s="320"/>
      <c r="Q23" s="38"/>
      <c r="R23" s="38"/>
      <c r="S23" s="38"/>
      <c r="T23" s="262" t="s">
        <v>1390</v>
      </c>
      <c r="U23" s="262"/>
      <c r="V23" s="528">
        <v>7</v>
      </c>
      <c r="W23" s="529"/>
      <c r="X23" s="475" t="s">
        <v>533</v>
      </c>
      <c r="Y23" s="530"/>
      <c r="Z23" s="530"/>
      <c r="AA23" s="530"/>
      <c r="AB23" s="530" t="s">
        <v>1390</v>
      </c>
      <c r="AC23" s="38">
        <f t="shared" si="0"/>
        <v>1</v>
      </c>
      <c r="AJ23" s="247"/>
    </row>
    <row r="24" spans="1:36" ht="12.75" customHeight="1">
      <c r="A24" s="274">
        <v>12</v>
      </c>
      <c r="B24" s="288" t="s">
        <v>567</v>
      </c>
      <c r="C24" s="289"/>
      <c r="D24" s="290" t="s">
        <v>568</v>
      </c>
      <c r="E24" s="290" t="s">
        <v>569</v>
      </c>
      <c r="F24" s="290"/>
      <c r="G24" s="291"/>
      <c r="H24" s="260"/>
      <c r="I24" s="292" t="s">
        <v>1390</v>
      </c>
      <c r="J24" s="293"/>
      <c r="K24" s="293"/>
      <c r="L24" s="294"/>
      <c r="M24" s="262"/>
      <c r="N24" s="295">
        <v>9</v>
      </c>
      <c r="O24" s="296"/>
      <c r="P24" s="297"/>
      <c r="Q24" s="38">
        <v>1</v>
      </c>
      <c r="R24" s="38">
        <v>1</v>
      </c>
      <c r="S24" s="38"/>
      <c r="T24" s="262" t="s">
        <v>1390</v>
      </c>
      <c r="U24" s="262" t="s">
        <v>1390</v>
      </c>
      <c r="V24" s="312">
        <v>7</v>
      </c>
      <c r="W24" s="312" t="s">
        <v>1617</v>
      </c>
      <c r="X24" s="313" t="s">
        <v>1183</v>
      </c>
      <c r="Y24" s="316" t="s">
        <v>1390</v>
      </c>
      <c r="Z24" s="316" t="s">
        <v>1390</v>
      </c>
      <c r="AA24" s="316"/>
      <c r="AB24" s="316"/>
      <c r="AC24" s="38">
        <f t="shared" si="0"/>
        <v>2</v>
      </c>
      <c r="AJ24" s="247"/>
    </row>
    <row r="25" spans="1:36" ht="12.75" customHeight="1">
      <c r="A25" s="310">
        <v>13</v>
      </c>
      <c r="B25" s="437" t="s">
        <v>827</v>
      </c>
      <c r="C25" s="312" t="s">
        <v>1387</v>
      </c>
      <c r="D25" s="313" t="s">
        <v>1388</v>
      </c>
      <c r="E25" s="313" t="s">
        <v>1369</v>
      </c>
      <c r="F25" s="313"/>
      <c r="G25" s="314"/>
      <c r="H25" s="260"/>
      <c r="I25" s="315" t="s">
        <v>1390</v>
      </c>
      <c r="J25" s="316"/>
      <c r="K25" s="316"/>
      <c r="L25" s="317"/>
      <c r="M25" s="262"/>
      <c r="N25" s="318">
        <v>17</v>
      </c>
      <c r="O25" s="319"/>
      <c r="P25" s="320"/>
      <c r="Q25" s="38">
        <v>1</v>
      </c>
      <c r="R25" s="38">
        <v>1</v>
      </c>
      <c r="S25" s="38"/>
      <c r="T25" s="262" t="s">
        <v>1390</v>
      </c>
      <c r="U25" s="262" t="s">
        <v>1390</v>
      </c>
      <c r="V25" s="527" t="s">
        <v>833</v>
      </c>
      <c r="W25" s="312" t="s">
        <v>1384</v>
      </c>
      <c r="X25" s="313" t="s">
        <v>1385</v>
      </c>
      <c r="Y25" s="316" t="s">
        <v>1390</v>
      </c>
      <c r="Z25" s="316"/>
      <c r="AA25" s="316"/>
      <c r="AB25" s="316"/>
      <c r="AC25" s="38">
        <f t="shared" si="0"/>
        <v>1</v>
      </c>
      <c r="AJ25" s="247"/>
    </row>
    <row r="26" spans="1:36" ht="12.75" customHeight="1">
      <c r="A26" s="274">
        <v>14</v>
      </c>
      <c r="B26" s="440">
        <v>1</v>
      </c>
      <c r="C26" s="289"/>
      <c r="D26" s="290" t="s">
        <v>522</v>
      </c>
      <c r="E26" s="290"/>
      <c r="F26" s="290"/>
      <c r="G26" s="291" t="s">
        <v>1392</v>
      </c>
      <c r="H26" s="260"/>
      <c r="I26" s="292"/>
      <c r="J26" s="293"/>
      <c r="K26" s="293"/>
      <c r="L26" s="294" t="s">
        <v>1390</v>
      </c>
      <c r="M26" s="262"/>
      <c r="N26" s="295"/>
      <c r="O26" s="296"/>
      <c r="P26" s="297"/>
      <c r="Q26" s="38"/>
      <c r="R26" s="38"/>
      <c r="S26" s="38"/>
      <c r="T26" s="262" t="s">
        <v>1390</v>
      </c>
      <c r="U26" s="262"/>
      <c r="V26" s="528">
        <v>8</v>
      </c>
      <c r="W26" s="529"/>
      <c r="X26" s="475" t="s">
        <v>525</v>
      </c>
      <c r="Y26" s="530"/>
      <c r="Z26" s="530"/>
      <c r="AA26" s="530"/>
      <c r="AB26" s="530" t="s">
        <v>1390</v>
      </c>
      <c r="AC26" s="38">
        <f t="shared" si="0"/>
        <v>1</v>
      </c>
      <c r="AJ26" s="247"/>
    </row>
    <row r="27" spans="1:36" ht="12.75" customHeight="1">
      <c r="A27" s="310">
        <v>15</v>
      </c>
      <c r="B27" s="437">
        <v>6</v>
      </c>
      <c r="C27" s="312"/>
      <c r="D27" s="313" t="s">
        <v>523</v>
      </c>
      <c r="E27" s="313"/>
      <c r="F27" s="313"/>
      <c r="G27" s="314" t="s">
        <v>1407</v>
      </c>
      <c r="H27" s="260"/>
      <c r="I27" s="315"/>
      <c r="J27" s="316"/>
      <c r="K27" s="316"/>
      <c r="L27" s="317" t="s">
        <v>1390</v>
      </c>
      <c r="M27" s="262"/>
      <c r="N27" s="318"/>
      <c r="O27" s="319"/>
      <c r="P27" s="320"/>
      <c r="Q27" s="38"/>
      <c r="R27" s="38"/>
      <c r="S27" s="38"/>
      <c r="T27" s="262" t="s">
        <v>1390</v>
      </c>
      <c r="U27" s="262"/>
      <c r="V27" s="528">
        <v>8</v>
      </c>
      <c r="W27" s="529"/>
      <c r="X27" s="547" t="s">
        <v>529</v>
      </c>
      <c r="Y27" s="530"/>
      <c r="Z27" s="530"/>
      <c r="AA27" s="530"/>
      <c r="AB27" s="530" t="s">
        <v>1390</v>
      </c>
      <c r="AC27" s="38">
        <f t="shared" si="0"/>
        <v>1</v>
      </c>
      <c r="AJ27" s="247"/>
    </row>
    <row r="28" spans="1:38" s="34" customFormat="1" ht="12.75" customHeight="1">
      <c r="A28" s="334">
        <v>16</v>
      </c>
      <c r="B28" s="335" t="s">
        <v>570</v>
      </c>
      <c r="C28" s="336"/>
      <c r="D28" s="337" t="s">
        <v>571</v>
      </c>
      <c r="E28" s="337" t="s">
        <v>563</v>
      </c>
      <c r="F28" s="337"/>
      <c r="G28" s="338"/>
      <c r="H28" s="329"/>
      <c r="I28" s="339" t="s">
        <v>1390</v>
      </c>
      <c r="J28" s="340"/>
      <c r="K28" s="340"/>
      <c r="L28" s="341"/>
      <c r="M28" s="329"/>
      <c r="N28" s="342">
        <v>4</v>
      </c>
      <c r="O28" s="343"/>
      <c r="P28" s="344"/>
      <c r="Q28" s="38">
        <v>1</v>
      </c>
      <c r="R28" s="38">
        <v>1</v>
      </c>
      <c r="S28" s="38"/>
      <c r="T28" s="262" t="s">
        <v>1390</v>
      </c>
      <c r="U28" s="262" t="s">
        <v>1390</v>
      </c>
      <c r="V28" s="347" t="s">
        <v>570</v>
      </c>
      <c r="W28" s="347"/>
      <c r="X28" s="348" t="s">
        <v>571</v>
      </c>
      <c r="Y28" s="351" t="s">
        <v>1390</v>
      </c>
      <c r="Z28" s="351"/>
      <c r="AA28" s="351"/>
      <c r="AB28" s="351"/>
      <c r="AC28" s="38">
        <f t="shared" si="0"/>
        <v>1</v>
      </c>
      <c r="AD28"/>
      <c r="AE28"/>
      <c r="AF28"/>
      <c r="AG28"/>
      <c r="AH28"/>
      <c r="AI28"/>
      <c r="AJ28" s="247"/>
      <c r="AK28"/>
      <c r="AL28"/>
    </row>
    <row r="29" spans="1:38" s="34" customFormat="1" ht="12.75" customHeight="1">
      <c r="A29" s="345">
        <v>17</v>
      </c>
      <c r="B29" s="346" t="s">
        <v>572</v>
      </c>
      <c r="C29" s="347"/>
      <c r="D29" s="313" t="s">
        <v>573</v>
      </c>
      <c r="E29" s="348" t="s">
        <v>574</v>
      </c>
      <c r="F29" s="348"/>
      <c r="G29" s="349"/>
      <c r="H29" s="262"/>
      <c r="I29" s="350" t="s">
        <v>1390</v>
      </c>
      <c r="J29" s="351"/>
      <c r="K29" s="351"/>
      <c r="L29" s="352"/>
      <c r="M29" s="262"/>
      <c r="N29" s="353">
        <v>9</v>
      </c>
      <c r="O29" s="354"/>
      <c r="P29" s="355"/>
      <c r="Q29" s="38">
        <v>1</v>
      </c>
      <c r="R29" s="38">
        <v>1</v>
      </c>
      <c r="S29" s="38"/>
      <c r="T29" s="262"/>
      <c r="U29" s="262"/>
      <c r="V29" s="289" t="s">
        <v>1377</v>
      </c>
      <c r="W29" s="289"/>
      <c r="X29" s="290" t="s">
        <v>559</v>
      </c>
      <c r="Y29" s="293"/>
      <c r="Z29" s="293"/>
      <c r="AA29" s="293"/>
      <c r="AB29" s="293"/>
      <c r="AC29" s="38">
        <f t="shared" si="0"/>
        <v>0</v>
      </c>
      <c r="AD29"/>
      <c r="AE29"/>
      <c r="AF29"/>
      <c r="AG29"/>
      <c r="AH29"/>
      <c r="AI29"/>
      <c r="AJ29" s="247"/>
      <c r="AK29"/>
      <c r="AL29"/>
    </row>
    <row r="30" spans="1:38" s="34" customFormat="1" ht="12.75" customHeight="1">
      <c r="A30" s="334">
        <v>18</v>
      </c>
      <c r="B30" s="440">
        <v>7</v>
      </c>
      <c r="C30" s="336"/>
      <c r="D30" s="337" t="s">
        <v>527</v>
      </c>
      <c r="E30" s="337"/>
      <c r="F30" s="337"/>
      <c r="G30" s="338" t="s">
        <v>1654</v>
      </c>
      <c r="H30" s="329"/>
      <c r="I30" s="339"/>
      <c r="J30" s="340"/>
      <c r="K30" s="340"/>
      <c r="L30" s="341" t="s">
        <v>1390</v>
      </c>
      <c r="M30" s="329"/>
      <c r="N30" s="342"/>
      <c r="O30" s="343"/>
      <c r="P30" s="344"/>
      <c r="Q30" s="38"/>
      <c r="R30" s="38"/>
      <c r="S30" s="38"/>
      <c r="T30" s="262"/>
      <c r="U30" s="262"/>
      <c r="V30" s="289" t="s">
        <v>352</v>
      </c>
      <c r="W30" s="289"/>
      <c r="X30" s="290" t="s">
        <v>1378</v>
      </c>
      <c r="Y30" s="293"/>
      <c r="Z30" s="293"/>
      <c r="AA30" s="293"/>
      <c r="AB30" s="293"/>
      <c r="AC30" s="38">
        <f t="shared" si="0"/>
        <v>0</v>
      </c>
      <c r="AD30"/>
      <c r="AE30"/>
      <c r="AF30"/>
      <c r="AG30"/>
      <c r="AH30"/>
      <c r="AI30"/>
      <c r="AJ30" s="247"/>
      <c r="AK30"/>
      <c r="AL30"/>
    </row>
    <row r="31" spans="1:36" ht="12.75" customHeight="1">
      <c r="A31" s="310">
        <v>19</v>
      </c>
      <c r="B31" s="437" t="s">
        <v>1373</v>
      </c>
      <c r="C31" s="312"/>
      <c r="D31" s="313" t="s">
        <v>528</v>
      </c>
      <c r="E31" s="313"/>
      <c r="F31" s="313"/>
      <c r="G31" s="314" t="s">
        <v>1651</v>
      </c>
      <c r="H31" s="260"/>
      <c r="I31" s="315"/>
      <c r="J31" s="316"/>
      <c r="K31" s="316"/>
      <c r="L31" s="317" t="s">
        <v>1390</v>
      </c>
      <c r="M31" s="262"/>
      <c r="N31" s="318"/>
      <c r="O31" s="319"/>
      <c r="P31" s="320"/>
      <c r="Q31" s="38"/>
      <c r="R31" s="38"/>
      <c r="S31" s="38"/>
      <c r="T31" s="262"/>
      <c r="U31" s="262"/>
      <c r="V31" s="289" t="s">
        <v>351</v>
      </c>
      <c r="W31" s="289"/>
      <c r="X31" s="290" t="s">
        <v>565</v>
      </c>
      <c r="Y31" s="293"/>
      <c r="Z31" s="293"/>
      <c r="AA31" s="293"/>
      <c r="AB31" s="293"/>
      <c r="AC31" s="38">
        <f t="shared" si="0"/>
        <v>0</v>
      </c>
      <c r="AJ31" s="247"/>
    </row>
    <row r="32" spans="1:36" ht="12.75" customHeight="1">
      <c r="A32" s="274">
        <v>20</v>
      </c>
      <c r="B32" s="440" t="s">
        <v>828</v>
      </c>
      <c r="C32" s="497" t="s">
        <v>1397</v>
      </c>
      <c r="D32" s="290" t="s">
        <v>1374</v>
      </c>
      <c r="E32" s="290" t="s">
        <v>1376</v>
      </c>
      <c r="F32" s="290"/>
      <c r="G32" s="291"/>
      <c r="H32" s="325"/>
      <c r="I32" s="292" t="s">
        <v>1390</v>
      </c>
      <c r="J32" s="293"/>
      <c r="K32" s="293"/>
      <c r="L32" s="294"/>
      <c r="M32" s="329"/>
      <c r="N32" s="295">
        <v>11</v>
      </c>
      <c r="O32" s="296"/>
      <c r="P32" s="297"/>
      <c r="Q32" s="38">
        <v>1</v>
      </c>
      <c r="R32" s="38">
        <v>1</v>
      </c>
      <c r="S32" s="38"/>
      <c r="T32" s="262"/>
      <c r="U32" s="262"/>
      <c r="V32" s="289" t="s">
        <v>351</v>
      </c>
      <c r="W32" s="289"/>
      <c r="X32" s="290" t="s">
        <v>1405</v>
      </c>
      <c r="Y32" s="293"/>
      <c r="Z32" s="293"/>
      <c r="AA32" s="293"/>
      <c r="AB32" s="293"/>
      <c r="AC32" s="38">
        <f t="shared" si="0"/>
        <v>0</v>
      </c>
      <c r="AJ32" s="247"/>
    </row>
    <row r="33" spans="1:36" ht="12.75" customHeight="1">
      <c r="A33" s="310">
        <v>21</v>
      </c>
      <c r="B33" s="311" t="s">
        <v>946</v>
      </c>
      <c r="C33" s="312" t="s">
        <v>1380</v>
      </c>
      <c r="D33" s="313" t="s">
        <v>1381</v>
      </c>
      <c r="E33" s="313" t="s">
        <v>1383</v>
      </c>
      <c r="F33" s="313"/>
      <c r="G33" s="314"/>
      <c r="H33" s="260"/>
      <c r="I33" s="315" t="s">
        <v>1390</v>
      </c>
      <c r="J33" s="316"/>
      <c r="K33" s="316"/>
      <c r="L33" s="317"/>
      <c r="M33" s="262"/>
      <c r="N33" s="318">
        <v>8</v>
      </c>
      <c r="O33" s="319"/>
      <c r="P33" s="320"/>
      <c r="Q33" s="38">
        <v>1</v>
      </c>
      <c r="R33" s="38">
        <v>1</v>
      </c>
      <c r="S33" s="38"/>
      <c r="T33" s="262"/>
      <c r="U33" s="262"/>
      <c r="V33" s="289" t="s">
        <v>351</v>
      </c>
      <c r="W33" s="289"/>
      <c r="X33" s="290" t="s">
        <v>1675</v>
      </c>
      <c r="Y33" s="293"/>
      <c r="Z33" s="293"/>
      <c r="AA33" s="293"/>
      <c r="AB33" s="293"/>
      <c r="AC33" s="38">
        <f t="shared" si="0"/>
        <v>0</v>
      </c>
      <c r="AJ33" s="247"/>
    </row>
    <row r="34" spans="1:36" ht="12.75" customHeight="1">
      <c r="A34" s="274">
        <v>22</v>
      </c>
      <c r="B34" s="440" t="s">
        <v>829</v>
      </c>
      <c r="C34" s="289" t="s">
        <v>575</v>
      </c>
      <c r="D34" s="290" t="s">
        <v>576</v>
      </c>
      <c r="E34" s="290" t="s">
        <v>1376</v>
      </c>
      <c r="F34" s="290"/>
      <c r="G34" s="291"/>
      <c r="H34" s="325"/>
      <c r="I34" s="292" t="s">
        <v>1390</v>
      </c>
      <c r="J34" s="293"/>
      <c r="K34" s="293"/>
      <c r="L34" s="294"/>
      <c r="M34" s="329"/>
      <c r="N34" s="295">
        <v>11</v>
      </c>
      <c r="O34" s="296"/>
      <c r="P34" s="297"/>
      <c r="Q34" s="38">
        <v>1</v>
      </c>
      <c r="R34" s="38">
        <v>1</v>
      </c>
      <c r="S34" s="38"/>
      <c r="T34" s="262"/>
      <c r="U34" s="262"/>
      <c r="V34" s="289" t="s">
        <v>353</v>
      </c>
      <c r="W34" s="289" t="s">
        <v>1393</v>
      </c>
      <c r="X34" s="290" t="s">
        <v>1394</v>
      </c>
      <c r="Y34" s="293"/>
      <c r="Z34" s="293"/>
      <c r="AA34" s="293"/>
      <c r="AB34" s="293"/>
      <c r="AC34" s="38">
        <f t="shared" si="0"/>
        <v>0</v>
      </c>
      <c r="AJ34" s="247"/>
    </row>
    <row r="35" spans="1:36" ht="12.75" customHeight="1">
      <c r="A35" s="310">
        <v>23</v>
      </c>
      <c r="B35" s="311">
        <v>5</v>
      </c>
      <c r="C35" s="312" t="s">
        <v>1401</v>
      </c>
      <c r="D35" s="313" t="s">
        <v>1402</v>
      </c>
      <c r="E35" s="313" t="s">
        <v>1403</v>
      </c>
      <c r="F35" s="313"/>
      <c r="G35" s="314"/>
      <c r="H35" s="260"/>
      <c r="I35" s="315" t="s">
        <v>1390</v>
      </c>
      <c r="J35" s="316"/>
      <c r="K35" s="316"/>
      <c r="L35" s="317"/>
      <c r="M35" s="262"/>
      <c r="N35" s="318">
        <v>12</v>
      </c>
      <c r="O35" s="319"/>
      <c r="P35" s="320"/>
      <c r="Q35" s="38">
        <v>1</v>
      </c>
      <c r="R35" s="38">
        <v>1</v>
      </c>
      <c r="S35" s="38"/>
      <c r="T35" s="262"/>
      <c r="U35" s="262"/>
      <c r="V35" s="336" t="s">
        <v>572</v>
      </c>
      <c r="W35" s="336"/>
      <c r="X35" s="290" t="s">
        <v>573</v>
      </c>
      <c r="Y35" s="340"/>
      <c r="Z35" s="340"/>
      <c r="AA35" s="340"/>
      <c r="AB35" s="340"/>
      <c r="AC35" s="38">
        <f t="shared" si="0"/>
        <v>0</v>
      </c>
      <c r="AJ35" s="247"/>
    </row>
    <row r="36" spans="1:36" ht="12.75" customHeight="1">
      <c r="A36" s="274">
        <v>24</v>
      </c>
      <c r="B36" s="440" t="s">
        <v>572</v>
      </c>
      <c r="C36" s="289"/>
      <c r="D36" s="290" t="s">
        <v>530</v>
      </c>
      <c r="E36" s="290"/>
      <c r="F36" s="290"/>
      <c r="G36" s="291" t="s">
        <v>1654</v>
      </c>
      <c r="H36" s="325"/>
      <c r="I36" s="292"/>
      <c r="J36" s="293"/>
      <c r="K36" s="293"/>
      <c r="L36" s="294" t="s">
        <v>1390</v>
      </c>
      <c r="M36" s="329"/>
      <c r="N36" s="295"/>
      <c r="O36" s="296"/>
      <c r="P36" s="297"/>
      <c r="Q36" s="38"/>
      <c r="R36" s="38"/>
      <c r="S36" s="38"/>
      <c r="T36" s="262"/>
      <c r="U36" s="262"/>
      <c r="V36" s="497" t="s">
        <v>572</v>
      </c>
      <c r="W36" s="289"/>
      <c r="X36" s="290" t="s">
        <v>530</v>
      </c>
      <c r="Y36" s="293"/>
      <c r="Z36" s="293"/>
      <c r="AA36" s="293"/>
      <c r="AB36" s="293"/>
      <c r="AC36" s="38">
        <f t="shared" si="0"/>
        <v>0</v>
      </c>
      <c r="AJ36" s="247"/>
    </row>
    <row r="37" spans="1:36" ht="12.75" customHeight="1">
      <c r="A37" s="310">
        <v>25</v>
      </c>
      <c r="B37" s="437" t="s">
        <v>572</v>
      </c>
      <c r="C37" s="312"/>
      <c r="D37" s="313" t="s">
        <v>531</v>
      </c>
      <c r="E37" s="313"/>
      <c r="F37" s="313"/>
      <c r="G37" s="314" t="s">
        <v>1407</v>
      </c>
      <c r="H37" s="260"/>
      <c r="I37" s="315"/>
      <c r="J37" s="316"/>
      <c r="K37" s="316"/>
      <c r="L37" s="317" t="s">
        <v>1390</v>
      </c>
      <c r="M37" s="262"/>
      <c r="N37" s="318"/>
      <c r="O37" s="319"/>
      <c r="P37" s="320"/>
      <c r="Q37" s="38"/>
      <c r="R37" s="38"/>
      <c r="S37" s="38"/>
      <c r="T37" s="262"/>
      <c r="U37" s="262"/>
      <c r="V37" s="497" t="s">
        <v>572</v>
      </c>
      <c r="W37" s="289"/>
      <c r="X37" s="290" t="s">
        <v>531</v>
      </c>
      <c r="Y37" s="293"/>
      <c r="Z37" s="293"/>
      <c r="AA37" s="293"/>
      <c r="AB37" s="293"/>
      <c r="AC37" s="38">
        <f t="shared" si="0"/>
        <v>0</v>
      </c>
      <c r="AJ37" s="247"/>
    </row>
    <row r="38" spans="1:36" ht="12.75" customHeight="1">
      <c r="A38" s="274">
        <v>26</v>
      </c>
      <c r="B38" s="440">
        <v>1</v>
      </c>
      <c r="C38" s="289"/>
      <c r="D38" s="290" t="s">
        <v>532</v>
      </c>
      <c r="E38" s="290"/>
      <c r="F38" s="290"/>
      <c r="G38" s="291" t="s">
        <v>1654</v>
      </c>
      <c r="H38" s="325"/>
      <c r="I38" s="292"/>
      <c r="J38" s="293"/>
      <c r="K38" s="293"/>
      <c r="L38" s="294" t="s">
        <v>1390</v>
      </c>
      <c r="M38" s="329"/>
      <c r="N38" s="295"/>
      <c r="O38" s="296"/>
      <c r="P38" s="297"/>
      <c r="Q38" s="38"/>
      <c r="R38" s="38"/>
      <c r="S38" s="38"/>
      <c r="T38" s="262" t="s">
        <v>1390</v>
      </c>
      <c r="U38" s="262" t="s">
        <v>1390</v>
      </c>
      <c r="V38" s="289" t="s">
        <v>572</v>
      </c>
      <c r="W38" s="289"/>
      <c r="X38" s="290" t="s">
        <v>579</v>
      </c>
      <c r="Y38" s="293" t="s">
        <v>1390</v>
      </c>
      <c r="Z38" s="293" t="s">
        <v>1390</v>
      </c>
      <c r="AA38" s="293" t="s">
        <v>1390</v>
      </c>
      <c r="AB38" s="293" t="s">
        <v>1390</v>
      </c>
      <c r="AC38" s="38">
        <f t="shared" si="0"/>
        <v>4</v>
      </c>
      <c r="AJ38" s="247"/>
    </row>
    <row r="39" spans="1:36" ht="12.75" customHeight="1">
      <c r="A39" s="310">
        <v>27</v>
      </c>
      <c r="B39" s="437" t="s">
        <v>831</v>
      </c>
      <c r="C39" s="312" t="s">
        <v>1181</v>
      </c>
      <c r="D39" s="313" t="s">
        <v>1182</v>
      </c>
      <c r="E39" s="313" t="s">
        <v>1687</v>
      </c>
      <c r="F39" s="313" t="s">
        <v>1407</v>
      </c>
      <c r="G39" s="314"/>
      <c r="H39" s="260"/>
      <c r="I39" s="315"/>
      <c r="J39" s="316" t="s">
        <v>1390</v>
      </c>
      <c r="K39" s="316"/>
      <c r="L39" s="317"/>
      <c r="M39" s="262"/>
      <c r="N39" s="318"/>
      <c r="O39" s="319">
        <v>17</v>
      </c>
      <c r="P39" s="320"/>
      <c r="Q39" s="38">
        <v>1</v>
      </c>
      <c r="R39" s="38">
        <v>1</v>
      </c>
      <c r="S39" s="38"/>
      <c r="T39" s="262" t="s">
        <v>1390</v>
      </c>
      <c r="U39" s="262"/>
      <c r="V39" s="528">
        <v>10</v>
      </c>
      <c r="W39" s="529"/>
      <c r="X39" s="475" t="s">
        <v>521</v>
      </c>
      <c r="Y39" s="530"/>
      <c r="Z39" s="530"/>
      <c r="AA39" s="530"/>
      <c r="AB39" s="530" t="s">
        <v>1390</v>
      </c>
      <c r="AC39" s="38">
        <f t="shared" si="0"/>
        <v>1</v>
      </c>
      <c r="AJ39" s="247"/>
    </row>
    <row r="40" spans="1:38" ht="12.75" customHeight="1">
      <c r="A40" s="274">
        <v>28</v>
      </c>
      <c r="B40" s="288" t="s">
        <v>577</v>
      </c>
      <c r="C40" s="289"/>
      <c r="D40" s="290" t="s">
        <v>578</v>
      </c>
      <c r="E40" s="290" t="s">
        <v>563</v>
      </c>
      <c r="F40" s="290"/>
      <c r="G40" s="291"/>
      <c r="H40" s="325"/>
      <c r="I40" s="292" t="s">
        <v>1390</v>
      </c>
      <c r="J40" s="293"/>
      <c r="K40" s="293"/>
      <c r="L40" s="294"/>
      <c r="M40" s="329"/>
      <c r="N40" s="295">
        <v>4</v>
      </c>
      <c r="O40" s="296"/>
      <c r="P40" s="297"/>
      <c r="Q40" s="38">
        <v>1</v>
      </c>
      <c r="R40" s="38">
        <v>1</v>
      </c>
      <c r="S40" s="38"/>
      <c r="T40" s="262" t="s">
        <v>1390</v>
      </c>
      <c r="U40" s="262" t="s">
        <v>1390</v>
      </c>
      <c r="V40" s="527" t="s">
        <v>827</v>
      </c>
      <c r="W40" s="312" t="s">
        <v>1387</v>
      </c>
      <c r="X40" s="313" t="s">
        <v>1388</v>
      </c>
      <c r="Y40" s="316" t="s">
        <v>1390</v>
      </c>
      <c r="Z40" s="316"/>
      <c r="AA40" s="316"/>
      <c r="AB40" s="316"/>
      <c r="AC40" s="38">
        <f t="shared" si="0"/>
        <v>1</v>
      </c>
      <c r="AJ40" s="247"/>
      <c r="AK40" s="247"/>
      <c r="AL40" s="247"/>
    </row>
    <row r="41" spans="1:38" ht="12.75" customHeight="1">
      <c r="A41" s="310">
        <v>29</v>
      </c>
      <c r="B41" s="437" t="s">
        <v>832</v>
      </c>
      <c r="C41" s="312" t="s">
        <v>1389</v>
      </c>
      <c r="D41" s="313" t="s">
        <v>1391</v>
      </c>
      <c r="E41" s="313" t="s">
        <v>1383</v>
      </c>
      <c r="F41" s="313"/>
      <c r="G41" s="314"/>
      <c r="H41" s="260"/>
      <c r="I41" s="315" t="s">
        <v>1390</v>
      </c>
      <c r="J41" s="316"/>
      <c r="K41" s="316"/>
      <c r="L41" s="317"/>
      <c r="M41" s="262"/>
      <c r="N41" s="318">
        <v>8</v>
      </c>
      <c r="O41" s="319"/>
      <c r="P41" s="320"/>
      <c r="Q41" s="38">
        <v>1</v>
      </c>
      <c r="R41" s="38">
        <v>1</v>
      </c>
      <c r="S41" s="38"/>
      <c r="T41" s="262" t="s">
        <v>1390</v>
      </c>
      <c r="U41" s="262" t="s">
        <v>1390</v>
      </c>
      <c r="V41" s="527" t="s">
        <v>831</v>
      </c>
      <c r="W41" s="312" t="s">
        <v>1181</v>
      </c>
      <c r="X41" s="313" t="s">
        <v>1182</v>
      </c>
      <c r="Y41" s="316"/>
      <c r="Z41" s="316" t="s">
        <v>1390</v>
      </c>
      <c r="AA41" s="316"/>
      <c r="AB41" s="316"/>
      <c r="AC41" s="38">
        <f t="shared" si="0"/>
        <v>1</v>
      </c>
      <c r="AJ41" s="247"/>
      <c r="AK41" s="247"/>
      <c r="AL41" s="247"/>
    </row>
    <row r="42" spans="1:38" ht="12.75" customHeight="1">
      <c r="A42" s="274">
        <v>30</v>
      </c>
      <c r="B42" s="288" t="s">
        <v>572</v>
      </c>
      <c r="C42" s="289"/>
      <c r="D42" s="290" t="s">
        <v>579</v>
      </c>
      <c r="E42" s="290" t="s">
        <v>580</v>
      </c>
      <c r="F42" s="290"/>
      <c r="G42" s="291"/>
      <c r="H42" s="325"/>
      <c r="I42" s="292" t="s">
        <v>1390</v>
      </c>
      <c r="J42" s="293"/>
      <c r="K42" s="293"/>
      <c r="L42" s="294"/>
      <c r="M42" s="329"/>
      <c r="N42" s="295">
        <v>9</v>
      </c>
      <c r="O42" s="296"/>
      <c r="P42" s="297"/>
      <c r="Q42" s="38">
        <v>1</v>
      </c>
      <c r="R42" s="38">
        <v>1</v>
      </c>
      <c r="S42" s="38"/>
      <c r="T42" s="262" t="s">
        <v>1390</v>
      </c>
      <c r="U42" s="262"/>
      <c r="V42" s="528">
        <v>11</v>
      </c>
      <c r="W42" s="529"/>
      <c r="X42" s="475" t="s">
        <v>524</v>
      </c>
      <c r="Y42" s="530"/>
      <c r="Z42" s="530"/>
      <c r="AA42" s="530"/>
      <c r="AB42" s="530" t="s">
        <v>1390</v>
      </c>
      <c r="AC42" s="38">
        <f t="shared" si="0"/>
        <v>1</v>
      </c>
      <c r="AJ42" s="247"/>
      <c r="AK42" s="247"/>
      <c r="AL42" s="247"/>
    </row>
    <row r="43" spans="1:37" ht="12.75" customHeight="1">
      <c r="A43" s="310">
        <v>31</v>
      </c>
      <c r="B43" s="437" t="s">
        <v>833</v>
      </c>
      <c r="C43" s="312" t="s">
        <v>1384</v>
      </c>
      <c r="D43" s="313" t="s">
        <v>1385</v>
      </c>
      <c r="E43" s="313" t="s">
        <v>1376</v>
      </c>
      <c r="F43" s="313"/>
      <c r="G43" s="314"/>
      <c r="H43" s="260"/>
      <c r="I43" s="315" t="s">
        <v>1390</v>
      </c>
      <c r="J43" s="316"/>
      <c r="K43" s="316"/>
      <c r="L43" s="317"/>
      <c r="M43" s="262"/>
      <c r="N43" s="318">
        <v>11</v>
      </c>
      <c r="O43" s="319"/>
      <c r="P43" s="320"/>
      <c r="Q43" s="38">
        <v>1</v>
      </c>
      <c r="R43" s="38">
        <v>1</v>
      </c>
      <c r="S43" s="38"/>
      <c r="T43" s="262" t="s">
        <v>1390</v>
      </c>
      <c r="U43" s="262" t="s">
        <v>1390</v>
      </c>
      <c r="V43" s="312" t="s">
        <v>1437</v>
      </c>
      <c r="W43" s="312"/>
      <c r="X43" s="313" t="s">
        <v>581</v>
      </c>
      <c r="Y43" s="316" t="s">
        <v>1390</v>
      </c>
      <c r="Z43" s="316"/>
      <c r="AA43" s="316"/>
      <c r="AB43" s="316"/>
      <c r="AC43" s="38">
        <f t="shared" si="0"/>
        <v>1</v>
      </c>
      <c r="AJ43" s="247"/>
      <c r="AK43" s="247"/>
    </row>
    <row r="44" spans="1:37" ht="12.75" customHeight="1">
      <c r="A44" s="274">
        <v>32</v>
      </c>
      <c r="B44" s="440">
        <v>7</v>
      </c>
      <c r="C44" s="289"/>
      <c r="D44" s="290" t="s">
        <v>533</v>
      </c>
      <c r="E44" s="290"/>
      <c r="F44" s="290"/>
      <c r="G44" s="291" t="s">
        <v>1392</v>
      </c>
      <c r="H44" s="325"/>
      <c r="I44" s="292"/>
      <c r="J44" s="293"/>
      <c r="K44" s="293"/>
      <c r="L44" s="294" t="s">
        <v>1390</v>
      </c>
      <c r="M44" s="329"/>
      <c r="N44" s="295"/>
      <c r="O44" s="296"/>
      <c r="P44" s="297"/>
      <c r="Q44" s="38"/>
      <c r="R44" s="38"/>
      <c r="S44" s="38"/>
      <c r="T44" s="262" t="s">
        <v>1390</v>
      </c>
      <c r="U44" s="262" t="s">
        <v>1390</v>
      </c>
      <c r="V44" s="312" t="s">
        <v>1366</v>
      </c>
      <c r="W44" s="312"/>
      <c r="X44" s="313" t="s">
        <v>1367</v>
      </c>
      <c r="Y44" s="316" t="s">
        <v>1390</v>
      </c>
      <c r="Z44" s="316" t="s">
        <v>1390</v>
      </c>
      <c r="AA44" s="316"/>
      <c r="AB44" s="316"/>
      <c r="AC44" s="38">
        <f t="shared" si="0"/>
        <v>2</v>
      </c>
      <c r="AJ44" s="247"/>
      <c r="AK44" s="247"/>
    </row>
    <row r="45" spans="1:29" ht="12.75" customHeight="1">
      <c r="A45" s="310">
        <v>33</v>
      </c>
      <c r="B45" s="437">
        <v>17</v>
      </c>
      <c r="C45" s="312"/>
      <c r="D45" s="313" t="s">
        <v>534</v>
      </c>
      <c r="E45" s="313"/>
      <c r="F45" s="313"/>
      <c r="G45" s="314" t="s">
        <v>1654</v>
      </c>
      <c r="H45" s="260"/>
      <c r="I45" s="315"/>
      <c r="J45" s="316"/>
      <c r="K45" s="316"/>
      <c r="L45" s="317" t="s">
        <v>1390</v>
      </c>
      <c r="M45" s="262"/>
      <c r="N45" s="318"/>
      <c r="O45" s="319"/>
      <c r="P45" s="320"/>
      <c r="Q45" s="38"/>
      <c r="R45" s="38"/>
      <c r="S45" s="38"/>
      <c r="T45" s="262" t="s">
        <v>1390</v>
      </c>
      <c r="U45" s="262" t="s">
        <v>1390</v>
      </c>
      <c r="V45" s="527">
        <v>12</v>
      </c>
      <c r="W45" s="312"/>
      <c r="X45" s="313" t="s">
        <v>526</v>
      </c>
      <c r="Y45" s="316"/>
      <c r="Z45" s="316"/>
      <c r="AA45" s="316"/>
      <c r="AB45" s="316" t="s">
        <v>1390</v>
      </c>
      <c r="AC45" s="38">
        <f t="shared" si="0"/>
        <v>1</v>
      </c>
    </row>
    <row r="46" spans="1:34" ht="12.75" customHeight="1">
      <c r="A46" s="274">
        <v>34</v>
      </c>
      <c r="B46" s="440">
        <v>11</v>
      </c>
      <c r="C46" s="289"/>
      <c r="D46" s="290" t="s">
        <v>524</v>
      </c>
      <c r="E46" s="290"/>
      <c r="F46" s="290"/>
      <c r="G46" s="291" t="s">
        <v>1392</v>
      </c>
      <c r="H46" s="325"/>
      <c r="I46" s="292"/>
      <c r="J46" s="293"/>
      <c r="K46" s="293"/>
      <c r="L46" s="294" t="s">
        <v>1390</v>
      </c>
      <c r="M46" s="329"/>
      <c r="N46" s="295"/>
      <c r="O46" s="296"/>
      <c r="P46" s="297"/>
      <c r="Q46" s="38"/>
      <c r="R46" s="38"/>
      <c r="S46" s="38"/>
      <c r="T46" s="262" t="s">
        <v>1390</v>
      </c>
      <c r="U46" s="262"/>
      <c r="V46" s="528">
        <v>17</v>
      </c>
      <c r="W46" s="529"/>
      <c r="X46" s="475" t="s">
        <v>534</v>
      </c>
      <c r="Y46" s="530"/>
      <c r="Z46" s="530"/>
      <c r="AA46" s="530"/>
      <c r="AB46" s="530" t="s">
        <v>1390</v>
      </c>
      <c r="AC46" s="38">
        <f t="shared" si="0"/>
        <v>1</v>
      </c>
      <c r="AD46" s="247"/>
      <c r="AE46" s="247"/>
      <c r="AF46" s="247"/>
      <c r="AG46" s="247"/>
      <c r="AH46" s="247"/>
    </row>
    <row r="47" spans="1:29" ht="12.75" customHeight="1">
      <c r="A47" s="310">
        <v>35</v>
      </c>
      <c r="B47" s="311" t="s">
        <v>1437</v>
      </c>
      <c r="C47" s="312"/>
      <c r="D47" s="313" t="s">
        <v>581</v>
      </c>
      <c r="E47" s="313" t="s">
        <v>563</v>
      </c>
      <c r="F47" s="313"/>
      <c r="G47" s="314"/>
      <c r="H47" s="260"/>
      <c r="I47" s="315" t="s">
        <v>1390</v>
      </c>
      <c r="J47" s="316"/>
      <c r="K47" s="316"/>
      <c r="L47" s="317"/>
      <c r="M47" s="262"/>
      <c r="N47" s="318">
        <v>4</v>
      </c>
      <c r="O47" s="319"/>
      <c r="P47" s="320"/>
      <c r="Q47" s="38">
        <v>1</v>
      </c>
      <c r="R47" s="38">
        <v>1</v>
      </c>
      <c r="S47" s="38"/>
      <c r="T47" s="262" t="s">
        <v>1390</v>
      </c>
      <c r="U47" s="262" t="s">
        <v>1390</v>
      </c>
      <c r="V47" s="312" t="s">
        <v>1406</v>
      </c>
      <c r="W47" s="312" t="s">
        <v>1399</v>
      </c>
      <c r="X47" s="313" t="s">
        <v>1400</v>
      </c>
      <c r="Y47" s="316" t="s">
        <v>1390</v>
      </c>
      <c r="Z47" s="316" t="s">
        <v>1390</v>
      </c>
      <c r="AA47" s="316" t="s">
        <v>1390</v>
      </c>
      <c r="AB47" s="316"/>
      <c r="AC47" s="38">
        <f t="shared" si="0"/>
        <v>3</v>
      </c>
    </row>
    <row r="48" spans="1:29" ht="12.75" customHeight="1">
      <c r="A48" s="274">
        <v>36</v>
      </c>
      <c r="B48" s="288" t="s">
        <v>1404</v>
      </c>
      <c r="C48" s="497" t="s">
        <v>1380</v>
      </c>
      <c r="D48" s="290" t="s">
        <v>1184</v>
      </c>
      <c r="E48" s="290" t="s">
        <v>1383</v>
      </c>
      <c r="F48" s="290" t="s">
        <v>1654</v>
      </c>
      <c r="G48" s="291"/>
      <c r="H48" s="325"/>
      <c r="I48" s="292"/>
      <c r="J48" s="293" t="s">
        <v>1390</v>
      </c>
      <c r="K48" s="293"/>
      <c r="L48" s="294"/>
      <c r="M48" s="329"/>
      <c r="N48" s="295"/>
      <c r="O48" s="296">
        <v>8</v>
      </c>
      <c r="P48" s="297"/>
      <c r="Q48" s="38">
        <v>1</v>
      </c>
      <c r="R48" s="38">
        <v>1</v>
      </c>
      <c r="S48" s="38"/>
      <c r="T48" s="262" t="s">
        <v>1390</v>
      </c>
      <c r="U48" s="262" t="s">
        <v>1390</v>
      </c>
      <c r="V48" s="312" t="s">
        <v>1676</v>
      </c>
      <c r="W48" s="312"/>
      <c r="X48" s="313" t="s">
        <v>1370</v>
      </c>
      <c r="Y48" s="316" t="s">
        <v>1390</v>
      </c>
      <c r="Z48" s="316" t="s">
        <v>1390</v>
      </c>
      <c r="AA48" s="316" t="s">
        <v>1390</v>
      </c>
      <c r="AB48" s="316"/>
      <c r="AC48" s="38">
        <f t="shared" si="0"/>
        <v>3</v>
      </c>
    </row>
    <row r="49" spans="1:29" ht="12.75" customHeight="1">
      <c r="A49" s="310">
        <v>37</v>
      </c>
      <c r="B49" s="311" t="s">
        <v>582</v>
      </c>
      <c r="C49" s="312"/>
      <c r="D49" s="313" t="s">
        <v>583</v>
      </c>
      <c r="E49" s="313" t="s">
        <v>563</v>
      </c>
      <c r="F49" s="313"/>
      <c r="G49" s="314"/>
      <c r="H49" s="260"/>
      <c r="I49" s="315" t="s">
        <v>1390</v>
      </c>
      <c r="J49" s="316"/>
      <c r="K49" s="316"/>
      <c r="L49" s="317"/>
      <c r="M49" s="262"/>
      <c r="N49" s="318">
        <v>4</v>
      </c>
      <c r="O49" s="319"/>
      <c r="P49" s="320"/>
      <c r="Q49" s="38">
        <v>1</v>
      </c>
      <c r="R49" s="38">
        <v>1</v>
      </c>
      <c r="S49" s="38"/>
      <c r="T49" s="262" t="s">
        <v>1390</v>
      </c>
      <c r="U49" s="262" t="s">
        <v>1390</v>
      </c>
      <c r="V49" s="312" t="s">
        <v>584</v>
      </c>
      <c r="W49" s="312"/>
      <c r="X49" s="313" t="s">
        <v>585</v>
      </c>
      <c r="Y49" s="316" t="s">
        <v>1390</v>
      </c>
      <c r="Z49" s="316"/>
      <c r="AA49" s="316"/>
      <c r="AB49" s="316"/>
      <c r="AC49" s="38">
        <f t="shared" si="0"/>
        <v>1</v>
      </c>
    </row>
    <row r="50" spans="1:29" ht="12.75" customHeight="1">
      <c r="A50" s="274">
        <v>38</v>
      </c>
      <c r="B50" s="440">
        <v>8</v>
      </c>
      <c r="C50" s="289"/>
      <c r="D50" s="290" t="s">
        <v>525</v>
      </c>
      <c r="E50" s="290"/>
      <c r="F50" s="290"/>
      <c r="G50" s="291" t="s">
        <v>1651</v>
      </c>
      <c r="H50" s="325"/>
      <c r="I50" s="292"/>
      <c r="J50" s="293"/>
      <c r="K50" s="293"/>
      <c r="L50" s="294" t="s">
        <v>1390</v>
      </c>
      <c r="M50" s="329"/>
      <c r="N50" s="295"/>
      <c r="O50" s="296"/>
      <c r="P50" s="297"/>
      <c r="Q50" s="38"/>
      <c r="R50" s="38"/>
      <c r="S50" s="38"/>
      <c r="T50" s="262" t="s">
        <v>1390</v>
      </c>
      <c r="U50" s="262" t="s">
        <v>1390</v>
      </c>
      <c r="V50" s="527" t="s">
        <v>829</v>
      </c>
      <c r="W50" s="312" t="s">
        <v>575</v>
      </c>
      <c r="X50" s="313" t="s">
        <v>576</v>
      </c>
      <c r="Y50" s="316" t="s">
        <v>1390</v>
      </c>
      <c r="Z50" s="316"/>
      <c r="AA50" s="316"/>
      <c r="AB50" s="316"/>
      <c r="AC50" s="38">
        <f t="shared" si="0"/>
        <v>1</v>
      </c>
    </row>
    <row r="51" spans="1:29" ht="12.75" customHeight="1">
      <c r="A51" s="310">
        <v>39</v>
      </c>
      <c r="B51" s="311" t="s">
        <v>351</v>
      </c>
      <c r="C51" s="312"/>
      <c r="D51" s="313" t="s">
        <v>1675</v>
      </c>
      <c r="E51" s="313"/>
      <c r="F51" s="313"/>
      <c r="G51" s="314"/>
      <c r="H51" s="260"/>
      <c r="I51" s="315"/>
      <c r="J51" s="316"/>
      <c r="K51" s="316" t="s">
        <v>1390</v>
      </c>
      <c r="L51" s="317"/>
      <c r="M51" s="262"/>
      <c r="N51" s="318"/>
      <c r="O51" s="319"/>
      <c r="P51" s="320" t="s">
        <v>555</v>
      </c>
      <c r="Q51" s="38">
        <v>6</v>
      </c>
      <c r="R51" s="38">
        <v>6</v>
      </c>
      <c r="S51" s="38"/>
      <c r="T51" s="262" t="s">
        <v>1390</v>
      </c>
      <c r="U51" s="262" t="s">
        <v>1390</v>
      </c>
      <c r="V51" s="312" t="s">
        <v>577</v>
      </c>
      <c r="W51" s="312"/>
      <c r="X51" s="313" t="s">
        <v>578</v>
      </c>
      <c r="Y51" s="316" t="s">
        <v>1390</v>
      </c>
      <c r="Z51" s="316"/>
      <c r="AA51" s="316"/>
      <c r="AB51" s="316"/>
      <c r="AC51" s="38">
        <f t="shared" si="0"/>
        <v>1</v>
      </c>
    </row>
    <row r="52" spans="1:29" ht="12.75" customHeight="1">
      <c r="A52" s="274">
        <v>40</v>
      </c>
      <c r="B52" s="288" t="s">
        <v>584</v>
      </c>
      <c r="C52" s="289"/>
      <c r="D52" s="290" t="s">
        <v>585</v>
      </c>
      <c r="E52" s="290" t="s">
        <v>586</v>
      </c>
      <c r="F52" s="290"/>
      <c r="G52" s="291"/>
      <c r="H52" s="325"/>
      <c r="I52" s="292" t="s">
        <v>1390</v>
      </c>
      <c r="J52" s="293"/>
      <c r="K52" s="293"/>
      <c r="L52" s="294"/>
      <c r="M52" s="329"/>
      <c r="N52" s="295">
        <v>9</v>
      </c>
      <c r="O52" s="296"/>
      <c r="P52" s="297"/>
      <c r="Q52" s="38">
        <v>1</v>
      </c>
      <c r="R52" s="38">
        <v>1</v>
      </c>
      <c r="S52" s="38"/>
      <c r="T52" s="262" t="s">
        <v>1390</v>
      </c>
      <c r="U52" s="262" t="s">
        <v>1390</v>
      </c>
      <c r="V52" s="527" t="s">
        <v>832</v>
      </c>
      <c r="W52" s="312" t="s">
        <v>1389</v>
      </c>
      <c r="X52" s="313" t="s">
        <v>1391</v>
      </c>
      <c r="Y52" s="316" t="s">
        <v>1390</v>
      </c>
      <c r="Z52" s="316"/>
      <c r="AA52" s="316"/>
      <c r="AB52" s="316"/>
      <c r="AC52" s="38">
        <f t="shared" si="0"/>
        <v>1</v>
      </c>
    </row>
    <row r="53" spans="1:28" ht="12.75" customHeight="1">
      <c r="A53" s="310">
        <v>41</v>
      </c>
      <c r="B53" s="437">
        <v>12</v>
      </c>
      <c r="C53" s="312"/>
      <c r="D53" s="313" t="s">
        <v>526</v>
      </c>
      <c r="E53" s="313"/>
      <c r="F53" s="313"/>
      <c r="G53" s="314" t="s">
        <v>1654</v>
      </c>
      <c r="H53" s="260"/>
      <c r="I53" s="315"/>
      <c r="J53" s="316"/>
      <c r="K53" s="316"/>
      <c r="L53" s="317" t="s">
        <v>1390</v>
      </c>
      <c r="M53" s="262"/>
      <c r="N53" s="318"/>
      <c r="O53" s="319"/>
      <c r="P53" s="320"/>
      <c r="Q53" s="38"/>
      <c r="R53" s="38"/>
      <c r="S53" s="38"/>
      <c r="T53" s="260">
        <f>COUNTA(T10:T52)</f>
        <v>33</v>
      </c>
      <c r="U53" s="260">
        <f>COUNTA(U10:U52)</f>
        <v>23</v>
      </c>
      <c r="V53" s="260">
        <f>COUNTA(V10:V52)</f>
        <v>43</v>
      </c>
      <c r="W53" s="260"/>
      <c r="X53" s="260">
        <f>COUNTA(X10:X52)</f>
        <v>43</v>
      </c>
      <c r="Y53" s="260">
        <f>COUNTA(Y10:Y52)</f>
        <v>20</v>
      </c>
      <c r="Z53" s="260">
        <f>COUNTA(Z10:Z52)</f>
        <v>7</v>
      </c>
      <c r="AA53" s="260">
        <f>COUNTA(AA10:AA52)</f>
        <v>3</v>
      </c>
      <c r="AB53" s="260">
        <f>COUNTA(AB10:AB52)</f>
        <v>13</v>
      </c>
    </row>
    <row r="54" spans="1:20" ht="12.75" customHeight="1">
      <c r="A54" s="274">
        <v>42</v>
      </c>
      <c r="B54" s="440" t="s">
        <v>834</v>
      </c>
      <c r="C54" s="289" t="s">
        <v>1397</v>
      </c>
      <c r="D54" s="290" t="s">
        <v>1398</v>
      </c>
      <c r="E54" s="290" t="s">
        <v>1376</v>
      </c>
      <c r="F54" s="290"/>
      <c r="G54" s="291"/>
      <c r="H54" s="325"/>
      <c r="I54" s="292" t="s">
        <v>1390</v>
      </c>
      <c r="J54" s="293"/>
      <c r="K54" s="293"/>
      <c r="L54" s="294"/>
      <c r="M54" s="329"/>
      <c r="N54" s="295">
        <v>11</v>
      </c>
      <c r="O54" s="296"/>
      <c r="P54" s="297"/>
      <c r="Q54" s="38">
        <v>1</v>
      </c>
      <c r="R54" s="38">
        <v>1</v>
      </c>
      <c r="S54" s="38"/>
      <c r="T54" s="38"/>
    </row>
    <row r="55" spans="1:16" ht="12.75" customHeight="1" thickBot="1">
      <c r="A55" s="310">
        <v>43</v>
      </c>
      <c r="B55" s="441">
        <v>8</v>
      </c>
      <c r="C55" s="299"/>
      <c r="D55" s="356" t="s">
        <v>529</v>
      </c>
      <c r="E55" s="357"/>
      <c r="F55" s="300"/>
      <c r="G55" s="301" t="s">
        <v>1407</v>
      </c>
      <c r="H55" s="261"/>
      <c r="I55" s="302"/>
      <c r="J55" s="303"/>
      <c r="K55" s="303"/>
      <c r="L55" s="304" t="s">
        <v>1390</v>
      </c>
      <c r="M55" s="358"/>
      <c r="N55" s="305"/>
      <c r="O55" s="306"/>
      <c r="P55" s="307"/>
    </row>
    <row r="56" spans="1:16" ht="12.75" customHeight="1">
      <c r="A56" s="274"/>
      <c r="B56" s="359" t="s">
        <v>3</v>
      </c>
      <c r="C56" s="360"/>
      <c r="D56" s="260">
        <f>COUNTA(D7:D55)</f>
        <v>43</v>
      </c>
      <c r="E56" s="360"/>
      <c r="F56" s="360"/>
      <c r="G56" s="360"/>
      <c r="H56" s="261"/>
      <c r="I56" s="260">
        <f>COUNTA(I7:I55)</f>
        <v>25</v>
      </c>
      <c r="J56" s="260">
        <f>COUNTA(J7:J55)</f>
        <v>9</v>
      </c>
      <c r="K56" s="260">
        <f>COUNTA(K7:K55)</f>
        <v>6</v>
      </c>
      <c r="L56" s="260">
        <f>COUNTA(L7:L55)</f>
        <v>16</v>
      </c>
      <c r="M56" s="361"/>
      <c r="N56" s="260">
        <f>COUNTA(N71:N92)</f>
        <v>10</v>
      </c>
      <c r="O56" s="260">
        <f>COUNTA(O71:O92)</f>
        <v>5</v>
      </c>
      <c r="P56" s="260">
        <f>COUNTA(P71:P92)</f>
        <v>14</v>
      </c>
    </row>
    <row r="57" spans="1:12" ht="12.75" customHeight="1">
      <c r="A57" s="101"/>
      <c r="B57" s="4"/>
      <c r="C57" s="91"/>
      <c r="D57" s="92"/>
      <c r="E57" s="91"/>
      <c r="F57" s="91"/>
      <c r="G57" s="91"/>
      <c r="H57" s="15"/>
      <c r="I57" s="92"/>
      <c r="J57" s="92"/>
      <c r="K57" s="92"/>
      <c r="L57" s="92"/>
    </row>
    <row r="58" spans="1:16" ht="12.75" customHeight="1">
      <c r="A58" s="99"/>
      <c r="B58" s="100" t="s">
        <v>623</v>
      </c>
      <c r="C58" s="92"/>
      <c r="D58" s="92"/>
      <c r="E58" s="92"/>
      <c r="F58" s="91"/>
      <c r="G58" s="91"/>
      <c r="H58" s="15"/>
      <c r="I58" s="92"/>
      <c r="J58" s="92"/>
      <c r="K58" s="92"/>
      <c r="L58" s="92"/>
      <c r="M58" s="16"/>
      <c r="N58" s="46"/>
      <c r="O58" s="46"/>
      <c r="P58" s="46"/>
    </row>
    <row r="59" spans="1:16" ht="12.75" customHeight="1">
      <c r="A59" s="38"/>
      <c r="B59" s="243" t="s">
        <v>631</v>
      </c>
      <c r="C59" s="183"/>
      <c r="D59" s="161"/>
      <c r="E59" s="183"/>
      <c r="F59" s="183"/>
      <c r="G59" s="183"/>
      <c r="H59" s="238"/>
      <c r="I59" s="239"/>
      <c r="J59" s="239"/>
      <c r="K59" s="239"/>
      <c r="L59" s="239"/>
      <c r="M59" s="239"/>
      <c r="N59" s="239"/>
      <c r="O59" s="239"/>
      <c r="P59" s="16"/>
    </row>
    <row r="60" spans="1:16" ht="12.75" customHeight="1">
      <c r="A60" s="2"/>
      <c r="B60" s="2"/>
      <c r="C60" s="2"/>
      <c r="D60" s="2"/>
      <c r="E60" s="2"/>
      <c r="F60" s="2"/>
      <c r="G60" s="2"/>
      <c r="H60" s="2"/>
      <c r="I60" s="2"/>
      <c r="J60" s="2"/>
      <c r="K60" s="2"/>
      <c r="L60" s="2"/>
      <c r="M60" s="2"/>
      <c r="N60" s="2"/>
      <c r="O60" s="2"/>
      <c r="P60" s="2"/>
    </row>
    <row r="61" spans="1:16" ht="12.75" customHeight="1">
      <c r="A61" s="2"/>
      <c r="B61" s="17" t="s">
        <v>183</v>
      </c>
      <c r="C61" s="91"/>
      <c r="D61" s="16"/>
      <c r="E61" s="2"/>
      <c r="F61" s="2"/>
      <c r="G61" s="2"/>
      <c r="H61" s="2"/>
      <c r="I61" s="2"/>
      <c r="J61" s="2"/>
      <c r="K61" s="2"/>
      <c r="L61" s="2"/>
      <c r="M61" s="142"/>
      <c r="N61" s="46"/>
      <c r="O61" s="46"/>
      <c r="P61" s="46"/>
    </row>
    <row r="62" spans="1:30" s="38" customFormat="1" ht="12.75" customHeight="1">
      <c r="A62" s="91">
        <v>8</v>
      </c>
      <c r="B62" s="236"/>
      <c r="C62" s="236"/>
      <c r="D62" s="237" t="s">
        <v>1405</v>
      </c>
      <c r="E62" s="236"/>
      <c r="F62" s="236"/>
      <c r="G62" s="236"/>
      <c r="H62" s="91"/>
      <c r="I62" s="91"/>
      <c r="J62" s="91"/>
      <c r="K62" s="91"/>
      <c r="L62" s="91"/>
      <c r="M62" s="46"/>
      <c r="N62" s="46"/>
      <c r="O62" s="46"/>
      <c r="P62" s="46"/>
      <c r="Q62"/>
      <c r="R62"/>
      <c r="S62"/>
      <c r="T62"/>
      <c r="U62"/>
      <c r="W62"/>
      <c r="X62"/>
      <c r="Y62"/>
      <c r="Z62"/>
      <c r="AA62"/>
      <c r="AB62"/>
      <c r="AC62"/>
      <c r="AD62"/>
    </row>
    <row r="63" spans="1:12" ht="12.75" customHeight="1">
      <c r="A63" s="54"/>
      <c r="B63" s="60"/>
      <c r="D63" s="58"/>
      <c r="E63" s="53"/>
      <c r="F63" s="53"/>
      <c r="G63" s="53"/>
      <c r="H63" s="59"/>
      <c r="I63" s="58"/>
      <c r="J63" s="58"/>
      <c r="K63" s="58"/>
      <c r="L63" s="58"/>
    </row>
    <row r="64" spans="1:10" ht="11.25" customHeight="1">
      <c r="A64" s="178" t="s">
        <v>1489</v>
      </c>
      <c r="B64" s="50"/>
      <c r="C64" s="5"/>
      <c r="D64" s="8"/>
      <c r="E64" s="50"/>
      <c r="F64" s="5"/>
      <c r="G64" s="5"/>
      <c r="I64" s="179"/>
      <c r="J64" s="5"/>
    </row>
    <row r="65" spans="1:10" ht="11.25" customHeight="1">
      <c r="A65" s="207" t="s">
        <v>1673</v>
      </c>
      <c r="B65" s="50"/>
      <c r="C65" s="5"/>
      <c r="D65" s="8"/>
      <c r="E65" s="5"/>
      <c r="H65" s="176"/>
      <c r="I65" s="8"/>
      <c r="J65" s="7"/>
    </row>
    <row r="66" spans="1:10" ht="11.25" customHeight="1">
      <c r="A66" s="207" t="s">
        <v>1674</v>
      </c>
      <c r="B66" s="50"/>
      <c r="C66" s="5"/>
      <c r="D66" s="8"/>
      <c r="E66" s="7"/>
      <c r="H66" s="5"/>
      <c r="I66" s="5"/>
      <c r="J66" s="5"/>
    </row>
    <row r="67" spans="1:10" ht="11.25" customHeight="1">
      <c r="A67" s="207" t="s">
        <v>1185</v>
      </c>
      <c r="B67" s="50"/>
      <c r="C67" s="5"/>
      <c r="D67" s="8"/>
      <c r="E67" s="7"/>
      <c r="H67" s="5"/>
      <c r="I67" s="5"/>
      <c r="J67" s="5"/>
    </row>
    <row r="68" spans="1:10" ht="11.25" customHeight="1">
      <c r="A68" s="207" t="s">
        <v>733</v>
      </c>
      <c r="B68" s="50"/>
      <c r="C68" s="5"/>
      <c r="D68" s="8"/>
      <c r="E68" s="7"/>
      <c r="H68" s="5"/>
      <c r="I68" s="5"/>
      <c r="J68" s="5"/>
    </row>
    <row r="69" spans="1:10" ht="11.25" customHeight="1">
      <c r="A69" s="5"/>
      <c r="B69" s="5"/>
      <c r="C69" s="5"/>
      <c r="D69" s="8"/>
      <c r="E69" s="7"/>
      <c r="H69" s="5"/>
      <c r="I69" s="5"/>
      <c r="J69" s="5"/>
    </row>
    <row r="70" spans="1:10" ht="11.25" customHeight="1">
      <c r="A70" s="180" t="s">
        <v>184</v>
      </c>
      <c r="B70" s="50"/>
      <c r="C70" s="5"/>
      <c r="D70" s="8"/>
      <c r="E70" s="7"/>
      <c r="H70" s="5"/>
      <c r="I70" s="5"/>
      <c r="J70" s="5"/>
    </row>
    <row r="71" spans="1:17" ht="11.25" customHeight="1">
      <c r="A71" s="396">
        <v>1</v>
      </c>
      <c r="B71" s="396" t="s">
        <v>556</v>
      </c>
      <c r="C71" s="396"/>
      <c r="D71" s="18"/>
      <c r="E71" s="417"/>
      <c r="F71" s="412"/>
      <c r="G71" s="412"/>
      <c r="H71" s="414"/>
      <c r="I71" s="414"/>
      <c r="J71" s="414"/>
      <c r="K71" s="412"/>
      <c r="L71" s="412"/>
      <c r="M71" s="414"/>
      <c r="N71" s="407" t="s">
        <v>1390</v>
      </c>
      <c r="O71" s="407"/>
      <c r="P71" s="407"/>
      <c r="Q71" s="38">
        <f aca="true" t="shared" si="1" ref="Q71:Q92">COUNTA(N71:P71)</f>
        <v>1</v>
      </c>
    </row>
    <row r="72" spans="1:17" ht="11.25" customHeight="1">
      <c r="A72" s="396">
        <v>2</v>
      </c>
      <c r="B72" s="396" t="s">
        <v>1690</v>
      </c>
      <c r="C72" s="396"/>
      <c r="D72" s="18"/>
      <c r="E72" s="417"/>
      <c r="F72" s="412"/>
      <c r="G72" s="412"/>
      <c r="H72" s="414"/>
      <c r="I72" s="414"/>
      <c r="J72" s="414"/>
      <c r="K72" s="412"/>
      <c r="L72" s="412"/>
      <c r="M72" s="414"/>
      <c r="N72" s="407"/>
      <c r="O72" s="407"/>
      <c r="P72" s="407" t="s">
        <v>1390</v>
      </c>
      <c r="Q72" s="38">
        <f t="shared" si="1"/>
        <v>1</v>
      </c>
    </row>
    <row r="73" spans="1:17" ht="11.25" customHeight="1">
      <c r="A73" s="396">
        <v>3</v>
      </c>
      <c r="B73" s="396" t="s">
        <v>1689</v>
      </c>
      <c r="C73" s="396"/>
      <c r="D73" s="18"/>
      <c r="E73" s="417"/>
      <c r="F73" s="412"/>
      <c r="G73" s="412"/>
      <c r="H73" s="414"/>
      <c r="I73" s="414"/>
      <c r="J73" s="414"/>
      <c r="K73" s="412"/>
      <c r="L73" s="412"/>
      <c r="M73" s="414"/>
      <c r="N73" s="407"/>
      <c r="O73" s="407"/>
      <c r="P73" s="407" t="s">
        <v>1390</v>
      </c>
      <c r="Q73" s="38">
        <f t="shared" si="1"/>
        <v>1</v>
      </c>
    </row>
    <row r="74" spans="1:17" ht="11.25" customHeight="1">
      <c r="A74" s="396">
        <v>4</v>
      </c>
      <c r="B74" s="396" t="s">
        <v>557</v>
      </c>
      <c r="C74" s="396"/>
      <c r="D74" s="18"/>
      <c r="E74" s="417"/>
      <c r="F74" s="412"/>
      <c r="G74" s="412"/>
      <c r="H74" s="414"/>
      <c r="I74" s="414"/>
      <c r="J74" s="414"/>
      <c r="K74" s="412"/>
      <c r="L74" s="412"/>
      <c r="M74" s="414"/>
      <c r="N74" s="407" t="s">
        <v>1390</v>
      </c>
      <c r="O74" s="407"/>
      <c r="P74" s="407"/>
      <c r="Q74" s="38">
        <f t="shared" si="1"/>
        <v>1</v>
      </c>
    </row>
    <row r="75" spans="1:17" ht="11.25" customHeight="1">
      <c r="A75" s="396">
        <v>5</v>
      </c>
      <c r="B75" s="396" t="s">
        <v>1691</v>
      </c>
      <c r="C75" s="396"/>
      <c r="D75" s="18"/>
      <c r="E75" s="417"/>
      <c r="F75" s="412"/>
      <c r="G75" s="412"/>
      <c r="H75" s="414"/>
      <c r="I75" s="414"/>
      <c r="J75" s="414"/>
      <c r="K75" s="412"/>
      <c r="L75" s="412"/>
      <c r="M75" s="414"/>
      <c r="N75" s="407"/>
      <c r="O75" s="407"/>
      <c r="P75" s="407" t="s">
        <v>1390</v>
      </c>
      <c r="Q75" s="38">
        <f t="shared" si="1"/>
        <v>1</v>
      </c>
    </row>
    <row r="76" spans="1:17" ht="11.25" customHeight="1">
      <c r="A76" s="396">
        <v>6</v>
      </c>
      <c r="B76" s="396" t="s">
        <v>1670</v>
      </c>
      <c r="C76" s="396"/>
      <c r="D76" s="18"/>
      <c r="E76" s="417"/>
      <c r="F76" s="412"/>
      <c r="G76" s="412"/>
      <c r="H76" s="414"/>
      <c r="I76" s="414"/>
      <c r="J76" s="414"/>
      <c r="K76" s="412"/>
      <c r="L76" s="412"/>
      <c r="M76" s="414"/>
      <c r="N76" s="407" t="s">
        <v>1390</v>
      </c>
      <c r="O76" s="407" t="s">
        <v>1390</v>
      </c>
      <c r="P76" s="407" t="s">
        <v>1390</v>
      </c>
      <c r="Q76" s="38">
        <f t="shared" si="1"/>
        <v>3</v>
      </c>
    </row>
    <row r="77" spans="1:17" ht="11.25" customHeight="1">
      <c r="A77" s="396">
        <v>7</v>
      </c>
      <c r="B77" s="396" t="s">
        <v>1669</v>
      </c>
      <c r="C77" s="396"/>
      <c r="D77" s="418"/>
      <c r="E77" s="414"/>
      <c r="F77" s="412"/>
      <c r="G77" s="412"/>
      <c r="H77" s="414"/>
      <c r="I77" s="414"/>
      <c r="J77" s="414"/>
      <c r="K77" s="412"/>
      <c r="L77" s="412"/>
      <c r="M77" s="414"/>
      <c r="N77" s="407" t="s">
        <v>1390</v>
      </c>
      <c r="O77" s="407" t="s">
        <v>1390</v>
      </c>
      <c r="P77" s="407"/>
      <c r="Q77" s="38">
        <f t="shared" si="1"/>
        <v>2</v>
      </c>
    </row>
    <row r="78" spans="1:17" ht="11.25" customHeight="1">
      <c r="A78" s="397">
        <v>8</v>
      </c>
      <c r="B78" s="397" t="s">
        <v>1671</v>
      </c>
      <c r="C78" s="397"/>
      <c r="D78" s="18"/>
      <c r="E78" s="419"/>
      <c r="F78" s="412"/>
      <c r="G78" s="412"/>
      <c r="H78" s="412"/>
      <c r="I78" s="412"/>
      <c r="J78" s="412"/>
      <c r="K78" s="412"/>
      <c r="L78" s="412"/>
      <c r="M78" s="414"/>
      <c r="N78" s="407" t="s">
        <v>1390</v>
      </c>
      <c r="O78" s="407" t="s">
        <v>1390</v>
      </c>
      <c r="P78" s="407"/>
      <c r="Q78" s="38">
        <f t="shared" si="1"/>
        <v>2</v>
      </c>
    </row>
    <row r="79" spans="1:17" ht="12.75">
      <c r="A79" s="396">
        <v>9</v>
      </c>
      <c r="B79" s="396" t="s">
        <v>558</v>
      </c>
      <c r="C79" s="412"/>
      <c r="D79" s="420"/>
      <c r="E79" s="412"/>
      <c r="F79" s="412"/>
      <c r="G79" s="412"/>
      <c r="H79" s="412"/>
      <c r="I79" s="412"/>
      <c r="J79" s="412"/>
      <c r="K79" s="412"/>
      <c r="L79" s="412"/>
      <c r="M79" s="414"/>
      <c r="N79" s="407" t="s">
        <v>1390</v>
      </c>
      <c r="O79" s="407"/>
      <c r="P79" s="407"/>
      <c r="Q79" s="38">
        <f t="shared" si="1"/>
        <v>1</v>
      </c>
    </row>
    <row r="80" spans="1:17" ht="12.75">
      <c r="A80" s="396">
        <v>10</v>
      </c>
      <c r="B80" s="396" t="s">
        <v>540</v>
      </c>
      <c r="C80" s="397"/>
      <c r="D80" s="18"/>
      <c r="E80" s="419"/>
      <c r="F80" s="412"/>
      <c r="G80" s="412"/>
      <c r="H80" s="412"/>
      <c r="I80" s="412"/>
      <c r="J80" s="412"/>
      <c r="K80" s="412"/>
      <c r="L80" s="412"/>
      <c r="M80" s="414"/>
      <c r="N80" s="407"/>
      <c r="O80" s="407"/>
      <c r="P80" s="407" t="s">
        <v>1390</v>
      </c>
      <c r="Q80" s="38">
        <f t="shared" si="1"/>
        <v>1</v>
      </c>
    </row>
    <row r="81" spans="1:17" ht="12.75">
      <c r="A81" s="396">
        <v>11</v>
      </c>
      <c r="B81" s="396" t="s">
        <v>541</v>
      </c>
      <c r="C81" s="397"/>
      <c r="D81" s="18"/>
      <c r="E81" s="419"/>
      <c r="F81" s="412"/>
      <c r="G81" s="412"/>
      <c r="H81" s="414"/>
      <c r="I81" s="412"/>
      <c r="J81" s="412"/>
      <c r="K81" s="412"/>
      <c r="L81" s="412"/>
      <c r="M81" s="414"/>
      <c r="N81" s="407" t="s">
        <v>1390</v>
      </c>
      <c r="O81" s="407"/>
      <c r="P81" s="407"/>
      <c r="Q81" s="38">
        <f t="shared" si="1"/>
        <v>1</v>
      </c>
    </row>
    <row r="82" spans="1:17" ht="12.75">
      <c r="A82" s="396">
        <v>12</v>
      </c>
      <c r="B82" s="396" t="s">
        <v>756</v>
      </c>
      <c r="C82" s="397"/>
      <c r="D82" s="18"/>
      <c r="E82" s="419"/>
      <c r="F82" s="412"/>
      <c r="G82" s="412"/>
      <c r="H82" s="414"/>
      <c r="I82" s="412"/>
      <c r="J82" s="412"/>
      <c r="K82" s="412"/>
      <c r="L82" s="412"/>
      <c r="M82" s="414"/>
      <c r="N82" s="407" t="s">
        <v>1390</v>
      </c>
      <c r="O82" s="407"/>
      <c r="P82" s="407"/>
      <c r="Q82" s="38">
        <f t="shared" si="1"/>
        <v>1</v>
      </c>
    </row>
    <row r="83" spans="1:17" ht="12.75">
      <c r="A83" s="396">
        <v>13</v>
      </c>
      <c r="B83" s="396" t="s">
        <v>542</v>
      </c>
      <c r="C83" s="397"/>
      <c r="D83" s="18"/>
      <c r="E83" s="419"/>
      <c r="F83" s="412"/>
      <c r="G83" s="412"/>
      <c r="H83" s="414"/>
      <c r="I83" s="412"/>
      <c r="J83" s="412"/>
      <c r="K83" s="412"/>
      <c r="L83" s="412"/>
      <c r="M83" s="414"/>
      <c r="N83" s="407"/>
      <c r="O83" s="407"/>
      <c r="P83" s="407" t="s">
        <v>1390</v>
      </c>
      <c r="Q83" s="38">
        <f t="shared" si="1"/>
        <v>1</v>
      </c>
    </row>
    <row r="84" spans="1:17" ht="12.75">
      <c r="A84" s="396">
        <v>14</v>
      </c>
      <c r="B84" s="396" t="s">
        <v>543</v>
      </c>
      <c r="C84" s="397"/>
      <c r="D84" s="18"/>
      <c r="E84" s="419"/>
      <c r="F84" s="412"/>
      <c r="G84" s="412"/>
      <c r="H84" s="414"/>
      <c r="I84" s="412"/>
      <c r="J84" s="412"/>
      <c r="K84" s="412"/>
      <c r="L84" s="412"/>
      <c r="M84" s="414"/>
      <c r="N84" s="407"/>
      <c r="O84" s="407"/>
      <c r="P84" s="407" t="s">
        <v>1390</v>
      </c>
      <c r="Q84" s="38">
        <f t="shared" si="1"/>
        <v>1</v>
      </c>
    </row>
    <row r="85" spans="1:17" ht="12.75">
      <c r="A85" s="396">
        <v>15</v>
      </c>
      <c r="B85" s="396" t="s">
        <v>544</v>
      </c>
      <c r="C85" s="397"/>
      <c r="D85" s="18"/>
      <c r="E85" s="419"/>
      <c r="F85" s="412"/>
      <c r="G85" s="412"/>
      <c r="H85" s="414"/>
      <c r="I85" s="412"/>
      <c r="J85" s="412"/>
      <c r="K85" s="412"/>
      <c r="L85" s="412"/>
      <c r="M85" s="414"/>
      <c r="N85" s="407"/>
      <c r="O85" s="407"/>
      <c r="P85" s="407" t="s">
        <v>1390</v>
      </c>
      <c r="Q85" s="38">
        <f t="shared" si="1"/>
        <v>1</v>
      </c>
    </row>
    <row r="86" spans="1:17" ht="12.75">
      <c r="A86" s="396">
        <v>16</v>
      </c>
      <c r="B86" s="396" t="s">
        <v>545</v>
      </c>
      <c r="C86" s="397"/>
      <c r="D86" s="18"/>
      <c r="E86" s="419"/>
      <c r="F86" s="412"/>
      <c r="G86" s="412"/>
      <c r="H86" s="414"/>
      <c r="I86" s="412"/>
      <c r="J86" s="412"/>
      <c r="K86" s="412"/>
      <c r="L86" s="412"/>
      <c r="M86" s="414"/>
      <c r="N86" s="407"/>
      <c r="O86" s="407"/>
      <c r="P86" s="407" t="s">
        <v>1390</v>
      </c>
      <c r="Q86" s="38">
        <f t="shared" si="1"/>
        <v>1</v>
      </c>
    </row>
    <row r="87" spans="1:17" ht="12.75">
      <c r="A87" s="396">
        <v>17</v>
      </c>
      <c r="B87" s="396" t="s">
        <v>546</v>
      </c>
      <c r="C87" s="397"/>
      <c r="D87" s="18"/>
      <c r="E87" s="419"/>
      <c r="F87" s="412"/>
      <c r="G87" s="412"/>
      <c r="H87" s="414"/>
      <c r="I87" s="412"/>
      <c r="J87" s="412"/>
      <c r="K87" s="412"/>
      <c r="L87" s="412"/>
      <c r="M87" s="414"/>
      <c r="N87" s="407" t="s">
        <v>1390</v>
      </c>
      <c r="O87" s="407" t="s">
        <v>1390</v>
      </c>
      <c r="P87" s="407"/>
      <c r="Q87" s="38">
        <f t="shared" si="1"/>
        <v>2</v>
      </c>
    </row>
    <row r="88" spans="1:17" ht="12.75">
      <c r="A88" s="396">
        <v>18</v>
      </c>
      <c r="B88" s="396" t="s">
        <v>547</v>
      </c>
      <c r="C88" s="397"/>
      <c r="D88" s="18"/>
      <c r="E88" s="419"/>
      <c r="F88" s="412"/>
      <c r="G88" s="412"/>
      <c r="H88" s="414"/>
      <c r="I88" s="412"/>
      <c r="J88" s="412"/>
      <c r="K88" s="412"/>
      <c r="L88" s="412"/>
      <c r="M88" s="414"/>
      <c r="N88" s="407"/>
      <c r="O88" s="407"/>
      <c r="P88" s="407" t="s">
        <v>1390</v>
      </c>
      <c r="Q88" s="38">
        <f t="shared" si="1"/>
        <v>1</v>
      </c>
    </row>
    <row r="89" spans="1:17" ht="12.75">
      <c r="A89" s="396">
        <v>19</v>
      </c>
      <c r="B89" s="396" t="s">
        <v>548</v>
      </c>
      <c r="C89" s="397"/>
      <c r="D89" s="18"/>
      <c r="E89" s="419"/>
      <c r="F89" s="412"/>
      <c r="G89" s="412"/>
      <c r="H89" s="414"/>
      <c r="I89" s="412"/>
      <c r="J89" s="412"/>
      <c r="K89" s="412"/>
      <c r="L89" s="412"/>
      <c r="M89" s="414"/>
      <c r="N89" s="407"/>
      <c r="O89" s="407"/>
      <c r="P89" s="407" t="s">
        <v>1390</v>
      </c>
      <c r="Q89" s="38">
        <f t="shared" si="1"/>
        <v>1</v>
      </c>
    </row>
    <row r="90" spans="1:17" ht="12.75">
      <c r="A90" s="396">
        <v>20</v>
      </c>
      <c r="B90" s="396" t="s">
        <v>549</v>
      </c>
      <c r="C90" s="397"/>
      <c r="D90" s="18"/>
      <c r="E90" s="419"/>
      <c r="F90" s="412"/>
      <c r="G90" s="412"/>
      <c r="H90" s="414"/>
      <c r="I90" s="412"/>
      <c r="J90" s="412"/>
      <c r="K90" s="412"/>
      <c r="L90" s="412"/>
      <c r="M90" s="414"/>
      <c r="N90" s="407" t="s">
        <v>1390</v>
      </c>
      <c r="O90" s="407" t="s">
        <v>1390</v>
      </c>
      <c r="P90" s="407" t="s">
        <v>1390</v>
      </c>
      <c r="Q90" s="38">
        <f t="shared" si="1"/>
        <v>3</v>
      </c>
    </row>
    <row r="91" spans="1:17" ht="12.75">
      <c r="A91" s="396">
        <v>21</v>
      </c>
      <c r="B91" s="396" t="s">
        <v>550</v>
      </c>
      <c r="C91" s="397"/>
      <c r="D91" s="420"/>
      <c r="E91" s="412"/>
      <c r="F91" s="412"/>
      <c r="G91" s="412"/>
      <c r="H91" s="414"/>
      <c r="I91" s="412"/>
      <c r="J91" s="412"/>
      <c r="K91" s="412"/>
      <c r="L91" s="412"/>
      <c r="M91" s="414"/>
      <c r="N91" s="407"/>
      <c r="O91" s="407"/>
      <c r="P91" s="407" t="s">
        <v>1390</v>
      </c>
      <c r="Q91" s="38">
        <f t="shared" si="1"/>
        <v>1</v>
      </c>
    </row>
    <row r="92" spans="1:17" ht="12.75">
      <c r="A92" s="397">
        <v>22</v>
      </c>
      <c r="B92" s="397" t="s">
        <v>551</v>
      </c>
      <c r="C92" s="397"/>
      <c r="D92" s="420"/>
      <c r="E92" s="412"/>
      <c r="F92" s="412"/>
      <c r="G92" s="412"/>
      <c r="H92" s="414"/>
      <c r="I92" s="412"/>
      <c r="J92" s="412"/>
      <c r="K92" s="412"/>
      <c r="L92" s="412"/>
      <c r="M92" s="414"/>
      <c r="N92" s="407"/>
      <c r="O92" s="407"/>
      <c r="P92" s="407" t="s">
        <v>1390</v>
      </c>
      <c r="Q92" s="38">
        <f t="shared" si="1"/>
        <v>1</v>
      </c>
    </row>
  </sheetData>
  <mergeCells count="2">
    <mergeCell ref="F3:G3"/>
    <mergeCell ref="N3:R3"/>
  </mergeCells>
  <hyperlinks>
    <hyperlink ref="D54" tooltip="Show in Genome browser"/>
    <hyperlink ref="D7" tooltip="Show in Genome browser"/>
    <hyperlink ref="D35" tooltip="Show in Genome browser"/>
    <hyperlink ref="D41" tooltip="Show in Genome browser"/>
    <hyperlink ref="D25" tooltip="Show in Genome browser"/>
    <hyperlink ref="D43" tooltip="Show in Genome browser"/>
    <hyperlink ref="D33" tooltip="Show in Genome browser"/>
    <hyperlink ref="D32" tooltip="Show in Genome browser"/>
    <hyperlink ref="D17" tooltip="Show in Genome browser"/>
    <hyperlink ref="D12" tooltip="Show in Genome browser"/>
    <hyperlink ref="D10" tooltip="Show in Genome browser"/>
    <hyperlink ref="D11" tooltip="Show in Genome browser"/>
    <hyperlink ref="D47" r:id="rId1" tooltip="Show in Genome browser" display="http://demo.decodeme.com/health-watch/details/PCA"/>
    <hyperlink ref="D52" r:id="rId2" tooltip="Show in Genome browser" display="http://demo.decodeme.com/health-watch/details/PCA"/>
    <hyperlink ref="D40" r:id="rId3" tooltip="Show in Genome browser" display="http://demo.decodeme.com/health-watch/details/PCA"/>
    <hyperlink ref="D22" r:id="rId4" tooltip="Show in Genome browser" display="http://demo.decodeme.com/health-watch/details/PCA"/>
    <hyperlink ref="D24" r:id="rId5" tooltip="Show in Genome browser" display="http://demo.decodeme.com/health-watch/details/PCA"/>
    <hyperlink ref="D49" r:id="rId6" tooltip="Show in Genome browser" display="http://demo.decodeme.com/health-watch/details/PCA"/>
    <hyperlink ref="D28" r:id="rId7" tooltip="Show in Genome browser" display="http://demo.decodeme.com/health-watch/details/PCA"/>
    <hyperlink ref="D42" r:id="rId8" tooltip="Show in Genome browser" display="http://demo.decodeme.com/health-watch/details/PCA"/>
    <hyperlink ref="D16" r:id="rId9" tooltip="Show in Genome browser" display="http://demo.decodeme.com/health-watch/details/PCA"/>
    <hyperlink ref="D21" r:id="rId10" tooltip="Show in Genome browser" display="http://demo.decodeme.com/health-watch/details/PCA"/>
    <hyperlink ref="D15" r:id="rId11" tooltip="Show in Genome browser" display="http://demo.decodeme.com/health-watch/details/PCA"/>
    <hyperlink ref="D34" r:id="rId12" tooltip="Show in Genome browser" display="http://demo.decodeme.com/health-watch/details/PCA"/>
    <hyperlink ref="B33" r:id="rId13" display="http://www.pharmgkb.org/do/serve?objId=109463561&amp;objCls=CytogeneticBand"/>
    <hyperlink ref="X21" tooltip="Show in Genome browser"/>
    <hyperlink ref="X34" tooltip="Show in Genome browser"/>
    <hyperlink ref="X19" tooltip="Show in Genome browser"/>
    <hyperlink ref="X52" tooltip="Show in Genome browser"/>
    <hyperlink ref="X40" tooltip="Show in Genome browser"/>
    <hyperlink ref="X25" tooltip="Show in Genome browser"/>
    <hyperlink ref="X12" tooltip="Show in Genome browser"/>
    <hyperlink ref="X16" tooltip="Show in Genome browser"/>
    <hyperlink ref="X44" tooltip="Show in Genome browser"/>
    <hyperlink ref="X47" tooltip="Show in Genome browser"/>
    <hyperlink ref="X30" tooltip="Show in Genome browser"/>
    <hyperlink ref="X48" tooltip="Show in Genome browser"/>
    <hyperlink ref="X43" r:id="rId14" tooltip="Show in Genome browser" display="http://demo.decodeme.com/health-watch/details/PCA"/>
    <hyperlink ref="X49" r:id="rId15" tooltip="Show in Genome browser" display="http://demo.decodeme.com/health-watch/details/PCA"/>
    <hyperlink ref="X51" r:id="rId16" tooltip="Show in Genome browser" display="http://demo.decodeme.com/health-watch/details/PCA"/>
    <hyperlink ref="X14" r:id="rId17" tooltip="Show in Genome browser" display="http://demo.decodeme.com/health-watch/details/PCA"/>
    <hyperlink ref="X17" r:id="rId18" tooltip="Show in Genome browser" display="http://demo.decodeme.com/health-watch/details/PCA"/>
    <hyperlink ref="X18" r:id="rId19" tooltip="Show in Genome browser" display="http://demo.decodeme.com/health-watch/details/PCA"/>
    <hyperlink ref="X28" r:id="rId20" tooltip="Show in Genome browser" display="http://demo.decodeme.com/health-watch/details/PCA"/>
    <hyperlink ref="X38" r:id="rId21" tooltip="Show in Genome browser" display="http://demo.decodeme.com/health-watch/details/PCA"/>
    <hyperlink ref="X31" r:id="rId22" tooltip="Show in Genome browser" display="http://demo.decodeme.com/health-watch/details/PCA"/>
    <hyperlink ref="X29" r:id="rId23" tooltip="Show in Genome browser" display="http://demo.decodeme.com/health-watch/details/PCA"/>
    <hyperlink ref="X24" r:id="rId24" tooltip="Show in Genome browser" display="http://demo.decodeme.com/health-watch/details/PCA"/>
    <hyperlink ref="X50" r:id="rId25" tooltip="Show in Genome browser" display="http://demo.decodeme.com/health-watch/details/PCA"/>
    <hyperlink ref="V12" r:id="rId26" display="http://www.pharmgkb.org/do/serve?objId=109463561&amp;objCls=CytogeneticBand"/>
  </hyperlinks>
  <printOptions/>
  <pageMargins left="0.75" right="0.75" top="1" bottom="1" header="0.5" footer="0.5"/>
  <pageSetup fitToHeight="100" fitToWidth="1" horizontalDpi="600" verticalDpi="600" orientation="portrait" scale="80" r:id="rId27"/>
</worksheet>
</file>

<file path=xl/worksheets/sheet17.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B23" sqref="B23"/>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2.00390625" style="0" customWidth="1"/>
    <col min="20" max="20" width="4.8515625" style="0" customWidth="1"/>
    <col min="21" max="21" width="4.28125" style="0" bestFit="1" customWidth="1"/>
    <col min="22" max="22" width="7.57421875" style="0" bestFit="1" customWidth="1"/>
    <col min="23" max="23" width="12.7109375" style="0" customWidth="1"/>
    <col min="24" max="24" width="11.8515625" style="0" bestFit="1" customWidth="1"/>
    <col min="25" max="25" width="13.57421875" style="0" bestFit="1" customWidth="1"/>
    <col min="27" max="27" width="11.57421875" style="0" customWidth="1"/>
    <col min="29" max="29" width="3.57421875" style="0" customWidth="1"/>
  </cols>
  <sheetData>
    <row r="1" spans="1:25" ht="12.75" customHeight="1">
      <c r="A1" s="94"/>
      <c r="B1" s="95" t="s">
        <v>1228</v>
      </c>
      <c r="C1" s="94"/>
      <c r="D1" s="229"/>
      <c r="E1" s="92"/>
      <c r="F1" s="94"/>
      <c r="G1" s="94"/>
      <c r="H1" s="230"/>
      <c r="I1" s="94"/>
      <c r="J1" s="94"/>
      <c r="K1" s="94"/>
      <c r="L1" s="94"/>
      <c r="N1" s="46"/>
      <c r="O1" s="46"/>
      <c r="P1" s="46"/>
      <c r="V1" s="66"/>
      <c r="W1" s="66" t="s">
        <v>1030</v>
      </c>
      <c r="X1" s="66" t="s">
        <v>890</v>
      </c>
      <c r="Y1" s="66" t="s">
        <v>891</v>
      </c>
    </row>
    <row r="2" spans="1:25" ht="12.75" customHeight="1">
      <c r="A2" s="94"/>
      <c r="B2" s="95"/>
      <c r="C2" s="94"/>
      <c r="D2" s="229"/>
      <c r="E2" s="94"/>
      <c r="F2" s="94"/>
      <c r="G2" s="94"/>
      <c r="H2" s="230"/>
      <c r="I2" s="94"/>
      <c r="J2" s="94"/>
      <c r="K2" s="94"/>
      <c r="L2" s="94"/>
      <c r="N2" s="46"/>
      <c r="O2" s="46"/>
      <c r="P2" s="46"/>
      <c r="V2" s="66" t="s">
        <v>603</v>
      </c>
      <c r="W2" s="66">
        <v>0</v>
      </c>
      <c r="X2" s="66">
        <f>COUNTIF(AC14:AC23,4)</f>
        <v>0</v>
      </c>
      <c r="Y2" s="66">
        <f>X2</f>
        <v>0</v>
      </c>
    </row>
    <row r="3" spans="1:25" ht="12.75" customHeight="1">
      <c r="A3" s="94"/>
      <c r="B3" s="92" t="s">
        <v>826</v>
      </c>
      <c r="C3" s="92"/>
      <c r="D3" s="92"/>
      <c r="E3" s="92" t="s">
        <v>82</v>
      </c>
      <c r="F3" s="657" t="s">
        <v>84</v>
      </c>
      <c r="G3" s="657"/>
      <c r="H3" s="15"/>
      <c r="I3" s="92"/>
      <c r="J3" s="92"/>
      <c r="K3" s="92"/>
      <c r="L3" s="92"/>
      <c r="M3" s="15"/>
      <c r="N3" s="661" t="s">
        <v>210</v>
      </c>
      <c r="O3" s="661"/>
      <c r="P3" s="661"/>
      <c r="Q3" s="661"/>
      <c r="R3" s="661"/>
      <c r="S3" s="555"/>
      <c r="T3" s="555"/>
      <c r="U3" s="71"/>
      <c r="V3" s="66" t="s">
        <v>186</v>
      </c>
      <c r="W3" s="66">
        <v>2</v>
      </c>
      <c r="X3" s="66">
        <f>COUNTIF(AC14:AC23,3)</f>
        <v>2</v>
      </c>
      <c r="Y3" s="66">
        <f>X3</f>
        <v>2</v>
      </c>
    </row>
    <row r="4" spans="1:25" ht="12.75" customHeight="1">
      <c r="A4" s="99"/>
      <c r="B4" s="92" t="s">
        <v>86</v>
      </c>
      <c r="C4" s="92" t="s">
        <v>1665</v>
      </c>
      <c r="D4" s="92" t="s">
        <v>1030</v>
      </c>
      <c r="E4" s="92" t="s">
        <v>83</v>
      </c>
      <c r="F4" s="92" t="s">
        <v>208</v>
      </c>
      <c r="G4" s="92" t="s">
        <v>1392</v>
      </c>
      <c r="H4" s="15"/>
      <c r="I4" s="92" t="s">
        <v>207</v>
      </c>
      <c r="J4" s="92" t="s">
        <v>208</v>
      </c>
      <c r="K4" s="92">
        <v>2</v>
      </c>
      <c r="L4" s="92" t="s">
        <v>1392</v>
      </c>
      <c r="M4" s="16"/>
      <c r="N4" s="552" t="s">
        <v>207</v>
      </c>
      <c r="O4" s="552" t="s">
        <v>208</v>
      </c>
      <c r="P4" s="552">
        <v>2</v>
      </c>
      <c r="Q4" s="552" t="s">
        <v>1356</v>
      </c>
      <c r="R4" s="552" t="s">
        <v>3</v>
      </c>
      <c r="S4" s="552"/>
      <c r="T4" s="552"/>
      <c r="U4" s="13"/>
      <c r="V4" s="66" t="s">
        <v>187</v>
      </c>
      <c r="W4" s="66">
        <v>1</v>
      </c>
      <c r="X4" s="66">
        <f>COUNTIF(AC14:AC23,2)</f>
        <v>2</v>
      </c>
      <c r="Y4" s="66">
        <f>X4</f>
        <v>2</v>
      </c>
    </row>
    <row r="5" spans="1:25" ht="12.75" customHeight="1">
      <c r="A5" s="99"/>
      <c r="B5" s="100"/>
      <c r="C5" s="92"/>
      <c r="D5" s="92"/>
      <c r="E5" s="92"/>
      <c r="F5" s="92"/>
      <c r="G5" s="92"/>
      <c r="H5" s="15"/>
      <c r="I5" s="92"/>
      <c r="J5" s="92"/>
      <c r="K5" s="92"/>
      <c r="L5" s="92"/>
      <c r="M5" s="2"/>
      <c r="N5" s="142"/>
      <c r="O5" s="142"/>
      <c r="P5" s="142"/>
      <c r="V5" s="66" t="s">
        <v>188</v>
      </c>
      <c r="W5" s="66">
        <f>COUNTA(D14:D20)</f>
        <v>7</v>
      </c>
      <c r="X5" s="66">
        <f>COUNTIF(AC14:AC23,1)</f>
        <v>4</v>
      </c>
      <c r="Y5" s="66">
        <f>X5</f>
        <v>4</v>
      </c>
    </row>
    <row r="6" spans="1:25" ht="12.75" customHeight="1" thickBot="1">
      <c r="A6" s="258"/>
      <c r="B6" s="259" t="s">
        <v>2</v>
      </c>
      <c r="C6" s="260"/>
      <c r="D6" s="260"/>
      <c r="E6" s="260"/>
      <c r="F6" s="260"/>
      <c r="G6" s="260"/>
      <c r="H6" s="261"/>
      <c r="I6" s="260"/>
      <c r="J6" s="260"/>
      <c r="K6" s="260"/>
      <c r="L6" s="260"/>
      <c r="M6" s="262"/>
      <c r="N6" s="263"/>
      <c r="O6" s="263"/>
      <c r="P6" s="263"/>
      <c r="V6" s="65"/>
      <c r="W6" s="65">
        <f>SUM(W2:W5)</f>
        <v>10</v>
      </c>
      <c r="X6" s="65">
        <f>SUM(X2:X5)</f>
        <v>8</v>
      </c>
      <c r="Y6" s="65">
        <f>SUM(Y2:Y5)</f>
        <v>8</v>
      </c>
    </row>
    <row r="7" spans="1:20" ht="12.75" customHeight="1">
      <c r="A7" s="264">
        <v>1</v>
      </c>
      <c r="B7" s="461" t="s">
        <v>858</v>
      </c>
      <c r="C7" s="446" t="s">
        <v>1079</v>
      </c>
      <c r="D7" s="447" t="s">
        <v>1082</v>
      </c>
      <c r="E7" s="447" t="s">
        <v>1233</v>
      </c>
      <c r="F7" s="447" t="s">
        <v>1392</v>
      </c>
      <c r="G7" s="448"/>
      <c r="H7" s="260"/>
      <c r="I7" s="279" t="s">
        <v>1390</v>
      </c>
      <c r="J7" s="280" t="s">
        <v>1390</v>
      </c>
      <c r="K7" s="280" t="s">
        <v>1390</v>
      </c>
      <c r="L7" s="284"/>
      <c r="M7" s="262"/>
      <c r="N7" s="285">
        <v>5</v>
      </c>
      <c r="O7" s="286">
        <v>1</v>
      </c>
      <c r="P7" s="287" t="s">
        <v>1235</v>
      </c>
      <c r="Q7" s="38">
        <v>2</v>
      </c>
      <c r="R7" s="38">
        <f>COUNTA(O7:Q7)</f>
        <v>3</v>
      </c>
      <c r="S7" s="38"/>
      <c r="T7" s="38"/>
    </row>
    <row r="8" spans="1:32" ht="12.75" customHeight="1" thickBot="1">
      <c r="A8" s="445">
        <v>2</v>
      </c>
      <c r="B8" s="463">
        <v>5</v>
      </c>
      <c r="C8" s="322" t="s">
        <v>1077</v>
      </c>
      <c r="D8" s="323" t="s">
        <v>1232</v>
      </c>
      <c r="E8" s="323" t="s">
        <v>1234</v>
      </c>
      <c r="F8" s="323" t="s">
        <v>1651</v>
      </c>
      <c r="G8" s="324"/>
      <c r="H8" s="360"/>
      <c r="I8" s="326" t="s">
        <v>1390</v>
      </c>
      <c r="J8" s="327" t="s">
        <v>1390</v>
      </c>
      <c r="K8" s="327" t="s">
        <v>1390</v>
      </c>
      <c r="L8" s="328"/>
      <c r="M8" s="262"/>
      <c r="N8" s="373">
        <v>1</v>
      </c>
      <c r="O8" s="374">
        <v>1</v>
      </c>
      <c r="P8" s="332" t="s">
        <v>1236</v>
      </c>
      <c r="Q8" s="38">
        <v>1</v>
      </c>
      <c r="R8" s="38">
        <v>4</v>
      </c>
      <c r="S8" s="38"/>
      <c r="T8" s="38"/>
      <c r="AB8" s="5"/>
      <c r="AC8" s="5"/>
      <c r="AD8" s="5"/>
      <c r="AE8" s="5"/>
      <c r="AF8" s="5"/>
    </row>
    <row r="9" spans="1:20" ht="12.75" customHeight="1">
      <c r="A9" s="258"/>
      <c r="B9" s="259"/>
      <c r="C9" s="260"/>
      <c r="D9" s="260"/>
      <c r="E9" s="260"/>
      <c r="F9" s="260"/>
      <c r="G9" s="260"/>
      <c r="H9" s="261"/>
      <c r="I9" s="260"/>
      <c r="J9" s="260"/>
      <c r="K9" s="260"/>
      <c r="L9" s="260"/>
      <c r="M9" s="262"/>
      <c r="N9" s="263"/>
      <c r="O9" s="263"/>
      <c r="P9" s="263"/>
      <c r="Q9" s="38"/>
      <c r="R9" s="38"/>
      <c r="S9" s="38"/>
      <c r="T9" s="38"/>
    </row>
    <row r="10" spans="1:20" ht="12.75" customHeight="1" thickBot="1">
      <c r="A10" s="258"/>
      <c r="B10" s="259" t="s">
        <v>636</v>
      </c>
      <c r="C10" s="260"/>
      <c r="D10" s="260"/>
      <c r="E10" s="260"/>
      <c r="F10" s="260"/>
      <c r="G10" s="260"/>
      <c r="H10" s="261"/>
      <c r="I10" s="260"/>
      <c r="J10" s="260"/>
      <c r="K10" s="260"/>
      <c r="L10" s="260"/>
      <c r="M10" s="262"/>
      <c r="N10" s="263"/>
      <c r="O10" s="263"/>
      <c r="P10" s="263"/>
      <c r="Q10" s="38"/>
      <c r="R10" s="38"/>
      <c r="S10" s="38"/>
      <c r="T10" s="38"/>
    </row>
    <row r="11" spans="1:20" ht="12.75" customHeight="1" thickBot="1">
      <c r="A11" s="445">
        <v>3</v>
      </c>
      <c r="B11" s="265" t="s">
        <v>911</v>
      </c>
      <c r="C11" s="266" t="s">
        <v>1237</v>
      </c>
      <c r="D11" s="267" t="s">
        <v>1238</v>
      </c>
      <c r="E11" s="267" t="s">
        <v>1239</v>
      </c>
      <c r="F11" s="267"/>
      <c r="G11" s="268"/>
      <c r="H11" s="260"/>
      <c r="I11" s="269" t="s">
        <v>1390</v>
      </c>
      <c r="J11" s="257"/>
      <c r="K11" s="257" t="s">
        <v>1390</v>
      </c>
      <c r="L11" s="270"/>
      <c r="M11" s="262"/>
      <c r="N11" s="271">
        <v>4</v>
      </c>
      <c r="O11" s="272"/>
      <c r="P11" s="273" t="s">
        <v>1240</v>
      </c>
      <c r="Q11" s="38">
        <v>1</v>
      </c>
      <c r="R11" s="38">
        <v>2</v>
      </c>
      <c r="S11" s="38"/>
      <c r="T11" s="38"/>
    </row>
    <row r="12" spans="1:32" ht="12.75" customHeight="1">
      <c r="A12" s="258"/>
      <c r="B12" s="333"/>
      <c r="C12" s="260"/>
      <c r="D12" s="260"/>
      <c r="E12" s="260"/>
      <c r="F12" s="260"/>
      <c r="G12" s="260"/>
      <c r="H12" s="261"/>
      <c r="I12" s="260"/>
      <c r="J12" s="260"/>
      <c r="K12" s="260"/>
      <c r="L12" s="260"/>
      <c r="M12" s="262"/>
      <c r="N12" s="263"/>
      <c r="O12" s="263"/>
      <c r="P12" s="263"/>
      <c r="Q12" s="38"/>
      <c r="R12" s="38"/>
      <c r="S12" s="38"/>
      <c r="T12" s="38"/>
      <c r="AB12" s="5"/>
      <c r="AC12" s="5"/>
      <c r="AD12" s="5"/>
      <c r="AE12" s="5"/>
      <c r="AF12" s="5"/>
    </row>
    <row r="13" spans="1:32" ht="12.75" customHeight="1" thickBot="1">
      <c r="A13" s="258"/>
      <c r="B13" s="259" t="s">
        <v>637</v>
      </c>
      <c r="C13" s="260"/>
      <c r="D13" s="260"/>
      <c r="E13" s="260"/>
      <c r="F13" s="260"/>
      <c r="G13" s="260"/>
      <c r="H13" s="261"/>
      <c r="I13" s="260"/>
      <c r="J13" s="260"/>
      <c r="K13" s="260"/>
      <c r="L13" s="260"/>
      <c r="M13" s="262"/>
      <c r="N13" s="263"/>
      <c r="O13" s="263"/>
      <c r="P13" s="263"/>
      <c r="Q13" s="38"/>
      <c r="R13" s="38"/>
      <c r="S13" s="38"/>
      <c r="T13" s="359" t="s">
        <v>888</v>
      </c>
      <c r="U13" s="359" t="s">
        <v>889</v>
      </c>
      <c r="V13" s="262" t="s">
        <v>826</v>
      </c>
      <c r="W13" s="260" t="s">
        <v>1665</v>
      </c>
      <c r="X13" s="260" t="s">
        <v>1030</v>
      </c>
      <c r="Y13" s="260" t="s">
        <v>207</v>
      </c>
      <c r="Z13" s="260" t="s">
        <v>208</v>
      </c>
      <c r="AA13" s="260">
        <v>2</v>
      </c>
      <c r="AB13" s="260" t="s">
        <v>1392</v>
      </c>
      <c r="AC13" s="5"/>
      <c r="AD13" s="5"/>
      <c r="AE13" s="5"/>
      <c r="AF13" s="5"/>
    </row>
    <row r="14" spans="1:32" ht="12.75" customHeight="1">
      <c r="A14" s="456">
        <v>4</v>
      </c>
      <c r="B14" s="461" t="s">
        <v>858</v>
      </c>
      <c r="C14" s="446" t="s">
        <v>1079</v>
      </c>
      <c r="D14" s="447" t="s">
        <v>1080</v>
      </c>
      <c r="E14" s="447" t="s">
        <v>1233</v>
      </c>
      <c r="F14" s="447"/>
      <c r="G14" s="448"/>
      <c r="H14" s="260"/>
      <c r="I14" s="279" t="s">
        <v>1390</v>
      </c>
      <c r="J14" s="280"/>
      <c r="K14" s="280"/>
      <c r="L14" s="284"/>
      <c r="M14" s="262"/>
      <c r="N14" s="285">
        <v>5</v>
      </c>
      <c r="O14" s="286"/>
      <c r="P14" s="287"/>
      <c r="Q14" s="38">
        <v>1</v>
      </c>
      <c r="R14" s="38">
        <v>1</v>
      </c>
      <c r="S14" s="38"/>
      <c r="T14" s="262" t="s">
        <v>1390</v>
      </c>
      <c r="U14" s="262" t="s">
        <v>1390</v>
      </c>
      <c r="V14" s="347">
        <v>1</v>
      </c>
      <c r="W14" s="457" t="s">
        <v>1248</v>
      </c>
      <c r="X14" s="458" t="s">
        <v>1249</v>
      </c>
      <c r="Y14" s="316" t="s">
        <v>1390</v>
      </c>
      <c r="Z14" s="316"/>
      <c r="AA14" s="316"/>
      <c r="AB14" s="316"/>
      <c r="AC14" s="38">
        <f>COUNTA(Y14:AB14)</f>
        <v>1</v>
      </c>
      <c r="AD14" s="5"/>
      <c r="AE14" s="5"/>
      <c r="AF14" s="5"/>
    </row>
    <row r="15" spans="1:32" ht="12.75" customHeight="1">
      <c r="A15" s="445">
        <v>5</v>
      </c>
      <c r="B15" s="335" t="s">
        <v>861</v>
      </c>
      <c r="C15" s="449" t="s">
        <v>1241</v>
      </c>
      <c r="D15" s="450" t="s">
        <v>1242</v>
      </c>
      <c r="E15" s="450" t="s">
        <v>1233</v>
      </c>
      <c r="F15" s="450"/>
      <c r="G15" s="451"/>
      <c r="H15" s="260"/>
      <c r="I15" s="292" t="s">
        <v>1390</v>
      </c>
      <c r="J15" s="293"/>
      <c r="K15" s="293"/>
      <c r="L15" s="294"/>
      <c r="M15" s="262"/>
      <c r="N15" s="464">
        <v>5</v>
      </c>
      <c r="O15" s="296"/>
      <c r="P15" s="297"/>
      <c r="Q15" s="38">
        <v>1</v>
      </c>
      <c r="R15" s="38">
        <v>1</v>
      </c>
      <c r="S15" s="38"/>
      <c r="T15" s="262"/>
      <c r="U15" s="262"/>
      <c r="V15" s="336" t="s">
        <v>858</v>
      </c>
      <c r="W15" s="449" t="s">
        <v>1079</v>
      </c>
      <c r="X15" s="450" t="s">
        <v>1082</v>
      </c>
      <c r="Y15" s="293"/>
      <c r="Z15" s="293"/>
      <c r="AA15" s="293"/>
      <c r="AB15" s="293"/>
      <c r="AC15" s="38">
        <f aca="true" t="shared" si="0" ref="AC15:AC23">COUNTA(Y15:AB15)</f>
        <v>0</v>
      </c>
      <c r="AD15" s="5"/>
      <c r="AE15" s="5"/>
      <c r="AF15" s="5"/>
    </row>
    <row r="16" spans="1:32" ht="12.75" customHeight="1">
      <c r="A16" s="456">
        <v>6</v>
      </c>
      <c r="B16" s="346">
        <v>5</v>
      </c>
      <c r="C16" s="457" t="s">
        <v>1243</v>
      </c>
      <c r="D16" s="458" t="s">
        <v>1244</v>
      </c>
      <c r="E16" s="458"/>
      <c r="F16" s="458" t="s">
        <v>1407</v>
      </c>
      <c r="G16" s="459"/>
      <c r="H16" s="260"/>
      <c r="I16" s="315"/>
      <c r="J16" s="316" t="s">
        <v>1390</v>
      </c>
      <c r="K16" s="316"/>
      <c r="L16" s="317"/>
      <c r="M16" s="262"/>
      <c r="N16" s="318"/>
      <c r="O16" s="319">
        <v>2</v>
      </c>
      <c r="P16" s="320"/>
      <c r="Q16" s="38">
        <v>1</v>
      </c>
      <c r="R16" s="38">
        <v>1</v>
      </c>
      <c r="S16" s="38"/>
      <c r="T16" s="262" t="s">
        <v>1390</v>
      </c>
      <c r="U16" s="262" t="s">
        <v>1390</v>
      </c>
      <c r="V16" s="336" t="s">
        <v>858</v>
      </c>
      <c r="W16" s="449" t="s">
        <v>1079</v>
      </c>
      <c r="X16" s="450" t="s">
        <v>1080</v>
      </c>
      <c r="Y16" s="293" t="s">
        <v>1390</v>
      </c>
      <c r="Z16" s="293" t="s">
        <v>1390</v>
      </c>
      <c r="AA16" s="293" t="s">
        <v>1390</v>
      </c>
      <c r="AB16" s="293"/>
      <c r="AC16" s="38">
        <f t="shared" si="0"/>
        <v>3</v>
      </c>
      <c r="AD16" s="5"/>
      <c r="AE16" s="5"/>
      <c r="AF16" s="5"/>
    </row>
    <row r="17" spans="1:32" ht="12.75" customHeight="1">
      <c r="A17" s="445">
        <v>7</v>
      </c>
      <c r="B17" s="335" t="s">
        <v>882</v>
      </c>
      <c r="C17" s="449" t="s">
        <v>1243</v>
      </c>
      <c r="D17" s="450" t="s">
        <v>1245</v>
      </c>
      <c r="E17" s="450" t="s">
        <v>1233</v>
      </c>
      <c r="F17" s="450"/>
      <c r="G17" s="451"/>
      <c r="H17" s="260"/>
      <c r="I17" s="292" t="s">
        <v>1390</v>
      </c>
      <c r="J17" s="293"/>
      <c r="K17" s="293"/>
      <c r="L17" s="294"/>
      <c r="M17" s="262"/>
      <c r="N17" s="464">
        <v>5</v>
      </c>
      <c r="O17" s="296"/>
      <c r="P17" s="297"/>
      <c r="Q17" s="38">
        <v>1</v>
      </c>
      <c r="R17" s="38">
        <v>1</v>
      </c>
      <c r="S17" s="38"/>
      <c r="T17" s="262" t="s">
        <v>1390</v>
      </c>
      <c r="U17" s="262" t="s">
        <v>1390</v>
      </c>
      <c r="V17" s="513">
        <v>5</v>
      </c>
      <c r="W17" s="312" t="s">
        <v>1077</v>
      </c>
      <c r="X17" s="313" t="s">
        <v>1232</v>
      </c>
      <c r="Y17" s="316" t="s">
        <v>1390</v>
      </c>
      <c r="Z17" s="316" t="s">
        <v>1390</v>
      </c>
      <c r="AA17" s="316" t="s">
        <v>1390</v>
      </c>
      <c r="AB17" s="316"/>
      <c r="AC17" s="38">
        <f t="shared" si="0"/>
        <v>3</v>
      </c>
      <c r="AD17" s="5"/>
      <c r="AE17" s="5"/>
      <c r="AF17" s="5"/>
    </row>
    <row r="18" spans="1:32" ht="12.75" customHeight="1">
      <c r="A18" s="456">
        <v>8</v>
      </c>
      <c r="B18" s="346" t="s">
        <v>937</v>
      </c>
      <c r="C18" s="457" t="s">
        <v>1246</v>
      </c>
      <c r="D18" s="458" t="s">
        <v>1247</v>
      </c>
      <c r="E18" s="458" t="s">
        <v>1233</v>
      </c>
      <c r="F18" s="458"/>
      <c r="G18" s="459"/>
      <c r="H18" s="260"/>
      <c r="I18" s="315" t="s">
        <v>1390</v>
      </c>
      <c r="J18" s="316"/>
      <c r="K18" s="316"/>
      <c r="L18" s="317"/>
      <c r="M18" s="262"/>
      <c r="N18" s="318">
        <v>5</v>
      </c>
      <c r="O18" s="319"/>
      <c r="P18" s="320"/>
      <c r="Q18" s="38">
        <v>1</v>
      </c>
      <c r="R18" s="38">
        <v>1</v>
      </c>
      <c r="S18" s="38"/>
      <c r="T18" s="262" t="s">
        <v>1390</v>
      </c>
      <c r="U18" s="262" t="s">
        <v>1390</v>
      </c>
      <c r="V18" s="347" t="s">
        <v>861</v>
      </c>
      <c r="W18" s="457" t="s">
        <v>1241</v>
      </c>
      <c r="X18" s="458" t="s">
        <v>1242</v>
      </c>
      <c r="Y18" s="316" t="s">
        <v>1390</v>
      </c>
      <c r="Z18" s="316"/>
      <c r="AA18" s="316"/>
      <c r="AB18" s="316"/>
      <c r="AC18" s="38">
        <f t="shared" si="0"/>
        <v>1</v>
      </c>
      <c r="AD18" s="5"/>
      <c r="AE18" s="5"/>
      <c r="AF18" s="5"/>
    </row>
    <row r="19" spans="1:32" ht="12.75" customHeight="1">
      <c r="A19" s="445">
        <v>9</v>
      </c>
      <c r="B19" s="335">
        <v>1</v>
      </c>
      <c r="C19" s="449" t="s">
        <v>1248</v>
      </c>
      <c r="D19" s="450" t="s">
        <v>1249</v>
      </c>
      <c r="E19" s="450" t="s">
        <v>1252</v>
      </c>
      <c r="F19" s="450"/>
      <c r="G19" s="451"/>
      <c r="H19" s="260"/>
      <c r="I19" s="292" t="s">
        <v>1390</v>
      </c>
      <c r="J19" s="293"/>
      <c r="K19" s="293"/>
      <c r="L19" s="294"/>
      <c r="M19" s="262"/>
      <c r="N19" s="464">
        <v>3</v>
      </c>
      <c r="O19" s="296"/>
      <c r="P19" s="297"/>
      <c r="Q19" s="38">
        <v>1</v>
      </c>
      <c r="R19" s="38">
        <v>1</v>
      </c>
      <c r="S19" s="38"/>
      <c r="T19" s="262"/>
      <c r="U19" s="262"/>
      <c r="V19" s="336">
        <v>5</v>
      </c>
      <c r="W19" s="449" t="s">
        <v>1243</v>
      </c>
      <c r="X19" s="450" t="s">
        <v>1244</v>
      </c>
      <c r="Y19" s="293"/>
      <c r="Z19" s="293"/>
      <c r="AA19" s="293"/>
      <c r="AB19" s="293"/>
      <c r="AC19" s="38">
        <f t="shared" si="0"/>
        <v>0</v>
      </c>
      <c r="AD19" s="5"/>
      <c r="AE19" s="5"/>
      <c r="AF19" s="5"/>
    </row>
    <row r="20" spans="1:32" ht="12.75" customHeight="1" thickBot="1">
      <c r="A20" s="456">
        <v>10</v>
      </c>
      <c r="B20" s="462" t="s">
        <v>920</v>
      </c>
      <c r="C20" s="453" t="s">
        <v>1250</v>
      </c>
      <c r="D20" s="356" t="s">
        <v>1251</v>
      </c>
      <c r="E20" s="460" t="s">
        <v>1233</v>
      </c>
      <c r="F20" s="454"/>
      <c r="G20" s="455"/>
      <c r="H20" s="261"/>
      <c r="I20" s="302" t="s">
        <v>1390</v>
      </c>
      <c r="J20" s="303"/>
      <c r="K20" s="303"/>
      <c r="L20" s="304"/>
      <c r="M20" s="358"/>
      <c r="N20" s="465">
        <v>5</v>
      </c>
      <c r="O20" s="306"/>
      <c r="P20" s="307"/>
      <c r="Q20" s="38">
        <v>1</v>
      </c>
      <c r="R20" s="38">
        <v>1</v>
      </c>
      <c r="S20" s="38"/>
      <c r="T20" s="262" t="s">
        <v>1390</v>
      </c>
      <c r="U20" s="262" t="s">
        <v>1390</v>
      </c>
      <c r="V20" s="336" t="s">
        <v>882</v>
      </c>
      <c r="W20" s="449" t="s">
        <v>1243</v>
      </c>
      <c r="X20" s="450" t="s">
        <v>1245</v>
      </c>
      <c r="Y20" s="293" t="s">
        <v>1390</v>
      </c>
      <c r="Z20" s="293" t="s">
        <v>1390</v>
      </c>
      <c r="AA20" s="293"/>
      <c r="AB20" s="293"/>
      <c r="AC20" s="38">
        <f t="shared" si="0"/>
        <v>2</v>
      </c>
      <c r="AD20" s="5"/>
      <c r="AE20" s="5"/>
      <c r="AF20" s="5"/>
    </row>
    <row r="21" spans="1:29" ht="12.75" customHeight="1">
      <c r="A21" s="445"/>
      <c r="B21" s="359" t="s">
        <v>3</v>
      </c>
      <c r="C21" s="363"/>
      <c r="D21" s="260">
        <f>COUNTA(D7:D20)</f>
        <v>10</v>
      </c>
      <c r="E21" s="363"/>
      <c r="F21" s="363"/>
      <c r="G21" s="363"/>
      <c r="H21" s="261"/>
      <c r="I21" s="260">
        <f>COUNTA(I7:I20)</f>
        <v>9</v>
      </c>
      <c r="J21" s="260">
        <f>COUNTA(J7:J20)</f>
        <v>3</v>
      </c>
      <c r="K21" s="260">
        <f>COUNTA(K7:K20)</f>
        <v>3</v>
      </c>
      <c r="L21" s="260">
        <f>COUNTA(L7:L20)</f>
        <v>0</v>
      </c>
      <c r="M21" s="361"/>
      <c r="N21" s="260">
        <f>COUNTA(N30:N35)</f>
        <v>4</v>
      </c>
      <c r="O21" s="260">
        <f>COUNTA(O30:O35)</f>
        <v>2</v>
      </c>
      <c r="P21" s="260">
        <f>COUNTA(P30:P35)</f>
        <v>4</v>
      </c>
      <c r="T21" s="262" t="s">
        <v>1390</v>
      </c>
      <c r="U21" s="262" t="s">
        <v>1390</v>
      </c>
      <c r="V21" s="312" t="s">
        <v>911</v>
      </c>
      <c r="W21" s="312" t="s">
        <v>1237</v>
      </c>
      <c r="X21" s="313" t="s">
        <v>1238</v>
      </c>
      <c r="Y21" s="316" t="s">
        <v>1390</v>
      </c>
      <c r="Z21" s="316"/>
      <c r="AA21" s="316" t="s">
        <v>1390</v>
      </c>
      <c r="AB21" s="316"/>
      <c r="AC21" s="38">
        <f t="shared" si="0"/>
        <v>2</v>
      </c>
    </row>
    <row r="22" spans="1:29" ht="12.75" customHeight="1">
      <c r="A22" s="231"/>
      <c r="B22" s="4"/>
      <c r="C22" s="94"/>
      <c r="D22" s="92"/>
      <c r="E22" s="94"/>
      <c r="F22" s="94"/>
      <c r="G22" s="94"/>
      <c r="H22" s="15"/>
      <c r="I22" s="92"/>
      <c r="J22" s="92"/>
      <c r="K22" s="92"/>
      <c r="L22" s="92"/>
      <c r="T22" s="262" t="s">
        <v>1390</v>
      </c>
      <c r="U22" s="262" t="s">
        <v>1390</v>
      </c>
      <c r="V22" s="347" t="s">
        <v>920</v>
      </c>
      <c r="W22" s="457" t="s">
        <v>1250</v>
      </c>
      <c r="X22" s="348" t="s">
        <v>1251</v>
      </c>
      <c r="Y22" s="316" t="s">
        <v>1390</v>
      </c>
      <c r="Z22" s="316"/>
      <c r="AA22" s="316"/>
      <c r="AB22" s="316"/>
      <c r="AC22" s="38">
        <f t="shared" si="0"/>
        <v>1</v>
      </c>
    </row>
    <row r="23" spans="1:29" ht="12.75" customHeight="1">
      <c r="A23" s="99"/>
      <c r="B23" s="100"/>
      <c r="C23" s="92"/>
      <c r="D23" s="92"/>
      <c r="E23" s="92"/>
      <c r="F23" s="94"/>
      <c r="G23" s="94"/>
      <c r="H23" s="15"/>
      <c r="I23" s="92"/>
      <c r="J23" s="92"/>
      <c r="K23" s="92"/>
      <c r="L23" s="92"/>
      <c r="M23" s="16"/>
      <c r="N23" s="46"/>
      <c r="O23" s="46"/>
      <c r="P23" s="46"/>
      <c r="T23" s="262" t="s">
        <v>1390</v>
      </c>
      <c r="U23" s="262" t="s">
        <v>1390</v>
      </c>
      <c r="V23" s="347" t="s">
        <v>937</v>
      </c>
      <c r="W23" s="457" t="s">
        <v>1246</v>
      </c>
      <c r="X23" s="458" t="s">
        <v>1247</v>
      </c>
      <c r="Y23" s="316" t="s">
        <v>1390</v>
      </c>
      <c r="Z23" s="316"/>
      <c r="AA23" s="316"/>
      <c r="AB23" s="316"/>
      <c r="AC23" s="38">
        <f t="shared" si="0"/>
        <v>1</v>
      </c>
    </row>
    <row r="24" spans="1:28" ht="12.75" customHeight="1">
      <c r="A24" s="178" t="s">
        <v>1489</v>
      </c>
      <c r="B24" s="50"/>
      <c r="C24" s="5"/>
      <c r="D24" s="8"/>
      <c r="E24" s="50"/>
      <c r="F24" s="5"/>
      <c r="G24" s="5"/>
      <c r="I24" s="179"/>
      <c r="J24" s="5"/>
      <c r="R24" s="38"/>
      <c r="S24" s="38"/>
      <c r="T24" s="260">
        <f>COUNTA(T14:T23)</f>
        <v>8</v>
      </c>
      <c r="U24" s="260">
        <f>COUNTA(U14:U23)</f>
        <v>8</v>
      </c>
      <c r="V24" s="260">
        <f>COUNTA(V14:V23)</f>
        <v>10</v>
      </c>
      <c r="W24" s="38"/>
      <c r="X24" s="260">
        <f>COUNTA(X14:X23)</f>
        <v>10</v>
      </c>
      <c r="Y24" s="260">
        <f>COUNTA(Y14:Y23)</f>
        <v>8</v>
      </c>
      <c r="Z24" s="260">
        <f>COUNTA(Z14:Z23)</f>
        <v>3</v>
      </c>
      <c r="AA24" s="260">
        <f>COUNTA(AA14:AA23)</f>
        <v>3</v>
      </c>
      <c r="AB24" s="260">
        <f>COUNTA(AB14:AB23)</f>
        <v>0</v>
      </c>
    </row>
    <row r="25" spans="1:28" ht="12.75" customHeight="1">
      <c r="A25" s="207" t="s">
        <v>1229</v>
      </c>
      <c r="B25" s="50"/>
      <c r="C25" s="5"/>
      <c r="D25" s="8"/>
      <c r="E25" s="5"/>
      <c r="H25" s="176"/>
      <c r="I25" s="8"/>
      <c r="J25" s="7"/>
      <c r="R25" s="38"/>
      <c r="S25" s="38"/>
      <c r="T25" s="38"/>
      <c r="V25" s="38"/>
      <c r="W25" s="38"/>
      <c r="X25" s="38"/>
      <c r="Y25" s="38"/>
      <c r="Z25" s="38"/>
      <c r="AA25" s="38"/>
      <c r="AB25" s="38"/>
    </row>
    <row r="26" spans="1:28" ht="11.25" customHeight="1">
      <c r="A26" s="207" t="s">
        <v>1231</v>
      </c>
      <c r="B26" s="50"/>
      <c r="C26" s="5"/>
      <c r="D26" s="8"/>
      <c r="E26" s="7"/>
      <c r="H26" s="5"/>
      <c r="I26" s="5"/>
      <c r="J26" s="5"/>
      <c r="R26" s="38"/>
      <c r="S26" s="38"/>
      <c r="T26" s="38"/>
      <c r="V26" s="38"/>
      <c r="W26" s="38"/>
      <c r="X26" s="38"/>
      <c r="Y26" s="38"/>
      <c r="Z26" s="38"/>
      <c r="AA26" s="38"/>
      <c r="AB26" s="38"/>
    </row>
    <row r="27" spans="1:28" ht="11.25" customHeight="1">
      <c r="A27" s="207" t="s">
        <v>1230</v>
      </c>
      <c r="B27" s="50"/>
      <c r="C27" s="5"/>
      <c r="D27" s="8"/>
      <c r="E27" s="7"/>
      <c r="H27" s="5"/>
      <c r="I27" s="5"/>
      <c r="J27" s="5"/>
      <c r="R27" s="38"/>
      <c r="S27" s="38"/>
      <c r="T27" s="38"/>
      <c r="U27" s="38"/>
      <c r="V27" s="38"/>
      <c r="W27" s="38"/>
      <c r="X27" s="38"/>
      <c r="Y27" s="38"/>
      <c r="Z27" s="38"/>
      <c r="AA27" s="38"/>
      <c r="AB27" s="38"/>
    </row>
    <row r="28" spans="1:28" ht="11.25" customHeight="1">
      <c r="A28" s="5"/>
      <c r="B28" s="5"/>
      <c r="C28" s="5"/>
      <c r="D28" s="8"/>
      <c r="E28" s="7"/>
      <c r="H28" s="5"/>
      <c r="I28" s="5"/>
      <c r="J28" s="5"/>
      <c r="R28" s="38"/>
      <c r="S28" s="38"/>
      <c r="T28" s="38"/>
      <c r="U28" s="38"/>
      <c r="V28" s="38"/>
      <c r="W28" s="38"/>
      <c r="X28" s="38"/>
      <c r="Y28" s="38"/>
      <c r="Z28" s="38"/>
      <c r="AA28" s="38"/>
      <c r="AB28" s="38"/>
    </row>
    <row r="29" spans="1:28" ht="11.25" customHeight="1">
      <c r="A29" s="180" t="s">
        <v>184</v>
      </c>
      <c r="B29" s="50"/>
      <c r="C29" s="5"/>
      <c r="D29" s="8"/>
      <c r="E29" s="7"/>
      <c r="H29" s="5"/>
      <c r="I29" s="5"/>
      <c r="J29" s="5"/>
      <c r="R29" s="38"/>
      <c r="S29" s="38"/>
      <c r="T29" s="38"/>
      <c r="U29" s="38"/>
      <c r="V29" s="38"/>
      <c r="W29" s="38"/>
      <c r="X29" s="38"/>
      <c r="Y29" s="38"/>
      <c r="Z29" s="38"/>
      <c r="AA29" s="38"/>
      <c r="AB29" s="38"/>
    </row>
    <row r="30" spans="1:28" ht="11.25" customHeight="1">
      <c r="A30" s="396">
        <v>1</v>
      </c>
      <c r="B30" s="396" t="s">
        <v>1253</v>
      </c>
      <c r="C30" s="396"/>
      <c r="D30" s="18"/>
      <c r="E30" s="417"/>
      <c r="F30" s="412"/>
      <c r="G30" s="412"/>
      <c r="H30" s="414"/>
      <c r="I30" s="414"/>
      <c r="J30" s="414"/>
      <c r="K30" s="412"/>
      <c r="L30" s="412"/>
      <c r="M30" s="414"/>
      <c r="N30" s="407" t="s">
        <v>1390</v>
      </c>
      <c r="O30" s="407" t="s">
        <v>1390</v>
      </c>
      <c r="P30" s="407" t="s">
        <v>1390</v>
      </c>
      <c r="Q30" s="38">
        <f>COUNTA(N30:P30)</f>
        <v>3</v>
      </c>
      <c r="R30" s="38"/>
      <c r="S30" s="38"/>
      <c r="T30" s="38"/>
      <c r="U30" s="38"/>
      <c r="V30" s="38"/>
      <c r="W30" s="38"/>
      <c r="X30" s="38"/>
      <c r="Y30" s="38"/>
      <c r="Z30" s="38"/>
      <c r="AA30" s="38"/>
      <c r="AB30" s="38"/>
    </row>
    <row r="31" spans="1:28" ht="11.25" customHeight="1">
      <c r="A31" s="396">
        <v>2</v>
      </c>
      <c r="B31" s="396" t="s">
        <v>1254</v>
      </c>
      <c r="C31" s="396"/>
      <c r="D31" s="18"/>
      <c r="E31" s="417"/>
      <c r="F31" s="412"/>
      <c r="G31" s="412"/>
      <c r="H31" s="414"/>
      <c r="I31" s="414"/>
      <c r="J31" s="414"/>
      <c r="K31" s="412"/>
      <c r="L31" s="412"/>
      <c r="M31" s="414"/>
      <c r="N31" s="407"/>
      <c r="O31" s="407" t="s">
        <v>1390</v>
      </c>
      <c r="P31" s="407"/>
      <c r="Q31" s="38">
        <f>COUNTA(N31:P31)</f>
        <v>1</v>
      </c>
      <c r="R31" s="38"/>
      <c r="S31" s="38"/>
      <c r="T31" s="38"/>
      <c r="U31" s="38"/>
      <c r="V31" s="38"/>
      <c r="W31" s="38"/>
      <c r="X31" s="38"/>
      <c r="Y31" s="38"/>
      <c r="Z31" s="38"/>
      <c r="AA31" s="38"/>
      <c r="AB31" s="38"/>
    </row>
    <row r="32" spans="1:28" ht="11.25" customHeight="1">
      <c r="A32" s="396">
        <v>3</v>
      </c>
      <c r="B32" s="396" t="s">
        <v>1255</v>
      </c>
      <c r="C32" s="396"/>
      <c r="D32" s="18"/>
      <c r="E32" s="417"/>
      <c r="F32" s="412"/>
      <c r="G32" s="412"/>
      <c r="H32" s="414"/>
      <c r="I32" s="414"/>
      <c r="J32" s="414"/>
      <c r="K32" s="412"/>
      <c r="L32" s="412"/>
      <c r="M32" s="414"/>
      <c r="N32" s="407" t="s">
        <v>1390</v>
      </c>
      <c r="O32" s="407"/>
      <c r="P32" s="407"/>
      <c r="Q32" s="38">
        <f>COUNTA(N32:P32)</f>
        <v>1</v>
      </c>
      <c r="R32" s="38"/>
      <c r="S32" s="38"/>
      <c r="T32" s="38"/>
      <c r="U32" s="38"/>
      <c r="V32" s="38"/>
      <c r="W32" s="38"/>
      <c r="X32" s="38"/>
      <c r="Y32" s="38"/>
      <c r="Z32" s="38"/>
      <c r="AA32" s="38"/>
      <c r="AB32" s="38"/>
    </row>
    <row r="33" spans="1:28" ht="11.25" customHeight="1">
      <c r="A33" s="396">
        <v>4</v>
      </c>
      <c r="B33" s="396" t="s">
        <v>1256</v>
      </c>
      <c r="C33" s="396"/>
      <c r="D33" s="18"/>
      <c r="E33" s="417"/>
      <c r="F33" s="412"/>
      <c r="G33" s="412"/>
      <c r="H33" s="414"/>
      <c r="I33" s="414"/>
      <c r="J33" s="414"/>
      <c r="K33" s="412"/>
      <c r="L33" s="412"/>
      <c r="M33" s="414"/>
      <c r="N33" s="407" t="s">
        <v>1390</v>
      </c>
      <c r="O33" s="407"/>
      <c r="P33" s="407" t="s">
        <v>1390</v>
      </c>
      <c r="Q33" s="38">
        <f>COUNTA(N33:P33)</f>
        <v>2</v>
      </c>
      <c r="R33" s="38"/>
      <c r="S33" s="38"/>
      <c r="T33" s="38"/>
      <c r="U33" s="38"/>
      <c r="V33" s="38"/>
      <c r="W33" s="38"/>
      <c r="X33" s="38"/>
      <c r="Y33" s="38"/>
      <c r="Z33" s="38"/>
      <c r="AA33" s="38"/>
      <c r="AB33" s="38"/>
    </row>
    <row r="34" spans="1:28" ht="11.25" customHeight="1">
      <c r="A34" s="396">
        <v>5</v>
      </c>
      <c r="B34" s="396" t="s">
        <v>1257</v>
      </c>
      <c r="C34" s="396"/>
      <c r="D34" s="18"/>
      <c r="E34" s="417"/>
      <c r="F34" s="412"/>
      <c r="G34" s="412"/>
      <c r="H34" s="414"/>
      <c r="I34" s="414"/>
      <c r="J34" s="414"/>
      <c r="K34" s="412"/>
      <c r="L34" s="412"/>
      <c r="M34" s="414"/>
      <c r="N34" s="407" t="s">
        <v>1390</v>
      </c>
      <c r="O34" s="407"/>
      <c r="P34" s="407" t="s">
        <v>1390</v>
      </c>
      <c r="S34" s="38"/>
      <c r="T34" s="38"/>
      <c r="U34" s="38"/>
      <c r="V34" s="359"/>
      <c r="W34" s="359"/>
      <c r="X34" s="38"/>
      <c r="Y34" s="38"/>
      <c r="Z34" s="38"/>
      <c r="AA34" s="38"/>
      <c r="AB34" s="38"/>
    </row>
    <row r="35" spans="1:28" ht="11.25" customHeight="1">
      <c r="A35" s="396">
        <v>6</v>
      </c>
      <c r="B35" s="396" t="s">
        <v>1258</v>
      </c>
      <c r="C35" s="396"/>
      <c r="D35" s="18"/>
      <c r="E35" s="417"/>
      <c r="F35" s="412"/>
      <c r="G35" s="412"/>
      <c r="H35" s="414"/>
      <c r="I35" s="414"/>
      <c r="J35" s="414"/>
      <c r="K35" s="412"/>
      <c r="L35" s="412"/>
      <c r="M35" s="414"/>
      <c r="N35" s="407"/>
      <c r="O35" s="407"/>
      <c r="P35" s="407" t="s">
        <v>1390</v>
      </c>
      <c r="S35" s="38"/>
      <c r="T35" s="38"/>
      <c r="U35" s="38"/>
      <c r="V35" s="262"/>
      <c r="W35" s="262"/>
      <c r="X35" s="38"/>
      <c r="Y35" s="38"/>
      <c r="Z35" s="38"/>
      <c r="AA35" s="38"/>
      <c r="AB35" s="38"/>
    </row>
    <row r="36" spans="22:23" ht="12.75">
      <c r="V36" s="262"/>
      <c r="W36" s="262"/>
    </row>
    <row r="37" spans="22:23" ht="12.75">
      <c r="V37" s="262"/>
      <c r="W37" s="262"/>
    </row>
  </sheetData>
  <mergeCells count="2">
    <mergeCell ref="F3:G3"/>
    <mergeCell ref="N3:R3"/>
  </mergeCells>
  <hyperlinks>
    <hyperlink ref="D8" r:id="rId1" tooltip="Show in Genome browser" display="http://demo.decodeme.com/health-watch/details/Psoriasis"/>
    <hyperlink ref="D11" r:id="rId2" tooltip="Show in Genome browser" display="http://demo.decodeme.com/health-watch/details/Psoriasis"/>
    <hyperlink ref="D17" r:id="rId3" tooltip="Show in Genome browser" display="http://demo.decodeme.com/health-watch/details/Psoriasis"/>
    <hyperlink ref="D18" r:id="rId4" tooltip="Show in Genome browser" display="http://demo.decodeme.com/health-watch/details/Psoriasis"/>
    <hyperlink ref="D19" r:id="rId5" tooltip="Show in Genome browser" display="http://demo.decodeme.com/health-watch/details/Psoriasis"/>
    <hyperlink ref="D20" r:id="rId6" tooltip="Show in Genome browser" display="http://demo.decodeme.com/health-watch/details/Psoriasis"/>
    <hyperlink ref="D15" r:id="rId7" tooltip="Show in Genome browser" display="http://demo.decodeme.com/health-watch/details/Psoriasis"/>
    <hyperlink ref="X17" r:id="rId8" tooltip="Show in Genome browser" display="http://demo.decodeme.com/health-watch/details/Psoriasis"/>
    <hyperlink ref="X21" r:id="rId9" tooltip="Show in Genome browser" display="http://demo.decodeme.com/health-watch/details/Psoriasis"/>
    <hyperlink ref="X20" r:id="rId10" tooltip="Show in Genome browser" display="http://demo.decodeme.com/health-watch/details/Psoriasis"/>
    <hyperlink ref="X23" r:id="rId11" tooltip="Show in Genome browser" display="http://demo.decodeme.com/health-watch/details/Psoriasis"/>
    <hyperlink ref="X14" r:id="rId12" tooltip="Show in Genome browser" display="http://demo.decodeme.com/health-watch/details/Psoriasis"/>
    <hyperlink ref="X22" r:id="rId13" tooltip="Show in Genome browser" display="http://demo.decodeme.com/health-watch/details/Psoriasis"/>
    <hyperlink ref="X18" r:id="rId14" tooltip="Show in Genome browser" display="http://demo.decodeme.com/health-watch/details/Psoriasis"/>
  </hyperlinks>
  <printOptions/>
  <pageMargins left="0.75" right="0.75" top="1" bottom="1" header="0.5" footer="0.5"/>
  <pageSetup fitToHeight="100" fitToWidth="1" horizontalDpi="600" verticalDpi="600" orientation="portrait" scale="80" r:id="rId15"/>
</worksheet>
</file>

<file path=xl/worksheets/sheet18.xml><?xml version="1.0" encoding="utf-8"?>
<worksheet xmlns="http://schemas.openxmlformats.org/spreadsheetml/2006/main" xmlns:r="http://schemas.openxmlformats.org/officeDocument/2006/relationships">
  <sheetPr>
    <pageSetUpPr fitToPage="1"/>
  </sheetPr>
  <dimension ref="A1:AC85"/>
  <sheetViews>
    <sheetView workbookViewId="0" topLeftCell="A1">
      <selection activeCell="V48" sqref="V48"/>
    </sheetView>
  </sheetViews>
  <sheetFormatPr defaultColWidth="9.140625" defaultRowHeight="12.75"/>
  <cols>
    <col min="1" max="1" width="4.140625" style="53" customWidth="1"/>
    <col min="2" max="2" width="13.57421875" style="53" customWidth="1"/>
    <col min="3" max="3" width="10.00390625" style="53" bestFit="1" customWidth="1"/>
    <col min="4" max="4" width="13.7109375" style="56" bestFit="1" customWidth="1"/>
    <col min="5" max="5" width="16.00390625" style="53" bestFit="1" customWidth="1"/>
    <col min="6" max="7" width="5.7109375" style="53" customWidth="1"/>
    <col min="8" max="8" width="0.85546875" style="55" customWidth="1"/>
    <col min="9"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29.00390625" style="149" bestFit="1" customWidth="1"/>
    <col min="17" max="18" width="4.8515625" style="0" bestFit="1" customWidth="1"/>
    <col min="19" max="19" width="3.00390625" style="0" customWidth="1"/>
    <col min="20" max="20" width="4.8515625" style="0" bestFit="1" customWidth="1"/>
    <col min="21" max="21" width="4.28125" style="0" bestFit="1" customWidth="1"/>
    <col min="22" max="22" width="9.28125" style="0" bestFit="1" customWidth="1"/>
    <col min="24" max="24" width="11.8515625" style="0" bestFit="1" customWidth="1"/>
    <col min="25" max="25" width="11.28125" style="0" bestFit="1" customWidth="1"/>
    <col min="27" max="27" width="12.8515625" style="0" bestFit="1" customWidth="1"/>
    <col min="29" max="29" width="3.8515625" style="0" customWidth="1"/>
  </cols>
  <sheetData>
    <row r="1" spans="1:28" ht="12.75" customHeight="1">
      <c r="A1" s="363"/>
      <c r="B1" s="364" t="s">
        <v>643</v>
      </c>
      <c r="C1" s="365"/>
      <c r="D1" s="366"/>
      <c r="E1" s="365"/>
      <c r="F1" s="365"/>
      <c r="G1" s="365"/>
      <c r="H1" s="281"/>
      <c r="I1" s="365"/>
      <c r="J1" s="365"/>
      <c r="K1" s="365"/>
      <c r="L1" s="365"/>
      <c r="M1" s="517"/>
      <c r="N1" s="282"/>
      <c r="O1" s="282"/>
      <c r="P1" s="534"/>
      <c r="Q1" s="362"/>
      <c r="R1" s="362"/>
      <c r="S1" s="362"/>
      <c r="T1" s="362"/>
      <c r="U1" s="362"/>
      <c r="V1" s="66"/>
      <c r="W1" s="66" t="s">
        <v>1030</v>
      </c>
      <c r="X1" s="66" t="s">
        <v>890</v>
      </c>
      <c r="Y1" s="66" t="s">
        <v>891</v>
      </c>
      <c r="Z1" s="362"/>
      <c r="AA1" s="362"/>
      <c r="AB1" s="362"/>
    </row>
    <row r="2" spans="1:28" ht="12.75" customHeight="1">
      <c r="A2" s="365"/>
      <c r="B2" s="364"/>
      <c r="C2" s="365"/>
      <c r="D2" s="366"/>
      <c r="E2" s="365"/>
      <c r="F2" s="365"/>
      <c r="G2" s="365"/>
      <c r="H2" s="281"/>
      <c r="I2" s="365"/>
      <c r="J2" s="365"/>
      <c r="K2" s="365"/>
      <c r="L2" s="365"/>
      <c r="M2" s="378"/>
      <c r="N2" s="282"/>
      <c r="O2" s="282"/>
      <c r="P2" s="534"/>
      <c r="Q2" s="362"/>
      <c r="R2" s="362"/>
      <c r="S2" s="362"/>
      <c r="T2" s="362"/>
      <c r="U2" s="362"/>
      <c r="V2" s="283" t="s">
        <v>603</v>
      </c>
      <c r="W2" s="283">
        <v>0</v>
      </c>
      <c r="X2" s="283">
        <f>COUNTIF(AC9:AC41,4)</f>
        <v>2</v>
      </c>
      <c r="Y2" s="283">
        <f>X2</f>
        <v>2</v>
      </c>
      <c r="Z2" s="362"/>
      <c r="AA2" s="362"/>
      <c r="AB2" s="362"/>
    </row>
    <row r="3" spans="1:28" ht="12.75" customHeight="1">
      <c r="A3" s="365"/>
      <c r="B3" s="260" t="s">
        <v>85</v>
      </c>
      <c r="C3" s="260"/>
      <c r="D3" s="260"/>
      <c r="E3" s="260" t="s">
        <v>82</v>
      </c>
      <c r="F3" s="659" t="s">
        <v>84</v>
      </c>
      <c r="G3" s="659"/>
      <c r="H3" s="261"/>
      <c r="I3" s="360"/>
      <c r="J3" s="360"/>
      <c r="K3" s="360"/>
      <c r="L3" s="360"/>
      <c r="M3" s="378"/>
      <c r="N3" s="661" t="s">
        <v>210</v>
      </c>
      <c r="O3" s="661"/>
      <c r="P3" s="661"/>
      <c r="Q3" s="661"/>
      <c r="R3" s="661"/>
      <c r="S3" s="555"/>
      <c r="T3" s="555"/>
      <c r="U3" s="362"/>
      <c r="V3" s="283" t="s">
        <v>186</v>
      </c>
      <c r="W3" s="283">
        <v>3</v>
      </c>
      <c r="X3" s="283">
        <f>COUNTIF(AC9:AC41,3)</f>
        <v>2</v>
      </c>
      <c r="Y3" s="283">
        <f>X3</f>
        <v>2</v>
      </c>
      <c r="Z3" s="362"/>
      <c r="AA3" s="362"/>
      <c r="AB3" s="362"/>
    </row>
    <row r="4" spans="1:28" ht="12.75" customHeight="1">
      <c r="A4" s="258"/>
      <c r="B4" s="260" t="s">
        <v>86</v>
      </c>
      <c r="C4" s="260" t="s">
        <v>1665</v>
      </c>
      <c r="D4" s="260" t="s">
        <v>1030</v>
      </c>
      <c r="E4" s="260" t="s">
        <v>83</v>
      </c>
      <c r="F4" s="260" t="s">
        <v>208</v>
      </c>
      <c r="G4" s="260" t="s">
        <v>1392</v>
      </c>
      <c r="H4" s="261"/>
      <c r="I4" s="260" t="s">
        <v>207</v>
      </c>
      <c r="J4" s="260" t="s">
        <v>208</v>
      </c>
      <c r="K4" s="260">
        <v>2</v>
      </c>
      <c r="L4" s="260" t="s">
        <v>1392</v>
      </c>
      <c r="M4" s="358"/>
      <c r="N4" s="552" t="s">
        <v>207</v>
      </c>
      <c r="O4" s="552" t="s">
        <v>208</v>
      </c>
      <c r="P4" s="552">
        <v>2</v>
      </c>
      <c r="Q4" s="552" t="s">
        <v>1356</v>
      </c>
      <c r="R4" s="552" t="s">
        <v>3</v>
      </c>
      <c r="S4" s="552"/>
      <c r="T4" s="552"/>
      <c r="U4" s="362"/>
      <c r="V4" s="283" t="s">
        <v>187</v>
      </c>
      <c r="W4" s="283">
        <v>2</v>
      </c>
      <c r="X4" s="283">
        <f>COUNTIF(AC9:AC41,2)</f>
        <v>1</v>
      </c>
      <c r="Y4" s="283">
        <f>X4</f>
        <v>1</v>
      </c>
      <c r="Z4" s="362"/>
      <c r="AA4" s="362"/>
      <c r="AB4" s="362"/>
    </row>
    <row r="5" spans="1:28" ht="12.75" customHeight="1">
      <c r="A5" s="258"/>
      <c r="B5" s="259"/>
      <c r="C5" s="260"/>
      <c r="D5" s="260"/>
      <c r="E5" s="260"/>
      <c r="F5" s="260"/>
      <c r="G5" s="260"/>
      <c r="H5" s="261"/>
      <c r="I5" s="360"/>
      <c r="J5" s="360"/>
      <c r="K5" s="360"/>
      <c r="L5" s="360"/>
      <c r="M5" s="517"/>
      <c r="N5" s="282"/>
      <c r="O5" s="282"/>
      <c r="P5" s="534"/>
      <c r="Q5" s="362"/>
      <c r="R5" s="362"/>
      <c r="S5" s="362"/>
      <c r="T5" s="362"/>
      <c r="U5" s="362"/>
      <c r="V5" s="283" t="s">
        <v>188</v>
      </c>
      <c r="W5" s="283">
        <f>COUNTA(D16:D43)</f>
        <v>28</v>
      </c>
      <c r="X5" s="283">
        <f>COUNTIF(AC9:AC41,1)</f>
        <v>24</v>
      </c>
      <c r="Y5" s="283">
        <f>X5-13</f>
        <v>11</v>
      </c>
      <c r="Z5" s="362"/>
      <c r="AA5" s="362"/>
      <c r="AB5" s="362"/>
    </row>
    <row r="6" spans="1:28" ht="12.75" customHeight="1" thickBot="1">
      <c r="A6" s="258"/>
      <c r="B6" s="259" t="s">
        <v>600</v>
      </c>
      <c r="C6" s="260"/>
      <c r="D6" s="260"/>
      <c r="E6" s="260"/>
      <c r="F6" s="260"/>
      <c r="G6" s="260"/>
      <c r="H6" s="261"/>
      <c r="I6" s="360"/>
      <c r="J6" s="360"/>
      <c r="K6" s="360"/>
      <c r="L6" s="360"/>
      <c r="M6" s="517"/>
      <c r="N6" s="282"/>
      <c r="O6" s="282"/>
      <c r="P6" s="534"/>
      <c r="Q6" s="362"/>
      <c r="R6" s="362"/>
      <c r="S6" s="362"/>
      <c r="T6" s="362"/>
      <c r="U6" s="362"/>
      <c r="V6" s="368"/>
      <c r="W6" s="368">
        <f>SUM(W2:W5)</f>
        <v>33</v>
      </c>
      <c r="X6" s="368">
        <f>SUM(X2:X5)</f>
        <v>29</v>
      </c>
      <c r="Y6" s="368">
        <f>SUM(Y2:Y5)</f>
        <v>16</v>
      </c>
      <c r="Z6" s="362"/>
      <c r="AA6" s="362"/>
      <c r="AB6" s="362"/>
    </row>
    <row r="7" spans="1:21" ht="12.75" customHeight="1">
      <c r="A7" s="360">
        <v>1</v>
      </c>
      <c r="B7" s="275" t="s">
        <v>881</v>
      </c>
      <c r="C7" s="276" t="s">
        <v>1104</v>
      </c>
      <c r="D7" s="277" t="s">
        <v>1124</v>
      </c>
      <c r="E7" s="277" t="s">
        <v>661</v>
      </c>
      <c r="F7" s="277" t="s">
        <v>1654</v>
      </c>
      <c r="G7" s="278"/>
      <c r="H7" s="260">
        <v>2</v>
      </c>
      <c r="I7" s="279" t="s">
        <v>1390</v>
      </c>
      <c r="J7" s="280" t="s">
        <v>1390</v>
      </c>
      <c r="K7" s="280" t="s">
        <v>1390</v>
      </c>
      <c r="L7" s="284"/>
      <c r="M7" s="262"/>
      <c r="N7" s="285">
        <v>2</v>
      </c>
      <c r="O7" s="286">
        <v>2</v>
      </c>
      <c r="P7" s="287" t="s">
        <v>684</v>
      </c>
      <c r="Q7" s="382">
        <v>1</v>
      </c>
      <c r="R7" s="382">
        <v>15</v>
      </c>
      <c r="S7" s="362"/>
      <c r="T7" s="362"/>
      <c r="U7" s="362"/>
    </row>
    <row r="8" spans="1:28" ht="12.75" customHeight="1">
      <c r="A8" s="360">
        <v>2</v>
      </c>
      <c r="B8" s="288" t="s">
        <v>919</v>
      </c>
      <c r="C8" s="289" t="s">
        <v>792</v>
      </c>
      <c r="D8" s="290" t="s">
        <v>662</v>
      </c>
      <c r="E8" s="290" t="s">
        <v>663</v>
      </c>
      <c r="F8" s="290" t="s">
        <v>1392</v>
      </c>
      <c r="G8" s="291"/>
      <c r="H8" s="260">
        <v>18</v>
      </c>
      <c r="I8" s="292" t="s">
        <v>1390</v>
      </c>
      <c r="J8" s="293" t="s">
        <v>1390</v>
      </c>
      <c r="K8" s="293" t="s">
        <v>1390</v>
      </c>
      <c r="L8" s="294"/>
      <c r="M8" s="262"/>
      <c r="N8" s="295">
        <v>18</v>
      </c>
      <c r="O8" s="296">
        <v>19</v>
      </c>
      <c r="P8" s="297" t="s">
        <v>793</v>
      </c>
      <c r="Q8" s="382">
        <v>1</v>
      </c>
      <c r="R8" s="382">
        <v>9</v>
      </c>
      <c r="S8" s="362"/>
      <c r="T8" s="359" t="s">
        <v>888</v>
      </c>
      <c r="U8" s="359" t="s">
        <v>889</v>
      </c>
      <c r="V8" s="262" t="s">
        <v>826</v>
      </c>
      <c r="W8" s="260" t="s">
        <v>1665</v>
      </c>
      <c r="X8" s="260" t="s">
        <v>1030</v>
      </c>
      <c r="Y8" s="260" t="s">
        <v>207</v>
      </c>
      <c r="Z8" s="260" t="s">
        <v>208</v>
      </c>
      <c r="AA8" s="260">
        <v>2</v>
      </c>
      <c r="AB8" s="260" t="s">
        <v>1392</v>
      </c>
    </row>
    <row r="9" spans="1:29" ht="12.75" customHeight="1" thickBot="1">
      <c r="A9" s="360">
        <v>3</v>
      </c>
      <c r="B9" s="298" t="s">
        <v>892</v>
      </c>
      <c r="C9" s="299" t="s">
        <v>667</v>
      </c>
      <c r="D9" s="300" t="s">
        <v>644</v>
      </c>
      <c r="E9" s="300" t="s">
        <v>668</v>
      </c>
      <c r="F9" s="300" t="s">
        <v>1651</v>
      </c>
      <c r="G9" s="301" t="s">
        <v>1651</v>
      </c>
      <c r="H9" s="260"/>
      <c r="I9" s="302"/>
      <c r="J9" s="303" t="s">
        <v>1390</v>
      </c>
      <c r="K9" s="303" t="s">
        <v>1390</v>
      </c>
      <c r="L9" s="304" t="s">
        <v>1390</v>
      </c>
      <c r="M9" s="262"/>
      <c r="N9" s="305"/>
      <c r="O9" s="306">
        <v>31</v>
      </c>
      <c r="P9" s="307" t="s">
        <v>680</v>
      </c>
      <c r="Q9" s="382">
        <v>1</v>
      </c>
      <c r="R9" s="382">
        <v>2</v>
      </c>
      <c r="S9" s="362"/>
      <c r="T9" s="262" t="s">
        <v>1390</v>
      </c>
      <c r="U9" s="262"/>
      <c r="V9" s="529">
        <v>1</v>
      </c>
      <c r="W9" s="529"/>
      <c r="X9" s="475" t="s">
        <v>797</v>
      </c>
      <c r="Y9" s="530"/>
      <c r="Z9" s="530"/>
      <c r="AA9" s="530"/>
      <c r="AB9" s="530" t="s">
        <v>1390</v>
      </c>
      <c r="AC9" s="38">
        <f>COUNTA(Y9:AB9)</f>
        <v>1</v>
      </c>
    </row>
    <row r="10" spans="1:29" ht="12.75" customHeight="1">
      <c r="A10" s="258"/>
      <c r="B10" s="259"/>
      <c r="C10" s="260"/>
      <c r="D10" s="260"/>
      <c r="E10" s="260"/>
      <c r="F10" s="260"/>
      <c r="G10" s="260"/>
      <c r="H10" s="261"/>
      <c r="I10" s="260"/>
      <c r="J10" s="260"/>
      <c r="K10" s="260"/>
      <c r="L10" s="260"/>
      <c r="M10" s="380"/>
      <c r="N10" s="263"/>
      <c r="O10" s="263"/>
      <c r="P10" s="534"/>
      <c r="Q10" s="382"/>
      <c r="R10" s="382"/>
      <c r="S10" s="362"/>
      <c r="T10" s="262" t="s">
        <v>1390</v>
      </c>
      <c r="U10" s="262"/>
      <c r="V10" s="529">
        <v>1</v>
      </c>
      <c r="W10" s="529"/>
      <c r="X10" s="475" t="s">
        <v>798</v>
      </c>
      <c r="Y10" s="530"/>
      <c r="Z10" s="530"/>
      <c r="AA10" s="530"/>
      <c r="AB10" s="530" t="s">
        <v>1390</v>
      </c>
      <c r="AC10" s="38">
        <f aca="true" t="shared" si="0" ref="AC10:AC41">COUNTA(Y10:AB10)</f>
        <v>1</v>
      </c>
    </row>
    <row r="11" spans="1:29" ht="12.75" customHeight="1" thickBot="1">
      <c r="A11" s="258"/>
      <c r="B11" s="259" t="s">
        <v>601</v>
      </c>
      <c r="C11" s="260"/>
      <c r="D11" s="260"/>
      <c r="E11" s="260"/>
      <c r="F11" s="260"/>
      <c r="G11" s="260"/>
      <c r="H11" s="261"/>
      <c r="I11" s="360"/>
      <c r="J11" s="360"/>
      <c r="K11" s="360"/>
      <c r="L11" s="360"/>
      <c r="M11" s="517"/>
      <c r="N11" s="282"/>
      <c r="O11" s="282"/>
      <c r="P11" s="534"/>
      <c r="Q11" s="382"/>
      <c r="R11" s="382"/>
      <c r="S11" s="362"/>
      <c r="T11" s="262" t="s">
        <v>1390</v>
      </c>
      <c r="U11" s="262"/>
      <c r="V11" s="529">
        <v>1</v>
      </c>
      <c r="W11" s="529"/>
      <c r="X11" s="475" t="s">
        <v>800</v>
      </c>
      <c r="Y11" s="530"/>
      <c r="Z11" s="530"/>
      <c r="AA11" s="530"/>
      <c r="AB11" s="530" t="s">
        <v>1390</v>
      </c>
      <c r="AC11" s="38">
        <f t="shared" si="0"/>
        <v>1</v>
      </c>
    </row>
    <row r="12" spans="1:29" ht="12.75" customHeight="1">
      <c r="A12" s="274">
        <v>4</v>
      </c>
      <c r="B12" s="275" t="s">
        <v>920</v>
      </c>
      <c r="C12" s="276" t="s">
        <v>927</v>
      </c>
      <c r="D12" s="277" t="s">
        <v>669</v>
      </c>
      <c r="E12" s="277" t="s">
        <v>668</v>
      </c>
      <c r="F12" s="277" t="s">
        <v>1654</v>
      </c>
      <c r="G12" s="278" t="s">
        <v>1654</v>
      </c>
      <c r="H12" s="260"/>
      <c r="I12" s="279"/>
      <c r="J12" s="280" t="s">
        <v>1390</v>
      </c>
      <c r="K12" s="280"/>
      <c r="L12" s="284" t="s">
        <v>1390</v>
      </c>
      <c r="M12" s="262"/>
      <c r="N12" s="285"/>
      <c r="O12" s="286">
        <v>31</v>
      </c>
      <c r="P12" s="287"/>
      <c r="Q12" s="382">
        <v>1</v>
      </c>
      <c r="R12" s="382">
        <v>1</v>
      </c>
      <c r="S12" s="362"/>
      <c r="T12" s="262" t="s">
        <v>1390</v>
      </c>
      <c r="U12" s="262"/>
      <c r="V12" s="546">
        <v>1</v>
      </c>
      <c r="W12" s="546"/>
      <c r="X12" s="547" t="s">
        <v>803</v>
      </c>
      <c r="Y12" s="548"/>
      <c r="Z12" s="548"/>
      <c r="AA12" s="548"/>
      <c r="AB12" s="548" t="s">
        <v>1390</v>
      </c>
      <c r="AC12" s="38">
        <f t="shared" si="0"/>
        <v>1</v>
      </c>
    </row>
    <row r="13" spans="1:29" ht="12.75" customHeight="1" thickBot="1">
      <c r="A13" s="274">
        <v>5</v>
      </c>
      <c r="B13" s="321" t="s">
        <v>921</v>
      </c>
      <c r="C13" s="322" t="s">
        <v>664</v>
      </c>
      <c r="D13" s="323" t="s">
        <v>665</v>
      </c>
      <c r="E13" s="323" t="s">
        <v>666</v>
      </c>
      <c r="F13" s="323" t="s">
        <v>1651</v>
      </c>
      <c r="G13" s="324"/>
      <c r="H13" s="325">
        <v>21</v>
      </c>
      <c r="I13" s="326" t="s">
        <v>1390</v>
      </c>
      <c r="J13" s="327" t="s">
        <v>1390</v>
      </c>
      <c r="K13" s="327"/>
      <c r="L13" s="328"/>
      <c r="M13" s="329"/>
      <c r="N13" s="330">
        <v>21</v>
      </c>
      <c r="O13" s="331">
        <v>21</v>
      </c>
      <c r="P13" s="332"/>
      <c r="Q13" s="382">
        <v>1</v>
      </c>
      <c r="R13" s="382">
        <v>1</v>
      </c>
      <c r="S13" s="362"/>
      <c r="T13" s="262" t="s">
        <v>1390</v>
      </c>
      <c r="U13" s="262"/>
      <c r="V13" s="529">
        <v>1</v>
      </c>
      <c r="W13" s="529"/>
      <c r="X13" s="475" t="s">
        <v>806</v>
      </c>
      <c r="Y13" s="530"/>
      <c r="Z13" s="530"/>
      <c r="AA13" s="530"/>
      <c r="AB13" s="530" t="s">
        <v>1390</v>
      </c>
      <c r="AC13" s="38">
        <f t="shared" si="0"/>
        <v>1</v>
      </c>
    </row>
    <row r="14" spans="1:29" ht="12.75" customHeight="1">
      <c r="A14" s="258"/>
      <c r="B14" s="259"/>
      <c r="C14" s="260"/>
      <c r="D14" s="260"/>
      <c r="E14" s="260"/>
      <c r="F14" s="260"/>
      <c r="G14" s="260"/>
      <c r="H14" s="261"/>
      <c r="I14" s="260"/>
      <c r="J14" s="260"/>
      <c r="K14" s="260"/>
      <c r="L14" s="260"/>
      <c r="M14" s="380"/>
      <c r="N14" s="263"/>
      <c r="O14" s="263"/>
      <c r="P14" s="534"/>
      <c r="Q14" s="382"/>
      <c r="R14" s="382"/>
      <c r="S14" s="362"/>
      <c r="T14" s="262" t="s">
        <v>1390</v>
      </c>
      <c r="U14" s="262"/>
      <c r="V14" s="529">
        <v>1</v>
      </c>
      <c r="W14" s="529"/>
      <c r="X14" s="475" t="s">
        <v>808</v>
      </c>
      <c r="Y14" s="530"/>
      <c r="Z14" s="530"/>
      <c r="AA14" s="530"/>
      <c r="AB14" s="530" t="s">
        <v>1390</v>
      </c>
      <c r="AC14" s="38">
        <f t="shared" si="0"/>
        <v>1</v>
      </c>
    </row>
    <row r="15" spans="1:29" ht="12.75" customHeight="1" thickBot="1">
      <c r="A15" s="258"/>
      <c r="B15" s="259" t="s">
        <v>602</v>
      </c>
      <c r="C15" s="260"/>
      <c r="D15" s="260"/>
      <c r="E15" s="260"/>
      <c r="F15" s="260"/>
      <c r="G15" s="260"/>
      <c r="H15" s="261"/>
      <c r="I15" s="260"/>
      <c r="J15" s="260"/>
      <c r="K15" s="260"/>
      <c r="L15" s="260"/>
      <c r="M15" s="380"/>
      <c r="N15" s="263"/>
      <c r="O15" s="263"/>
      <c r="P15" s="263"/>
      <c r="Q15" s="382"/>
      <c r="R15" s="382"/>
      <c r="S15" s="362"/>
      <c r="T15" s="262" t="s">
        <v>1390</v>
      </c>
      <c r="U15" s="262"/>
      <c r="V15" s="529">
        <v>1</v>
      </c>
      <c r="W15" s="529"/>
      <c r="X15" s="475" t="s">
        <v>811</v>
      </c>
      <c r="Y15" s="530"/>
      <c r="Z15" s="530"/>
      <c r="AA15" s="530"/>
      <c r="AB15" s="530" t="s">
        <v>1390</v>
      </c>
      <c r="AC15" s="38">
        <f t="shared" si="0"/>
        <v>1</v>
      </c>
    </row>
    <row r="16" spans="1:29" ht="12.75" customHeight="1">
      <c r="A16" s="274">
        <v>6</v>
      </c>
      <c r="B16" s="275">
        <v>9</v>
      </c>
      <c r="C16" s="276"/>
      <c r="D16" s="277" t="s">
        <v>794</v>
      </c>
      <c r="E16" s="277"/>
      <c r="F16" s="277"/>
      <c r="G16" s="278" t="s">
        <v>1392</v>
      </c>
      <c r="H16" s="260"/>
      <c r="I16" s="279"/>
      <c r="J16" s="280"/>
      <c r="K16" s="280"/>
      <c r="L16" s="284" t="s">
        <v>1390</v>
      </c>
      <c r="M16" s="262"/>
      <c r="N16" s="285"/>
      <c r="O16" s="286"/>
      <c r="P16" s="287"/>
      <c r="Q16" s="382"/>
      <c r="R16" s="382"/>
      <c r="S16" s="362"/>
      <c r="T16" s="262" t="s">
        <v>1390</v>
      </c>
      <c r="U16" s="262" t="s">
        <v>1390</v>
      </c>
      <c r="V16" s="312">
        <v>1</v>
      </c>
      <c r="W16" s="312" t="s">
        <v>681</v>
      </c>
      <c r="X16" s="313" t="s">
        <v>682</v>
      </c>
      <c r="Y16" s="316"/>
      <c r="Z16" s="316"/>
      <c r="AA16" s="316" t="s">
        <v>1390</v>
      </c>
      <c r="AB16" s="316"/>
      <c r="AC16" s="38">
        <f t="shared" si="0"/>
        <v>1</v>
      </c>
    </row>
    <row r="17" spans="1:29" ht="12.75" customHeight="1">
      <c r="A17" s="274">
        <v>7</v>
      </c>
      <c r="B17" s="288" t="s">
        <v>920</v>
      </c>
      <c r="C17" s="289" t="s">
        <v>927</v>
      </c>
      <c r="D17" s="290" t="s">
        <v>679</v>
      </c>
      <c r="E17" s="290" t="s">
        <v>677</v>
      </c>
      <c r="F17" s="290" t="s">
        <v>1407</v>
      </c>
      <c r="G17" s="291"/>
      <c r="H17" s="260"/>
      <c r="I17" s="292"/>
      <c r="J17" s="293" t="s">
        <v>1390</v>
      </c>
      <c r="K17" s="293"/>
      <c r="L17" s="294"/>
      <c r="M17" s="262"/>
      <c r="N17" s="295"/>
      <c r="O17" s="296">
        <v>19</v>
      </c>
      <c r="P17" s="297"/>
      <c r="Q17" s="382">
        <v>1</v>
      </c>
      <c r="R17" s="382">
        <v>1</v>
      </c>
      <c r="S17" s="362"/>
      <c r="T17" s="262"/>
      <c r="U17" s="262"/>
      <c r="V17" s="289" t="s">
        <v>881</v>
      </c>
      <c r="W17" s="289" t="s">
        <v>1104</v>
      </c>
      <c r="X17" s="290" t="s">
        <v>1124</v>
      </c>
      <c r="Y17" s="293"/>
      <c r="Z17" s="293"/>
      <c r="AA17" s="293"/>
      <c r="AB17" s="293"/>
      <c r="AC17" s="38">
        <f t="shared" si="0"/>
        <v>0</v>
      </c>
    </row>
    <row r="18" spans="1:29" ht="12.75" customHeight="1">
      <c r="A18" s="274">
        <v>8</v>
      </c>
      <c r="B18" s="311">
        <v>9</v>
      </c>
      <c r="C18" s="312"/>
      <c r="D18" s="313" t="s">
        <v>795</v>
      </c>
      <c r="E18" s="313"/>
      <c r="F18" s="313"/>
      <c r="G18" s="314" t="s">
        <v>1651</v>
      </c>
      <c r="H18" s="260"/>
      <c r="I18" s="315"/>
      <c r="J18" s="316"/>
      <c r="K18" s="316"/>
      <c r="L18" s="317" t="s">
        <v>1390</v>
      </c>
      <c r="M18" s="262"/>
      <c r="N18" s="509"/>
      <c r="O18" s="510"/>
      <c r="P18" s="320"/>
      <c r="Q18" s="382"/>
      <c r="R18" s="382"/>
      <c r="S18" s="362"/>
      <c r="T18" s="262" t="s">
        <v>1390</v>
      </c>
      <c r="U18" s="262" t="s">
        <v>1390</v>
      </c>
      <c r="V18" s="289" t="s">
        <v>881</v>
      </c>
      <c r="W18" s="289" t="s">
        <v>884</v>
      </c>
      <c r="X18" s="290" t="s">
        <v>1105</v>
      </c>
      <c r="Y18" s="293" t="s">
        <v>1390</v>
      </c>
      <c r="Z18" s="293" t="s">
        <v>1390</v>
      </c>
      <c r="AA18" s="293" t="s">
        <v>1390</v>
      </c>
      <c r="AB18" s="293" t="s">
        <v>1390</v>
      </c>
      <c r="AC18" s="38">
        <f t="shared" si="0"/>
        <v>4</v>
      </c>
    </row>
    <row r="19" spans="1:29" ht="12.75" customHeight="1">
      <c r="A19" s="274">
        <v>9</v>
      </c>
      <c r="B19" s="288">
        <v>9</v>
      </c>
      <c r="C19" s="289"/>
      <c r="D19" s="290" t="s">
        <v>796</v>
      </c>
      <c r="E19" s="290"/>
      <c r="F19" s="290"/>
      <c r="G19" s="291" t="s">
        <v>1654</v>
      </c>
      <c r="H19" s="260"/>
      <c r="I19" s="292"/>
      <c r="J19" s="293"/>
      <c r="K19" s="293"/>
      <c r="L19" s="294" t="s">
        <v>1390</v>
      </c>
      <c r="M19" s="262"/>
      <c r="N19" s="295"/>
      <c r="O19" s="296"/>
      <c r="P19" s="297"/>
      <c r="Q19" s="382"/>
      <c r="R19" s="382"/>
      <c r="S19" s="362"/>
      <c r="T19" s="262" t="s">
        <v>1390</v>
      </c>
      <c r="U19" s="262" t="s">
        <v>1390</v>
      </c>
      <c r="V19" s="312" t="s">
        <v>925</v>
      </c>
      <c r="W19" s="312" t="s">
        <v>685</v>
      </c>
      <c r="X19" s="313" t="s">
        <v>686</v>
      </c>
      <c r="Y19" s="316"/>
      <c r="Z19" s="316"/>
      <c r="AA19" s="316" t="s">
        <v>1390</v>
      </c>
      <c r="AB19" s="316"/>
      <c r="AC19" s="38">
        <f t="shared" si="0"/>
        <v>1</v>
      </c>
    </row>
    <row r="20" spans="1:29" ht="12.75" customHeight="1">
      <c r="A20" s="274">
        <v>10</v>
      </c>
      <c r="B20" s="311">
        <v>1</v>
      </c>
      <c r="C20" s="312"/>
      <c r="D20" s="313" t="s">
        <v>797</v>
      </c>
      <c r="E20" s="313"/>
      <c r="F20" s="313"/>
      <c r="G20" s="314" t="s">
        <v>1654</v>
      </c>
      <c r="H20" s="260"/>
      <c r="I20" s="315"/>
      <c r="J20" s="316"/>
      <c r="K20" s="316"/>
      <c r="L20" s="317" t="s">
        <v>1390</v>
      </c>
      <c r="M20" s="262"/>
      <c r="N20" s="509"/>
      <c r="O20" s="510"/>
      <c r="P20" s="320"/>
      <c r="Q20" s="382"/>
      <c r="R20" s="382"/>
      <c r="S20" s="362"/>
      <c r="T20" s="262" t="s">
        <v>1390</v>
      </c>
      <c r="U20" s="262" t="s">
        <v>1390</v>
      </c>
      <c r="V20" s="312">
        <v>2</v>
      </c>
      <c r="W20" s="312"/>
      <c r="X20" s="313" t="s">
        <v>812</v>
      </c>
      <c r="Y20" s="316"/>
      <c r="Z20" s="316"/>
      <c r="AA20" s="316"/>
      <c r="AB20" s="316" t="s">
        <v>1390</v>
      </c>
      <c r="AC20" s="38">
        <f t="shared" si="0"/>
        <v>1</v>
      </c>
    </row>
    <row r="21" spans="1:29" ht="12.75" customHeight="1">
      <c r="A21" s="274">
        <v>11</v>
      </c>
      <c r="B21" s="288">
        <v>1</v>
      </c>
      <c r="C21" s="289" t="s">
        <v>681</v>
      </c>
      <c r="D21" s="290" t="s">
        <v>682</v>
      </c>
      <c r="E21" s="290"/>
      <c r="F21" s="290"/>
      <c r="G21" s="291"/>
      <c r="H21" s="260"/>
      <c r="I21" s="292"/>
      <c r="J21" s="293"/>
      <c r="K21" s="293" t="s">
        <v>1390</v>
      </c>
      <c r="L21" s="294"/>
      <c r="M21" s="262"/>
      <c r="N21" s="295"/>
      <c r="O21" s="296"/>
      <c r="P21" s="297" t="s">
        <v>683</v>
      </c>
      <c r="Q21" s="382">
        <v>5</v>
      </c>
      <c r="R21" s="382">
        <v>5</v>
      </c>
      <c r="S21" s="362"/>
      <c r="T21" s="262" t="s">
        <v>1390</v>
      </c>
      <c r="U21" s="262" t="s">
        <v>1390</v>
      </c>
      <c r="V21" s="312" t="s">
        <v>921</v>
      </c>
      <c r="W21" s="312" t="s">
        <v>664</v>
      </c>
      <c r="X21" s="313" t="s">
        <v>665</v>
      </c>
      <c r="Y21" s="316" t="s">
        <v>1390</v>
      </c>
      <c r="Z21" s="316" t="s">
        <v>1390</v>
      </c>
      <c r="AA21" s="316"/>
      <c r="AB21" s="316"/>
      <c r="AC21" s="38">
        <f t="shared" si="0"/>
        <v>2</v>
      </c>
    </row>
    <row r="22" spans="1:29" ht="12.75" customHeight="1">
      <c r="A22" s="274">
        <v>12</v>
      </c>
      <c r="B22" s="311">
        <v>1</v>
      </c>
      <c r="C22" s="312"/>
      <c r="D22" s="313" t="s">
        <v>798</v>
      </c>
      <c r="E22" s="313"/>
      <c r="F22" s="313"/>
      <c r="G22" s="314" t="s">
        <v>1651</v>
      </c>
      <c r="H22" s="260"/>
      <c r="I22" s="315"/>
      <c r="J22" s="316"/>
      <c r="K22" s="316"/>
      <c r="L22" s="317" t="s">
        <v>1390</v>
      </c>
      <c r="M22" s="262"/>
      <c r="N22" s="509"/>
      <c r="O22" s="510"/>
      <c r="P22" s="320"/>
      <c r="Q22" s="382"/>
      <c r="R22" s="382"/>
      <c r="S22" s="362"/>
      <c r="T22" s="262" t="s">
        <v>1390</v>
      </c>
      <c r="U22" s="262" t="s">
        <v>1390</v>
      </c>
      <c r="V22" s="312" t="s">
        <v>923</v>
      </c>
      <c r="W22" s="312" t="s">
        <v>258</v>
      </c>
      <c r="X22" s="313" t="s">
        <v>805</v>
      </c>
      <c r="Y22" s="316"/>
      <c r="Z22" s="316"/>
      <c r="AA22" s="316"/>
      <c r="AB22" s="316" t="s">
        <v>1390</v>
      </c>
      <c r="AC22" s="38">
        <f t="shared" si="0"/>
        <v>1</v>
      </c>
    </row>
    <row r="23" spans="1:29" ht="12.75" customHeight="1">
      <c r="A23" s="274">
        <v>13</v>
      </c>
      <c r="B23" s="288" t="s">
        <v>922</v>
      </c>
      <c r="C23" s="289"/>
      <c r="D23" s="290" t="s">
        <v>799</v>
      </c>
      <c r="E23" s="290"/>
      <c r="F23" s="290"/>
      <c r="G23" s="291" t="s">
        <v>1407</v>
      </c>
      <c r="H23" s="260"/>
      <c r="I23" s="292"/>
      <c r="J23" s="293"/>
      <c r="K23" s="293"/>
      <c r="L23" s="294" t="s">
        <v>1390</v>
      </c>
      <c r="M23" s="262"/>
      <c r="N23" s="295"/>
      <c r="O23" s="296"/>
      <c r="P23" s="297"/>
      <c r="Q23" s="382"/>
      <c r="R23" s="382"/>
      <c r="S23" s="362"/>
      <c r="T23" s="262" t="s">
        <v>1390</v>
      </c>
      <c r="U23" s="262" t="s">
        <v>1390</v>
      </c>
      <c r="V23" s="312" t="s">
        <v>924</v>
      </c>
      <c r="W23" s="312"/>
      <c r="X23" s="313" t="s">
        <v>807</v>
      </c>
      <c r="Y23" s="316"/>
      <c r="Z23" s="316"/>
      <c r="AA23" s="316"/>
      <c r="AB23" s="316" t="s">
        <v>1390</v>
      </c>
      <c r="AC23" s="38">
        <f t="shared" si="0"/>
        <v>1</v>
      </c>
    </row>
    <row r="24" spans="1:29" ht="12.75" customHeight="1">
      <c r="A24" s="274">
        <v>14</v>
      </c>
      <c r="B24" s="311" t="s">
        <v>675</v>
      </c>
      <c r="C24" s="312"/>
      <c r="D24" s="313" t="s">
        <v>678</v>
      </c>
      <c r="E24" s="313" t="s">
        <v>677</v>
      </c>
      <c r="F24" s="313"/>
      <c r="G24" s="314"/>
      <c r="H24" s="260"/>
      <c r="I24" s="315" t="s">
        <v>1390</v>
      </c>
      <c r="J24" s="316"/>
      <c r="K24" s="316"/>
      <c r="L24" s="317"/>
      <c r="M24" s="262"/>
      <c r="N24" s="509">
        <v>19</v>
      </c>
      <c r="O24" s="510"/>
      <c r="P24" s="320"/>
      <c r="Q24" s="382">
        <v>1</v>
      </c>
      <c r="R24" s="382">
        <v>1</v>
      </c>
      <c r="S24" s="362"/>
      <c r="T24" s="262" t="s">
        <v>1390</v>
      </c>
      <c r="U24" s="262" t="s">
        <v>1390</v>
      </c>
      <c r="V24" s="312" t="s">
        <v>854</v>
      </c>
      <c r="W24" s="312" t="s">
        <v>672</v>
      </c>
      <c r="X24" s="313" t="s">
        <v>673</v>
      </c>
      <c r="Y24" s="316" t="s">
        <v>1390</v>
      </c>
      <c r="Z24" s="316"/>
      <c r="AA24" s="316"/>
      <c r="AB24" s="316"/>
      <c r="AC24" s="38">
        <f t="shared" si="0"/>
        <v>1</v>
      </c>
    </row>
    <row r="25" spans="1:29" ht="12.75" customHeight="1">
      <c r="A25" s="274">
        <v>15</v>
      </c>
      <c r="B25" s="288">
        <v>1</v>
      </c>
      <c r="C25" s="289"/>
      <c r="D25" s="290" t="s">
        <v>800</v>
      </c>
      <c r="E25" s="290"/>
      <c r="F25" s="290"/>
      <c r="G25" s="291" t="s">
        <v>1654</v>
      </c>
      <c r="H25" s="260"/>
      <c r="I25" s="292"/>
      <c r="J25" s="293"/>
      <c r="K25" s="293"/>
      <c r="L25" s="294" t="s">
        <v>1390</v>
      </c>
      <c r="M25" s="262"/>
      <c r="N25" s="295"/>
      <c r="O25" s="296"/>
      <c r="P25" s="297"/>
      <c r="Q25" s="382"/>
      <c r="R25" s="382"/>
      <c r="S25" s="362"/>
      <c r="T25" s="262" t="s">
        <v>1390</v>
      </c>
      <c r="U25" s="262" t="s">
        <v>1390</v>
      </c>
      <c r="V25" s="312" t="s">
        <v>892</v>
      </c>
      <c r="W25" s="312" t="s">
        <v>667</v>
      </c>
      <c r="X25" s="313" t="s">
        <v>644</v>
      </c>
      <c r="Y25" s="316"/>
      <c r="Z25" s="316" t="s">
        <v>1390</v>
      </c>
      <c r="AA25" s="316" t="s">
        <v>1390</v>
      </c>
      <c r="AB25" s="316" t="s">
        <v>1390</v>
      </c>
      <c r="AC25" s="38">
        <f t="shared" si="0"/>
        <v>3</v>
      </c>
    </row>
    <row r="26" spans="1:29" ht="12.75" customHeight="1">
      <c r="A26" s="274">
        <v>16</v>
      </c>
      <c r="B26" s="311">
        <v>9</v>
      </c>
      <c r="C26" s="312"/>
      <c r="D26" s="313" t="s">
        <v>801</v>
      </c>
      <c r="E26" s="313"/>
      <c r="F26" s="313"/>
      <c r="G26" s="314" t="s">
        <v>1407</v>
      </c>
      <c r="H26" s="260"/>
      <c r="I26" s="315"/>
      <c r="J26" s="316"/>
      <c r="K26" s="316"/>
      <c r="L26" s="317" t="s">
        <v>1390</v>
      </c>
      <c r="M26" s="262"/>
      <c r="N26" s="509"/>
      <c r="O26" s="510"/>
      <c r="P26" s="320"/>
      <c r="Q26" s="382"/>
      <c r="R26" s="382"/>
      <c r="S26" s="362"/>
      <c r="T26" s="262" t="s">
        <v>1390</v>
      </c>
      <c r="U26" s="262" t="s">
        <v>1390</v>
      </c>
      <c r="V26" s="312" t="s">
        <v>892</v>
      </c>
      <c r="W26" s="312" t="s">
        <v>670</v>
      </c>
      <c r="X26" s="313" t="s">
        <v>671</v>
      </c>
      <c r="Y26" s="316" t="s">
        <v>1390</v>
      </c>
      <c r="Z26" s="316"/>
      <c r="AA26" s="316"/>
      <c r="AB26" s="316"/>
      <c r="AC26" s="38">
        <f t="shared" si="0"/>
        <v>1</v>
      </c>
    </row>
    <row r="27" spans="1:29" ht="12.75" customHeight="1">
      <c r="A27" s="274">
        <v>17</v>
      </c>
      <c r="B27" s="288" t="s">
        <v>883</v>
      </c>
      <c r="C27" s="289" t="s">
        <v>697</v>
      </c>
      <c r="D27" s="290" t="s">
        <v>802</v>
      </c>
      <c r="E27" s="290"/>
      <c r="F27" s="290"/>
      <c r="G27" s="291" t="s">
        <v>1654</v>
      </c>
      <c r="H27" s="260"/>
      <c r="I27" s="292"/>
      <c r="J27" s="293"/>
      <c r="K27" s="293"/>
      <c r="L27" s="294" t="s">
        <v>1390</v>
      </c>
      <c r="M27" s="262"/>
      <c r="N27" s="295"/>
      <c r="O27" s="296"/>
      <c r="P27" s="297"/>
      <c r="Q27" s="382"/>
      <c r="R27" s="382"/>
      <c r="S27" s="362"/>
      <c r="T27" s="262"/>
      <c r="U27" s="262"/>
      <c r="V27" s="289" t="s">
        <v>920</v>
      </c>
      <c r="W27" s="289" t="s">
        <v>927</v>
      </c>
      <c r="X27" s="290" t="s">
        <v>669</v>
      </c>
      <c r="Y27" s="293"/>
      <c r="Z27" s="293"/>
      <c r="AA27" s="293"/>
      <c r="AB27" s="293"/>
      <c r="AC27" s="38">
        <f t="shared" si="0"/>
        <v>0</v>
      </c>
    </row>
    <row r="28" spans="1:29" s="34" customFormat="1" ht="12.75" customHeight="1">
      <c r="A28" s="334">
        <v>18</v>
      </c>
      <c r="B28" s="346">
        <v>1</v>
      </c>
      <c r="C28" s="347"/>
      <c r="D28" s="348" t="s">
        <v>803</v>
      </c>
      <c r="E28" s="348"/>
      <c r="F28" s="348"/>
      <c r="G28" s="349" t="s">
        <v>1392</v>
      </c>
      <c r="H28" s="262"/>
      <c r="I28" s="350"/>
      <c r="J28" s="351"/>
      <c r="K28" s="351"/>
      <c r="L28" s="352" t="s">
        <v>1390</v>
      </c>
      <c r="M28" s="262"/>
      <c r="N28" s="556"/>
      <c r="O28" s="557"/>
      <c r="P28" s="355"/>
      <c r="Q28" s="382"/>
      <c r="R28" s="382"/>
      <c r="S28" s="362"/>
      <c r="T28" s="262"/>
      <c r="U28" s="262"/>
      <c r="V28" s="289" t="s">
        <v>920</v>
      </c>
      <c r="W28" s="289" t="s">
        <v>927</v>
      </c>
      <c r="X28" s="290" t="s">
        <v>679</v>
      </c>
      <c r="Y28" s="293"/>
      <c r="Z28" s="293"/>
      <c r="AA28" s="293"/>
      <c r="AB28" s="293"/>
      <c r="AC28" s="38">
        <f t="shared" si="0"/>
        <v>0</v>
      </c>
    </row>
    <row r="29" spans="1:29" s="34" customFormat="1" ht="12.75" customHeight="1">
      <c r="A29" s="334">
        <v>19</v>
      </c>
      <c r="B29" s="335" t="s">
        <v>675</v>
      </c>
      <c r="C29" s="336"/>
      <c r="D29" s="337" t="s">
        <v>676</v>
      </c>
      <c r="E29" s="337" t="s">
        <v>677</v>
      </c>
      <c r="F29" s="337"/>
      <c r="G29" s="338"/>
      <c r="H29" s="262"/>
      <c r="I29" s="339" t="s">
        <v>1390</v>
      </c>
      <c r="J29" s="340"/>
      <c r="K29" s="340" t="s">
        <v>1390</v>
      </c>
      <c r="L29" s="341"/>
      <c r="M29" s="262"/>
      <c r="N29" s="342">
        <v>19</v>
      </c>
      <c r="O29" s="343"/>
      <c r="P29" s="344" t="s">
        <v>791</v>
      </c>
      <c r="Q29" s="382">
        <v>6</v>
      </c>
      <c r="R29" s="382">
        <v>6</v>
      </c>
      <c r="S29" s="362"/>
      <c r="T29" s="262"/>
      <c r="U29" s="262"/>
      <c r="V29" s="289" t="s">
        <v>675</v>
      </c>
      <c r="W29" s="289"/>
      <c r="X29" s="290" t="s">
        <v>678</v>
      </c>
      <c r="Y29" s="293"/>
      <c r="Z29" s="293"/>
      <c r="AA29" s="293"/>
      <c r="AB29" s="293"/>
      <c r="AC29" s="38">
        <f t="shared" si="0"/>
        <v>0</v>
      </c>
    </row>
    <row r="30" spans="1:29" s="34" customFormat="1" ht="12.75" customHeight="1">
      <c r="A30" s="334">
        <v>20</v>
      </c>
      <c r="B30" s="346">
        <v>9</v>
      </c>
      <c r="C30" s="347"/>
      <c r="D30" s="348" t="s">
        <v>804</v>
      </c>
      <c r="E30" s="348"/>
      <c r="F30" s="348"/>
      <c r="G30" s="349" t="s">
        <v>1392</v>
      </c>
      <c r="H30" s="262"/>
      <c r="I30" s="350"/>
      <c r="J30" s="351"/>
      <c r="K30" s="351"/>
      <c r="L30" s="352" t="s">
        <v>1390</v>
      </c>
      <c r="M30" s="262"/>
      <c r="N30" s="353"/>
      <c r="O30" s="354"/>
      <c r="P30" s="355"/>
      <c r="Q30" s="382"/>
      <c r="R30" s="382"/>
      <c r="S30" s="362"/>
      <c r="T30" s="262" t="s">
        <v>1390</v>
      </c>
      <c r="U30" s="262" t="s">
        <v>1390</v>
      </c>
      <c r="V30" s="336" t="s">
        <v>675</v>
      </c>
      <c r="W30" s="336"/>
      <c r="X30" s="337" t="s">
        <v>676</v>
      </c>
      <c r="Y30" s="340" t="s">
        <v>1390</v>
      </c>
      <c r="Z30" s="340" t="s">
        <v>1390</v>
      </c>
      <c r="AA30" s="340" t="s">
        <v>1390</v>
      </c>
      <c r="AB30" s="340" t="s">
        <v>1390</v>
      </c>
      <c r="AC30" s="38">
        <f t="shared" si="0"/>
        <v>4</v>
      </c>
    </row>
    <row r="31" spans="1:29" ht="12.75" customHeight="1">
      <c r="A31" s="274">
        <v>21</v>
      </c>
      <c r="B31" s="288" t="s">
        <v>923</v>
      </c>
      <c r="C31" s="289" t="s">
        <v>258</v>
      </c>
      <c r="D31" s="290" t="s">
        <v>805</v>
      </c>
      <c r="E31" s="290"/>
      <c r="F31" s="290"/>
      <c r="G31" s="291" t="s">
        <v>1392</v>
      </c>
      <c r="H31" s="325"/>
      <c r="I31" s="292"/>
      <c r="J31" s="293"/>
      <c r="K31" s="293"/>
      <c r="L31" s="294" t="s">
        <v>1390</v>
      </c>
      <c r="M31" s="329"/>
      <c r="N31" s="295"/>
      <c r="O31" s="296"/>
      <c r="P31" s="297"/>
      <c r="Q31" s="382"/>
      <c r="R31" s="382"/>
      <c r="S31" s="362"/>
      <c r="T31" s="262" t="s">
        <v>1390</v>
      </c>
      <c r="U31" s="262" t="s">
        <v>1390</v>
      </c>
      <c r="V31" s="312" t="s">
        <v>922</v>
      </c>
      <c r="W31" s="312"/>
      <c r="X31" s="313" t="s">
        <v>799</v>
      </c>
      <c r="Y31" s="316"/>
      <c r="Z31" s="316"/>
      <c r="AA31" s="316"/>
      <c r="AB31" s="316" t="s">
        <v>1390</v>
      </c>
      <c r="AC31" s="38">
        <f t="shared" si="0"/>
        <v>1</v>
      </c>
    </row>
    <row r="32" spans="1:29" ht="12.75" customHeight="1">
      <c r="A32" s="274">
        <v>22</v>
      </c>
      <c r="B32" s="311">
        <v>1</v>
      </c>
      <c r="C32" s="312"/>
      <c r="D32" s="313" t="s">
        <v>806</v>
      </c>
      <c r="E32" s="313"/>
      <c r="F32" s="313"/>
      <c r="G32" s="314" t="s">
        <v>1651</v>
      </c>
      <c r="H32" s="260"/>
      <c r="I32" s="315"/>
      <c r="J32" s="316"/>
      <c r="K32" s="316"/>
      <c r="L32" s="317" t="s">
        <v>1390</v>
      </c>
      <c r="M32" s="262"/>
      <c r="N32" s="509"/>
      <c r="O32" s="510"/>
      <c r="P32" s="320"/>
      <c r="Q32" s="382"/>
      <c r="R32" s="382"/>
      <c r="S32" s="362"/>
      <c r="T32" s="262" t="s">
        <v>1390</v>
      </c>
      <c r="U32" s="262"/>
      <c r="V32" s="529">
        <v>9</v>
      </c>
      <c r="W32" s="529"/>
      <c r="X32" s="475" t="s">
        <v>794</v>
      </c>
      <c r="Y32" s="530"/>
      <c r="Z32" s="530"/>
      <c r="AA32" s="530"/>
      <c r="AB32" s="530" t="s">
        <v>1390</v>
      </c>
      <c r="AC32" s="38">
        <f t="shared" si="0"/>
        <v>1</v>
      </c>
    </row>
    <row r="33" spans="1:29" ht="12.75" customHeight="1">
      <c r="A33" s="274">
        <v>23</v>
      </c>
      <c r="B33" s="288" t="s">
        <v>924</v>
      </c>
      <c r="C33" s="289"/>
      <c r="D33" s="290" t="s">
        <v>807</v>
      </c>
      <c r="E33" s="290"/>
      <c r="F33" s="290"/>
      <c r="G33" s="291" t="s">
        <v>1407</v>
      </c>
      <c r="H33" s="325"/>
      <c r="I33" s="292"/>
      <c r="J33" s="293"/>
      <c r="K33" s="293"/>
      <c r="L33" s="294" t="s">
        <v>1390</v>
      </c>
      <c r="M33" s="329"/>
      <c r="N33" s="295"/>
      <c r="O33" s="296"/>
      <c r="P33" s="297"/>
      <c r="Q33" s="382"/>
      <c r="R33" s="382"/>
      <c r="S33" s="362"/>
      <c r="T33" s="262" t="s">
        <v>1390</v>
      </c>
      <c r="U33" s="262"/>
      <c r="V33" s="529">
        <v>9</v>
      </c>
      <c r="W33" s="529"/>
      <c r="X33" s="475" t="s">
        <v>795</v>
      </c>
      <c r="Y33" s="530"/>
      <c r="Z33" s="530"/>
      <c r="AA33" s="530"/>
      <c r="AB33" s="530" t="s">
        <v>1390</v>
      </c>
      <c r="AC33" s="38">
        <f t="shared" si="0"/>
        <v>1</v>
      </c>
    </row>
    <row r="34" spans="1:29" ht="12.75" customHeight="1">
      <c r="A34" s="274">
        <v>24</v>
      </c>
      <c r="B34" s="311" t="s">
        <v>925</v>
      </c>
      <c r="C34" s="312" t="s">
        <v>685</v>
      </c>
      <c r="D34" s="313" t="s">
        <v>686</v>
      </c>
      <c r="E34" s="313"/>
      <c r="F34" s="313"/>
      <c r="G34" s="314"/>
      <c r="H34" s="260"/>
      <c r="I34" s="315"/>
      <c r="J34" s="316"/>
      <c r="K34" s="316" t="s">
        <v>1390</v>
      </c>
      <c r="L34" s="317"/>
      <c r="M34" s="262"/>
      <c r="N34" s="509"/>
      <c r="O34" s="510"/>
      <c r="P34" s="320" t="s">
        <v>687</v>
      </c>
      <c r="Q34" s="382">
        <v>5</v>
      </c>
      <c r="R34" s="382">
        <v>5</v>
      </c>
      <c r="S34" s="362"/>
      <c r="T34" s="262" t="s">
        <v>1390</v>
      </c>
      <c r="U34" s="262"/>
      <c r="V34" s="529">
        <v>9</v>
      </c>
      <c r="W34" s="529"/>
      <c r="X34" s="475" t="s">
        <v>796</v>
      </c>
      <c r="Y34" s="530"/>
      <c r="Z34" s="530"/>
      <c r="AA34" s="530"/>
      <c r="AB34" s="530" t="s">
        <v>1390</v>
      </c>
      <c r="AC34" s="38">
        <f t="shared" si="0"/>
        <v>1</v>
      </c>
    </row>
    <row r="35" spans="1:29" ht="12.75" customHeight="1">
      <c r="A35" s="274">
        <v>25</v>
      </c>
      <c r="B35" s="288" t="s">
        <v>892</v>
      </c>
      <c r="C35" s="289" t="s">
        <v>670</v>
      </c>
      <c r="D35" s="290" t="s">
        <v>671</v>
      </c>
      <c r="E35" s="290" t="s">
        <v>663</v>
      </c>
      <c r="F35" s="290"/>
      <c r="G35" s="291"/>
      <c r="H35" s="260"/>
      <c r="I35" s="292" t="s">
        <v>1390</v>
      </c>
      <c r="J35" s="293"/>
      <c r="K35" s="293"/>
      <c r="L35" s="294"/>
      <c r="M35" s="262"/>
      <c r="N35" s="295">
        <v>18</v>
      </c>
      <c r="O35" s="296"/>
      <c r="P35" s="297"/>
      <c r="Q35" s="382">
        <v>1</v>
      </c>
      <c r="R35" s="382">
        <v>1</v>
      </c>
      <c r="S35" s="362"/>
      <c r="T35" s="262" t="s">
        <v>1390</v>
      </c>
      <c r="U35" s="262"/>
      <c r="V35" s="529">
        <v>9</v>
      </c>
      <c r="W35" s="529"/>
      <c r="X35" s="475" t="s">
        <v>801</v>
      </c>
      <c r="Y35" s="530"/>
      <c r="Z35" s="530"/>
      <c r="AA35" s="530"/>
      <c r="AB35" s="530" t="s">
        <v>1390</v>
      </c>
      <c r="AC35" s="38">
        <f t="shared" si="0"/>
        <v>1</v>
      </c>
    </row>
    <row r="36" spans="1:29" ht="12.75" customHeight="1">
      <c r="A36" s="274">
        <v>26</v>
      </c>
      <c r="B36" s="311" t="s">
        <v>881</v>
      </c>
      <c r="C36" s="312" t="s">
        <v>884</v>
      </c>
      <c r="D36" s="313" t="s">
        <v>1105</v>
      </c>
      <c r="E36" s="313"/>
      <c r="F36" s="313"/>
      <c r="G36" s="314" t="s">
        <v>1654</v>
      </c>
      <c r="H36" s="260"/>
      <c r="I36" s="315"/>
      <c r="J36" s="316"/>
      <c r="K36" s="316"/>
      <c r="L36" s="317" t="s">
        <v>1390</v>
      </c>
      <c r="M36" s="262"/>
      <c r="N36" s="509"/>
      <c r="O36" s="510"/>
      <c r="P36" s="320"/>
      <c r="Q36" s="382"/>
      <c r="R36" s="382"/>
      <c r="S36" s="362"/>
      <c r="T36" s="262" t="s">
        <v>1390</v>
      </c>
      <c r="U36" s="262"/>
      <c r="V36" s="546">
        <v>9</v>
      </c>
      <c r="W36" s="546"/>
      <c r="X36" s="547" t="s">
        <v>804</v>
      </c>
      <c r="Y36" s="548"/>
      <c r="Z36" s="548"/>
      <c r="AA36" s="548"/>
      <c r="AB36" s="548" t="s">
        <v>1390</v>
      </c>
      <c r="AC36" s="38">
        <f t="shared" si="0"/>
        <v>1</v>
      </c>
    </row>
    <row r="37" spans="1:29" ht="12.75" customHeight="1">
      <c r="A37" s="274">
        <v>27</v>
      </c>
      <c r="B37" s="288">
        <v>1</v>
      </c>
      <c r="C37" s="289"/>
      <c r="D37" s="290" t="s">
        <v>808</v>
      </c>
      <c r="E37" s="290"/>
      <c r="F37" s="290"/>
      <c r="G37" s="291" t="s">
        <v>1392</v>
      </c>
      <c r="H37" s="325"/>
      <c r="I37" s="292"/>
      <c r="J37" s="293"/>
      <c r="K37" s="293"/>
      <c r="L37" s="294" t="s">
        <v>1390</v>
      </c>
      <c r="M37" s="329"/>
      <c r="N37" s="295"/>
      <c r="O37" s="296"/>
      <c r="P37" s="297"/>
      <c r="Q37" s="382"/>
      <c r="R37" s="382"/>
      <c r="S37" s="362"/>
      <c r="T37" s="262" t="s">
        <v>1390</v>
      </c>
      <c r="U37" s="262"/>
      <c r="V37" s="529">
        <v>9</v>
      </c>
      <c r="W37" s="529"/>
      <c r="X37" s="475" t="s">
        <v>809</v>
      </c>
      <c r="Y37" s="530"/>
      <c r="Z37" s="530"/>
      <c r="AA37" s="530"/>
      <c r="AB37" s="530" t="s">
        <v>1390</v>
      </c>
      <c r="AC37" s="38">
        <f t="shared" si="0"/>
        <v>1</v>
      </c>
    </row>
    <row r="38" spans="1:29" ht="12.75" customHeight="1">
      <c r="A38" s="274">
        <v>28</v>
      </c>
      <c r="B38" s="311" t="s">
        <v>854</v>
      </c>
      <c r="C38" s="312" t="s">
        <v>672</v>
      </c>
      <c r="D38" s="313" t="s">
        <v>673</v>
      </c>
      <c r="E38" s="313" t="s">
        <v>674</v>
      </c>
      <c r="F38" s="313"/>
      <c r="G38" s="314"/>
      <c r="H38" s="260"/>
      <c r="I38" s="315" t="s">
        <v>1390</v>
      </c>
      <c r="J38" s="316"/>
      <c r="K38" s="316"/>
      <c r="L38" s="317"/>
      <c r="M38" s="262"/>
      <c r="N38" s="509">
        <v>32</v>
      </c>
      <c r="O38" s="510"/>
      <c r="P38" s="320"/>
      <c r="Q38" s="382">
        <v>1</v>
      </c>
      <c r="R38" s="382">
        <v>1</v>
      </c>
      <c r="S38" s="362"/>
      <c r="T38" s="262" t="s">
        <v>1390</v>
      </c>
      <c r="U38" s="262" t="s">
        <v>1390</v>
      </c>
      <c r="V38" s="312" t="s">
        <v>919</v>
      </c>
      <c r="W38" s="312" t="s">
        <v>792</v>
      </c>
      <c r="X38" s="313" t="s">
        <v>662</v>
      </c>
      <c r="Y38" s="316" t="s">
        <v>1390</v>
      </c>
      <c r="Z38" s="316" t="s">
        <v>1390</v>
      </c>
      <c r="AA38" s="316" t="s">
        <v>1390</v>
      </c>
      <c r="AB38" s="316"/>
      <c r="AC38" s="38">
        <f t="shared" si="0"/>
        <v>3</v>
      </c>
    </row>
    <row r="39" spans="1:29" ht="12.75" customHeight="1">
      <c r="A39" s="274">
        <v>29</v>
      </c>
      <c r="B39" s="288">
        <v>9</v>
      </c>
      <c r="C39" s="289"/>
      <c r="D39" s="290" t="s">
        <v>809</v>
      </c>
      <c r="E39" s="290"/>
      <c r="F39" s="290"/>
      <c r="G39" s="291" t="s">
        <v>1407</v>
      </c>
      <c r="H39" s="325"/>
      <c r="I39" s="292"/>
      <c r="J39" s="293"/>
      <c r="K39" s="293"/>
      <c r="L39" s="294" t="s">
        <v>1390</v>
      </c>
      <c r="M39" s="329"/>
      <c r="N39" s="295"/>
      <c r="O39" s="296"/>
      <c r="P39" s="297"/>
      <c r="Q39" s="382"/>
      <c r="R39" s="382"/>
      <c r="S39" s="362"/>
      <c r="T39" s="262" t="s">
        <v>1390</v>
      </c>
      <c r="U39" s="262" t="s">
        <v>1390</v>
      </c>
      <c r="V39" s="312" t="s">
        <v>883</v>
      </c>
      <c r="W39" s="312" t="s">
        <v>697</v>
      </c>
      <c r="X39" s="313" t="s">
        <v>802</v>
      </c>
      <c r="Y39" s="316"/>
      <c r="Z39" s="316"/>
      <c r="AA39" s="316"/>
      <c r="AB39" s="316" t="s">
        <v>1390</v>
      </c>
      <c r="AC39" s="38">
        <f t="shared" si="0"/>
        <v>1</v>
      </c>
    </row>
    <row r="40" spans="1:29" ht="12.75" customHeight="1">
      <c r="A40" s="274">
        <v>30</v>
      </c>
      <c r="B40" s="311" t="s">
        <v>926</v>
      </c>
      <c r="C40" s="312"/>
      <c r="D40" s="313" t="s">
        <v>810</v>
      </c>
      <c r="E40" s="313"/>
      <c r="F40" s="313"/>
      <c r="G40" s="314" t="s">
        <v>1392</v>
      </c>
      <c r="H40" s="260"/>
      <c r="I40" s="315"/>
      <c r="J40" s="316"/>
      <c r="K40" s="316"/>
      <c r="L40" s="317" t="s">
        <v>1390</v>
      </c>
      <c r="M40" s="262"/>
      <c r="N40" s="509"/>
      <c r="O40" s="510"/>
      <c r="P40" s="320"/>
      <c r="Q40" s="382"/>
      <c r="R40" s="382"/>
      <c r="S40" s="362"/>
      <c r="T40" s="262" t="s">
        <v>1390</v>
      </c>
      <c r="U40" s="262" t="s">
        <v>1390</v>
      </c>
      <c r="V40" s="312">
        <v>13</v>
      </c>
      <c r="W40" s="312"/>
      <c r="X40" s="313" t="s">
        <v>813</v>
      </c>
      <c r="Y40" s="316"/>
      <c r="Z40" s="316"/>
      <c r="AA40" s="316"/>
      <c r="AB40" s="316" t="s">
        <v>1390</v>
      </c>
      <c r="AC40" s="38">
        <f t="shared" si="0"/>
        <v>1</v>
      </c>
    </row>
    <row r="41" spans="1:29" ht="12.75" customHeight="1">
      <c r="A41" s="274">
        <v>31</v>
      </c>
      <c r="B41" s="288">
        <v>1</v>
      </c>
      <c r="C41" s="289"/>
      <c r="D41" s="290" t="s">
        <v>811</v>
      </c>
      <c r="E41" s="290"/>
      <c r="F41" s="290"/>
      <c r="G41" s="291" t="s">
        <v>1392</v>
      </c>
      <c r="H41" s="325"/>
      <c r="I41" s="292"/>
      <c r="J41" s="293"/>
      <c r="K41" s="293"/>
      <c r="L41" s="294" t="s">
        <v>1390</v>
      </c>
      <c r="M41" s="329"/>
      <c r="N41" s="295"/>
      <c r="O41" s="296"/>
      <c r="P41" s="297"/>
      <c r="Q41" s="362"/>
      <c r="R41" s="362"/>
      <c r="S41" s="362"/>
      <c r="T41" s="262" t="s">
        <v>1390</v>
      </c>
      <c r="U41" s="262" t="s">
        <v>1390</v>
      </c>
      <c r="V41" s="312" t="s">
        <v>926</v>
      </c>
      <c r="W41" s="312"/>
      <c r="X41" s="313" t="s">
        <v>810</v>
      </c>
      <c r="Y41" s="316"/>
      <c r="Z41" s="316"/>
      <c r="AA41" s="316"/>
      <c r="AB41" s="316" t="s">
        <v>1390</v>
      </c>
      <c r="AC41" s="38">
        <f t="shared" si="0"/>
        <v>1</v>
      </c>
    </row>
    <row r="42" spans="1:28" ht="12.75" customHeight="1">
      <c r="A42" s="274">
        <v>32</v>
      </c>
      <c r="B42" s="311">
        <v>2</v>
      </c>
      <c r="C42" s="312"/>
      <c r="D42" s="313" t="s">
        <v>812</v>
      </c>
      <c r="E42" s="313"/>
      <c r="F42" s="313"/>
      <c r="G42" s="314" t="s">
        <v>1407</v>
      </c>
      <c r="H42" s="260"/>
      <c r="I42" s="315"/>
      <c r="J42" s="316"/>
      <c r="K42" s="316"/>
      <c r="L42" s="317" t="s">
        <v>1390</v>
      </c>
      <c r="M42" s="262"/>
      <c r="N42" s="509"/>
      <c r="O42" s="510"/>
      <c r="P42" s="320"/>
      <c r="Q42" s="362"/>
      <c r="R42" s="362"/>
      <c r="S42" s="362"/>
      <c r="T42" s="262">
        <f>COUNTA(T9:T41)</f>
        <v>29</v>
      </c>
      <c r="U42" s="262">
        <f>COUNTA(U9:U41)</f>
        <v>16</v>
      </c>
      <c r="V42" s="262">
        <f>COUNTA(V9:V41)</f>
        <v>33</v>
      </c>
      <c r="X42" s="262">
        <f>COUNTA(X9:X41)</f>
        <v>33</v>
      </c>
      <c r="Y42" s="262">
        <f>COUNTA(Y9:Y41)</f>
        <v>6</v>
      </c>
      <c r="Z42" s="262">
        <f>COUNTA(Z9:Z41)</f>
        <v>5</v>
      </c>
      <c r="AA42" s="262">
        <f>COUNTA(AA9:AA41)</f>
        <v>6</v>
      </c>
      <c r="AB42" s="262">
        <f>COUNTA(AB9:AB41)</f>
        <v>23</v>
      </c>
    </row>
    <row r="43" spans="1:21" ht="12.75" customHeight="1" thickBot="1">
      <c r="A43" s="274">
        <v>33</v>
      </c>
      <c r="B43" s="321">
        <v>13</v>
      </c>
      <c r="C43" s="322"/>
      <c r="D43" s="323" t="s">
        <v>813</v>
      </c>
      <c r="E43" s="323"/>
      <c r="F43" s="323"/>
      <c r="G43" s="324" t="s">
        <v>1654</v>
      </c>
      <c r="H43" s="260"/>
      <c r="I43" s="326"/>
      <c r="J43" s="327"/>
      <c r="K43" s="327"/>
      <c r="L43" s="328" t="s">
        <v>1390</v>
      </c>
      <c r="M43" s="262"/>
      <c r="N43" s="330"/>
      <c r="O43" s="331"/>
      <c r="P43" s="332"/>
      <c r="Q43" s="362"/>
      <c r="R43" s="362"/>
      <c r="S43" s="362"/>
      <c r="T43" s="362"/>
      <c r="U43" s="362"/>
    </row>
    <row r="44" spans="1:21" ht="12.75" customHeight="1">
      <c r="A44" s="274"/>
      <c r="B44" s="258" t="s">
        <v>3</v>
      </c>
      <c r="C44" s="360"/>
      <c r="D44" s="260">
        <f>COUNTA(D7:D43)</f>
        <v>33</v>
      </c>
      <c r="E44" s="360"/>
      <c r="F44" s="360"/>
      <c r="G44" s="360"/>
      <c r="H44" s="261"/>
      <c r="I44" s="260">
        <f>COUNTA(I7:I43)</f>
        <v>7</v>
      </c>
      <c r="J44" s="260">
        <f>COUNTA(J7:J43)</f>
        <v>6</v>
      </c>
      <c r="K44" s="260">
        <f>COUNTA(K7:K43)</f>
        <v>6</v>
      </c>
      <c r="L44" s="260">
        <f>COUNTA(L7:L43)</f>
        <v>23</v>
      </c>
      <c r="M44" s="358"/>
      <c r="N44" s="260">
        <f>COUNTA(N53:N85)</f>
        <v>5</v>
      </c>
      <c r="O44" s="260">
        <f>COUNTA(O53:O85)</f>
        <v>4</v>
      </c>
      <c r="P44" s="260">
        <f>COUNTA(P53:P85)</f>
        <v>30</v>
      </c>
      <c r="Q44" s="362"/>
      <c r="R44" s="362"/>
      <c r="S44" s="362"/>
      <c r="T44" s="362"/>
      <c r="U44" s="362"/>
    </row>
    <row r="45" spans="1:21" ht="12.75" customHeight="1">
      <c r="A45" s="558"/>
      <c r="B45" s="282"/>
      <c r="C45" s="282"/>
      <c r="D45" s="525"/>
      <c r="E45" s="282"/>
      <c r="F45" s="282"/>
      <c r="G45" s="282"/>
      <c r="H45" s="526"/>
      <c r="I45" s="282"/>
      <c r="J45" s="282"/>
      <c r="K45" s="282"/>
      <c r="L45" s="378"/>
      <c r="M45" s="517"/>
      <c r="N45" s="282"/>
      <c r="O45" s="282"/>
      <c r="P45" s="534"/>
      <c r="Q45" s="362"/>
      <c r="R45" s="362"/>
      <c r="S45" s="362"/>
      <c r="T45" s="362"/>
      <c r="U45" s="362"/>
    </row>
    <row r="46" spans="1:21" ht="11.25" customHeight="1">
      <c r="A46" s="523" t="s">
        <v>1489</v>
      </c>
      <c r="B46" s="282"/>
      <c r="C46" s="282"/>
      <c r="D46" s="525"/>
      <c r="E46" s="282"/>
      <c r="F46" s="378"/>
      <c r="G46" s="282"/>
      <c r="H46" s="517"/>
      <c r="I46" s="378"/>
      <c r="J46" s="282"/>
      <c r="K46" s="282"/>
      <c r="L46" s="378"/>
      <c r="M46" s="517"/>
      <c r="N46" s="282"/>
      <c r="O46" s="282"/>
      <c r="P46" s="534"/>
      <c r="Q46" s="362"/>
      <c r="R46" s="362"/>
      <c r="S46" s="362"/>
      <c r="T46" s="362"/>
      <c r="U46" s="362"/>
    </row>
    <row r="47" spans="1:21" ht="11.25" customHeight="1">
      <c r="A47" s="524" t="s">
        <v>646</v>
      </c>
      <c r="B47" s="282"/>
      <c r="C47" s="282"/>
      <c r="D47" s="525"/>
      <c r="E47" s="282"/>
      <c r="F47" s="378"/>
      <c r="G47" s="282"/>
      <c r="H47" s="517"/>
      <c r="I47" s="378"/>
      <c r="J47" s="282"/>
      <c r="K47" s="282"/>
      <c r="L47" s="378"/>
      <c r="M47" s="517"/>
      <c r="N47" s="282"/>
      <c r="O47" s="282"/>
      <c r="P47" s="534"/>
      <c r="Q47" s="362"/>
      <c r="R47" s="362"/>
      <c r="S47" s="362"/>
      <c r="T47" s="362"/>
      <c r="U47" s="362"/>
    </row>
    <row r="48" spans="1:28" ht="11.25" customHeight="1">
      <c r="A48" s="524" t="s">
        <v>647</v>
      </c>
      <c r="B48" s="282"/>
      <c r="C48" s="559"/>
      <c r="D48" s="525"/>
      <c r="E48" s="282"/>
      <c r="F48" s="378"/>
      <c r="G48" s="282"/>
      <c r="H48" s="517"/>
      <c r="I48" s="378"/>
      <c r="J48" s="282"/>
      <c r="K48" s="282"/>
      <c r="L48" s="378"/>
      <c r="M48" s="517"/>
      <c r="N48" s="282"/>
      <c r="O48" s="282"/>
      <c r="P48" s="534"/>
      <c r="Q48" s="362"/>
      <c r="R48" s="362"/>
      <c r="S48" s="362"/>
      <c r="T48" s="362"/>
      <c r="U48" s="362"/>
      <c r="V48" s="362"/>
      <c r="W48" s="362"/>
      <c r="X48" s="362"/>
      <c r="Y48" s="362"/>
      <c r="Z48" s="362"/>
      <c r="AA48" s="362"/>
      <c r="AB48" s="362"/>
    </row>
    <row r="49" spans="1:28" ht="11.25" customHeight="1">
      <c r="A49" s="524" t="s">
        <v>592</v>
      </c>
      <c r="B49" s="282"/>
      <c r="C49" s="282"/>
      <c r="D49" s="525"/>
      <c r="E49" s="282"/>
      <c r="F49" s="378"/>
      <c r="G49" s="282"/>
      <c r="H49" s="517"/>
      <c r="I49" s="378"/>
      <c r="J49" s="282"/>
      <c r="K49" s="282"/>
      <c r="L49" s="378"/>
      <c r="M49" s="517"/>
      <c r="N49" s="282"/>
      <c r="O49" s="282"/>
      <c r="P49" s="534"/>
      <c r="Q49" s="362"/>
      <c r="R49" s="362"/>
      <c r="S49" s="362"/>
      <c r="T49" s="362"/>
      <c r="U49" s="362"/>
      <c r="V49" s="362"/>
      <c r="W49" s="362"/>
      <c r="X49" s="362"/>
      <c r="Y49" s="362"/>
      <c r="Z49" s="362"/>
      <c r="AA49" s="362"/>
      <c r="AB49" s="362"/>
    </row>
    <row r="50" spans="1:11" ht="11.25" customHeight="1">
      <c r="A50" s="72" t="s">
        <v>645</v>
      </c>
      <c r="B50" s="46"/>
      <c r="C50" s="46"/>
      <c r="D50" s="47"/>
      <c r="E50" s="46"/>
      <c r="G50" s="46"/>
      <c r="J50" s="46"/>
      <c r="K50" s="46"/>
    </row>
    <row r="51" spans="1:11" ht="11.25" customHeight="1">
      <c r="A51" s="46"/>
      <c r="C51" s="46"/>
      <c r="D51" s="46"/>
      <c r="E51" s="46"/>
      <c r="G51" s="46"/>
      <c r="J51" s="46"/>
      <c r="K51" s="46"/>
    </row>
    <row r="52" spans="1:25" ht="11.25" customHeight="1">
      <c r="A52" s="49" t="s">
        <v>184</v>
      </c>
      <c r="C52" s="46"/>
      <c r="D52" s="46"/>
      <c r="E52" s="46"/>
      <c r="G52" s="46"/>
      <c r="J52" s="46"/>
      <c r="K52" s="46"/>
      <c r="Y52" s="14"/>
    </row>
    <row r="53" spans="1:25" ht="12.75" customHeight="1">
      <c r="A53" s="397">
        <v>1</v>
      </c>
      <c r="B53" s="397" t="s">
        <v>648</v>
      </c>
      <c r="C53" s="397"/>
      <c r="D53" s="397"/>
      <c r="E53" s="397"/>
      <c r="F53" s="415"/>
      <c r="G53" s="397"/>
      <c r="H53" s="424"/>
      <c r="I53" s="415"/>
      <c r="J53" s="397"/>
      <c r="K53" s="397"/>
      <c r="L53" s="415"/>
      <c r="M53" s="424"/>
      <c r="N53" s="408"/>
      <c r="O53" s="408"/>
      <c r="P53" s="408" t="s">
        <v>1390</v>
      </c>
      <c r="Q53" s="38">
        <f aca="true" t="shared" si="1" ref="Q53:Q85">COUNTA(N53:P53)</f>
        <v>1</v>
      </c>
      <c r="Y53" s="14"/>
    </row>
    <row r="54" spans="1:25" ht="12.75" customHeight="1">
      <c r="A54" s="397">
        <v>2</v>
      </c>
      <c r="B54" s="397" t="s">
        <v>649</v>
      </c>
      <c r="C54" s="397"/>
      <c r="D54" s="397"/>
      <c r="E54" s="397"/>
      <c r="F54" s="415"/>
      <c r="G54" s="397"/>
      <c r="H54" s="424"/>
      <c r="I54" s="415"/>
      <c r="J54" s="397"/>
      <c r="K54" s="397"/>
      <c r="L54" s="415"/>
      <c r="M54" s="424"/>
      <c r="N54" s="408" t="s">
        <v>1390</v>
      </c>
      <c r="O54" s="408" t="s">
        <v>1390</v>
      </c>
      <c r="P54" s="408" t="s">
        <v>1390</v>
      </c>
      <c r="Q54" s="38">
        <f t="shared" si="1"/>
        <v>3</v>
      </c>
      <c r="Y54" s="14"/>
    </row>
    <row r="55" spans="1:25" ht="12.75" customHeight="1">
      <c r="A55" s="397">
        <v>3</v>
      </c>
      <c r="B55" s="397" t="s">
        <v>650</v>
      </c>
      <c r="C55" s="397"/>
      <c r="D55" s="397"/>
      <c r="E55" s="397"/>
      <c r="F55" s="415"/>
      <c r="G55" s="397"/>
      <c r="H55" s="424"/>
      <c r="I55" s="415"/>
      <c r="J55" s="397"/>
      <c r="K55" s="397"/>
      <c r="L55" s="415"/>
      <c r="M55" s="424"/>
      <c r="N55" s="408"/>
      <c r="O55" s="408"/>
      <c r="P55" s="408" t="s">
        <v>1390</v>
      </c>
      <c r="Q55" s="38">
        <f t="shared" si="1"/>
        <v>1</v>
      </c>
      <c r="Y55" s="14"/>
    </row>
    <row r="56" spans="1:25" ht="12.75" customHeight="1">
      <c r="A56" s="397">
        <v>4</v>
      </c>
      <c r="B56" s="397" t="s">
        <v>651</v>
      </c>
      <c r="C56" s="397"/>
      <c r="D56" s="397"/>
      <c r="E56" s="397"/>
      <c r="F56" s="415"/>
      <c r="G56" s="397"/>
      <c r="H56" s="424"/>
      <c r="I56" s="415"/>
      <c r="J56" s="397"/>
      <c r="K56" s="397"/>
      <c r="L56" s="415"/>
      <c r="M56" s="424"/>
      <c r="N56" s="408"/>
      <c r="O56" s="408"/>
      <c r="P56" s="408" t="s">
        <v>1390</v>
      </c>
      <c r="Q56" s="38">
        <f t="shared" si="1"/>
        <v>1</v>
      </c>
      <c r="Y56" s="14"/>
    </row>
    <row r="57" spans="1:25" ht="12.75" customHeight="1">
      <c r="A57" s="397">
        <v>5</v>
      </c>
      <c r="B57" s="397" t="s">
        <v>652</v>
      </c>
      <c r="C57" s="397"/>
      <c r="D57" s="397"/>
      <c r="E57" s="397"/>
      <c r="F57" s="415"/>
      <c r="G57" s="397"/>
      <c r="H57" s="424"/>
      <c r="I57" s="415"/>
      <c r="J57" s="397"/>
      <c r="K57" s="397"/>
      <c r="L57" s="415"/>
      <c r="M57" s="424"/>
      <c r="N57" s="408"/>
      <c r="O57" s="408"/>
      <c r="P57" s="408" t="s">
        <v>1390</v>
      </c>
      <c r="Q57" s="38">
        <f t="shared" si="1"/>
        <v>1</v>
      </c>
      <c r="Y57" s="14"/>
    </row>
    <row r="58" spans="1:25" ht="12.75" customHeight="1">
      <c r="A58" s="397">
        <v>6</v>
      </c>
      <c r="B58" s="397" t="s">
        <v>653</v>
      </c>
      <c r="C58" s="397"/>
      <c r="D58" s="397"/>
      <c r="E58" s="397"/>
      <c r="F58" s="415"/>
      <c r="G58" s="397"/>
      <c r="H58" s="424"/>
      <c r="I58" s="415"/>
      <c r="J58" s="397"/>
      <c r="K58" s="397"/>
      <c r="L58" s="415"/>
      <c r="M58" s="424"/>
      <c r="N58" s="408"/>
      <c r="O58" s="408"/>
      <c r="P58" s="408" t="s">
        <v>1390</v>
      </c>
      <c r="Q58" s="38">
        <f t="shared" si="1"/>
        <v>1</v>
      </c>
      <c r="Y58" s="14"/>
    </row>
    <row r="59" spans="1:17" ht="12.75" customHeight="1">
      <c r="A59" s="397">
        <v>7</v>
      </c>
      <c r="B59" s="397" t="s">
        <v>654</v>
      </c>
      <c r="C59" s="397"/>
      <c r="D59" s="397"/>
      <c r="E59" s="397"/>
      <c r="F59" s="415"/>
      <c r="G59" s="397"/>
      <c r="H59" s="424"/>
      <c r="I59" s="415"/>
      <c r="J59" s="397"/>
      <c r="K59" s="397"/>
      <c r="L59" s="415"/>
      <c r="M59" s="424"/>
      <c r="N59" s="408"/>
      <c r="O59" s="408"/>
      <c r="P59" s="408" t="s">
        <v>1390</v>
      </c>
      <c r="Q59" s="38">
        <f t="shared" si="1"/>
        <v>1</v>
      </c>
    </row>
    <row r="60" spans="1:17" ht="12.75" customHeight="1">
      <c r="A60" s="397">
        <v>8</v>
      </c>
      <c r="B60" s="397" t="s">
        <v>655</v>
      </c>
      <c r="C60" s="397"/>
      <c r="D60" s="397"/>
      <c r="E60" s="397"/>
      <c r="F60" s="415"/>
      <c r="G60" s="397"/>
      <c r="H60" s="424"/>
      <c r="I60" s="415"/>
      <c r="J60" s="397"/>
      <c r="K60" s="397"/>
      <c r="L60" s="415"/>
      <c r="M60" s="424"/>
      <c r="N60" s="408"/>
      <c r="O60" s="408"/>
      <c r="P60" s="408" t="s">
        <v>1390</v>
      </c>
      <c r="Q60" s="38">
        <f t="shared" si="1"/>
        <v>1</v>
      </c>
    </row>
    <row r="61" spans="1:17" ht="12.75" customHeight="1">
      <c r="A61" s="397">
        <v>9</v>
      </c>
      <c r="B61" s="397" t="s">
        <v>656</v>
      </c>
      <c r="C61" s="397"/>
      <c r="D61" s="397"/>
      <c r="E61" s="397"/>
      <c r="F61" s="415"/>
      <c r="G61" s="397"/>
      <c r="H61" s="424"/>
      <c r="I61" s="415"/>
      <c r="J61" s="397"/>
      <c r="K61" s="397"/>
      <c r="L61" s="415"/>
      <c r="M61" s="424"/>
      <c r="N61" s="408"/>
      <c r="O61" s="408"/>
      <c r="P61" s="408" t="s">
        <v>1390</v>
      </c>
      <c r="Q61" s="38">
        <f t="shared" si="1"/>
        <v>1</v>
      </c>
    </row>
    <row r="62" spans="1:17" ht="12.75" customHeight="1">
      <c r="A62" s="397">
        <v>10</v>
      </c>
      <c r="B62" s="397" t="s">
        <v>657</v>
      </c>
      <c r="C62" s="397"/>
      <c r="D62" s="397"/>
      <c r="E62" s="397"/>
      <c r="F62" s="415"/>
      <c r="G62" s="397"/>
      <c r="H62" s="424"/>
      <c r="I62" s="415"/>
      <c r="J62" s="397"/>
      <c r="K62" s="397"/>
      <c r="L62" s="415"/>
      <c r="M62" s="424"/>
      <c r="N62" s="408"/>
      <c r="O62" s="408"/>
      <c r="P62" s="408" t="s">
        <v>1390</v>
      </c>
      <c r="Q62" s="38">
        <f t="shared" si="1"/>
        <v>1</v>
      </c>
    </row>
    <row r="63" spans="1:17" ht="12.75" customHeight="1">
      <c r="A63" s="397">
        <v>11</v>
      </c>
      <c r="B63" s="397" t="s">
        <v>658</v>
      </c>
      <c r="C63" s="397"/>
      <c r="D63" s="397"/>
      <c r="E63" s="397"/>
      <c r="F63" s="415"/>
      <c r="G63" s="397"/>
      <c r="H63" s="424"/>
      <c r="I63" s="415"/>
      <c r="J63" s="397"/>
      <c r="K63" s="397"/>
      <c r="L63" s="415"/>
      <c r="M63" s="424"/>
      <c r="N63" s="408"/>
      <c r="O63" s="408"/>
      <c r="P63" s="408" t="s">
        <v>1390</v>
      </c>
      <c r="Q63" s="38">
        <f t="shared" si="1"/>
        <v>1</v>
      </c>
    </row>
    <row r="64" spans="1:17" ht="12.75" customHeight="1">
      <c r="A64" s="397">
        <v>12</v>
      </c>
      <c r="B64" s="397" t="s">
        <v>659</v>
      </c>
      <c r="C64" s="397"/>
      <c r="D64" s="397"/>
      <c r="E64" s="397"/>
      <c r="F64" s="415"/>
      <c r="G64" s="397"/>
      <c r="H64" s="424"/>
      <c r="I64" s="415"/>
      <c r="J64" s="397"/>
      <c r="K64" s="397"/>
      <c r="L64" s="415"/>
      <c r="M64" s="424"/>
      <c r="N64" s="408"/>
      <c r="O64" s="408"/>
      <c r="P64" s="408" t="s">
        <v>1390</v>
      </c>
      <c r="Q64" s="38">
        <f t="shared" si="1"/>
        <v>1</v>
      </c>
    </row>
    <row r="65" spans="1:17" ht="12.75" customHeight="1">
      <c r="A65" s="397">
        <v>13</v>
      </c>
      <c r="B65" s="397" t="s">
        <v>660</v>
      </c>
      <c r="C65" s="397"/>
      <c r="D65" s="397"/>
      <c r="E65" s="397"/>
      <c r="F65" s="415"/>
      <c r="G65" s="397"/>
      <c r="H65" s="424"/>
      <c r="I65" s="415"/>
      <c r="J65" s="397"/>
      <c r="K65" s="397"/>
      <c r="L65" s="415"/>
      <c r="M65" s="424"/>
      <c r="N65" s="408"/>
      <c r="O65" s="408"/>
      <c r="P65" s="408" t="s">
        <v>1390</v>
      </c>
      <c r="Q65" s="38">
        <f t="shared" si="1"/>
        <v>1</v>
      </c>
    </row>
    <row r="66" spans="1:17" ht="12.75" customHeight="1">
      <c r="A66" s="397">
        <v>14</v>
      </c>
      <c r="B66" s="397" t="s">
        <v>453</v>
      </c>
      <c r="C66" s="415"/>
      <c r="D66" s="415"/>
      <c r="E66" s="415"/>
      <c r="F66" s="415"/>
      <c r="G66" s="415"/>
      <c r="H66" s="424"/>
      <c r="I66" s="415"/>
      <c r="J66" s="415"/>
      <c r="K66" s="415"/>
      <c r="L66" s="415"/>
      <c r="M66" s="424"/>
      <c r="N66" s="408"/>
      <c r="O66" s="408"/>
      <c r="P66" s="408" t="s">
        <v>1390</v>
      </c>
      <c r="Q66" s="38">
        <f t="shared" si="1"/>
        <v>1</v>
      </c>
    </row>
    <row r="67" spans="1:17" ht="12.75" customHeight="1">
      <c r="A67" s="397">
        <v>15</v>
      </c>
      <c r="B67" s="397" t="s">
        <v>454</v>
      </c>
      <c r="C67" s="415"/>
      <c r="D67" s="415"/>
      <c r="E67" s="415"/>
      <c r="F67" s="415"/>
      <c r="G67" s="415"/>
      <c r="H67" s="424"/>
      <c r="I67" s="415"/>
      <c r="J67" s="415"/>
      <c r="K67" s="415"/>
      <c r="L67" s="415"/>
      <c r="M67" s="424"/>
      <c r="N67" s="408"/>
      <c r="O67" s="408"/>
      <c r="P67" s="408" t="s">
        <v>1390</v>
      </c>
      <c r="Q67" s="38">
        <f t="shared" si="1"/>
        <v>1</v>
      </c>
    </row>
    <row r="68" spans="1:17" ht="12.75" customHeight="1">
      <c r="A68" s="397">
        <v>16</v>
      </c>
      <c r="B68" s="397" t="s">
        <v>455</v>
      </c>
      <c r="C68" s="415"/>
      <c r="D68" s="415"/>
      <c r="E68" s="415"/>
      <c r="F68" s="415"/>
      <c r="G68" s="415"/>
      <c r="H68" s="424"/>
      <c r="I68" s="415"/>
      <c r="J68" s="415"/>
      <c r="K68" s="415"/>
      <c r="L68" s="415"/>
      <c r="M68" s="424"/>
      <c r="N68" s="408"/>
      <c r="O68" s="408"/>
      <c r="P68" s="408" t="s">
        <v>1390</v>
      </c>
      <c r="Q68" s="38">
        <f t="shared" si="1"/>
        <v>1</v>
      </c>
    </row>
    <row r="69" spans="1:17" ht="12.75" customHeight="1">
      <c r="A69" s="397">
        <v>17</v>
      </c>
      <c r="B69" s="397" t="s">
        <v>456</v>
      </c>
      <c r="C69" s="415"/>
      <c r="D69" s="426"/>
      <c r="E69" s="415"/>
      <c r="F69" s="415"/>
      <c r="G69" s="415"/>
      <c r="H69" s="424"/>
      <c r="I69" s="415"/>
      <c r="J69" s="415"/>
      <c r="K69" s="415"/>
      <c r="L69" s="415"/>
      <c r="M69" s="424"/>
      <c r="N69" s="408"/>
      <c r="O69" s="408"/>
      <c r="P69" s="408" t="s">
        <v>1390</v>
      </c>
      <c r="Q69" s="38">
        <f t="shared" si="1"/>
        <v>1</v>
      </c>
    </row>
    <row r="70" spans="1:17" ht="12.75" customHeight="1">
      <c r="A70" s="397">
        <v>18</v>
      </c>
      <c r="B70" s="397" t="s">
        <v>457</v>
      </c>
      <c r="C70" s="415"/>
      <c r="D70" s="426"/>
      <c r="E70" s="415"/>
      <c r="F70" s="415"/>
      <c r="G70" s="415"/>
      <c r="H70" s="424"/>
      <c r="I70" s="415"/>
      <c r="J70" s="415"/>
      <c r="K70" s="415"/>
      <c r="L70" s="415"/>
      <c r="M70" s="424"/>
      <c r="N70" s="408" t="s">
        <v>1390</v>
      </c>
      <c r="O70" s="408"/>
      <c r="P70" s="408" t="s">
        <v>1390</v>
      </c>
      <c r="Q70" s="38">
        <f t="shared" si="1"/>
        <v>2</v>
      </c>
    </row>
    <row r="71" spans="1:17" ht="12.75" customHeight="1">
      <c r="A71" s="397">
        <v>19</v>
      </c>
      <c r="B71" s="397" t="s">
        <v>458</v>
      </c>
      <c r="C71" s="415"/>
      <c r="D71" s="426"/>
      <c r="E71" s="415"/>
      <c r="F71" s="415"/>
      <c r="G71" s="415"/>
      <c r="H71" s="424"/>
      <c r="I71" s="415"/>
      <c r="J71" s="415"/>
      <c r="K71" s="415"/>
      <c r="L71" s="415"/>
      <c r="M71" s="424"/>
      <c r="N71" s="408" t="s">
        <v>1390</v>
      </c>
      <c r="O71" s="408" t="s">
        <v>1390</v>
      </c>
      <c r="P71" s="408"/>
      <c r="Q71" s="38">
        <f t="shared" si="1"/>
        <v>2</v>
      </c>
    </row>
    <row r="72" spans="1:17" ht="12.75" customHeight="1">
      <c r="A72" s="397">
        <v>20</v>
      </c>
      <c r="B72" s="397" t="s">
        <v>459</v>
      </c>
      <c r="C72" s="415"/>
      <c r="D72" s="426"/>
      <c r="E72" s="415"/>
      <c r="F72" s="415"/>
      <c r="G72" s="415"/>
      <c r="H72" s="424"/>
      <c r="I72" s="415"/>
      <c r="J72" s="415"/>
      <c r="K72" s="415"/>
      <c r="L72" s="415"/>
      <c r="M72" s="424"/>
      <c r="N72" s="408"/>
      <c r="O72" s="408"/>
      <c r="P72" s="408" t="s">
        <v>1390</v>
      </c>
      <c r="Q72" s="38">
        <f t="shared" si="1"/>
        <v>1</v>
      </c>
    </row>
    <row r="73" spans="1:17" ht="12.75" customHeight="1">
      <c r="A73" s="397">
        <v>21</v>
      </c>
      <c r="B73" s="397" t="s">
        <v>460</v>
      </c>
      <c r="C73" s="415"/>
      <c r="D73" s="426"/>
      <c r="E73" s="415"/>
      <c r="F73" s="415"/>
      <c r="G73" s="415"/>
      <c r="H73" s="424"/>
      <c r="I73" s="415"/>
      <c r="J73" s="415"/>
      <c r="K73" s="415"/>
      <c r="L73" s="415"/>
      <c r="M73" s="424"/>
      <c r="N73" s="408" t="s">
        <v>1390</v>
      </c>
      <c r="O73" s="408" t="s">
        <v>1390</v>
      </c>
      <c r="P73" s="408"/>
      <c r="Q73" s="38">
        <f t="shared" si="1"/>
        <v>2</v>
      </c>
    </row>
    <row r="74" spans="1:17" ht="12.75" customHeight="1">
      <c r="A74" s="397">
        <v>22</v>
      </c>
      <c r="B74" s="397" t="s">
        <v>461</v>
      </c>
      <c r="C74" s="415"/>
      <c r="D74" s="426"/>
      <c r="E74" s="415"/>
      <c r="F74" s="415"/>
      <c r="G74" s="415"/>
      <c r="H74" s="424"/>
      <c r="I74" s="415"/>
      <c r="J74" s="415"/>
      <c r="K74" s="415"/>
      <c r="L74" s="415"/>
      <c r="M74" s="424"/>
      <c r="N74" s="408"/>
      <c r="O74" s="408"/>
      <c r="P74" s="408" t="s">
        <v>1390</v>
      </c>
      <c r="Q74" s="38">
        <f t="shared" si="1"/>
        <v>1</v>
      </c>
    </row>
    <row r="75" spans="1:17" ht="12.75" customHeight="1">
      <c r="A75" s="397">
        <v>23</v>
      </c>
      <c r="B75" s="397" t="s">
        <v>462</v>
      </c>
      <c r="C75" s="415"/>
      <c r="D75" s="426"/>
      <c r="E75" s="415"/>
      <c r="F75" s="415"/>
      <c r="G75" s="415"/>
      <c r="H75" s="424"/>
      <c r="I75" s="415"/>
      <c r="J75" s="415"/>
      <c r="K75" s="415"/>
      <c r="L75" s="415"/>
      <c r="M75" s="424"/>
      <c r="N75" s="408"/>
      <c r="O75" s="408"/>
      <c r="P75" s="408" t="s">
        <v>1390</v>
      </c>
      <c r="Q75" s="38">
        <f t="shared" si="1"/>
        <v>1</v>
      </c>
    </row>
    <row r="76" spans="1:17" ht="12.75" customHeight="1">
      <c r="A76" s="397">
        <v>24</v>
      </c>
      <c r="B76" s="397" t="s">
        <v>463</v>
      </c>
      <c r="C76" s="415"/>
      <c r="D76" s="426"/>
      <c r="E76" s="415"/>
      <c r="F76" s="415"/>
      <c r="G76" s="415"/>
      <c r="H76" s="424"/>
      <c r="I76" s="415"/>
      <c r="J76" s="415"/>
      <c r="K76" s="415"/>
      <c r="L76" s="415"/>
      <c r="M76" s="424"/>
      <c r="N76" s="408"/>
      <c r="O76" s="408"/>
      <c r="P76" s="408" t="s">
        <v>1390</v>
      </c>
      <c r="Q76" s="38">
        <f t="shared" si="1"/>
        <v>1</v>
      </c>
    </row>
    <row r="77" spans="1:17" ht="12.75" customHeight="1">
      <c r="A77" s="397">
        <v>25</v>
      </c>
      <c r="B77" s="397" t="s">
        <v>464</v>
      </c>
      <c r="C77" s="415"/>
      <c r="D77" s="426"/>
      <c r="E77" s="415"/>
      <c r="F77" s="415"/>
      <c r="G77" s="415"/>
      <c r="H77" s="424"/>
      <c r="I77" s="415"/>
      <c r="J77" s="415"/>
      <c r="K77" s="415"/>
      <c r="L77" s="415"/>
      <c r="M77" s="424"/>
      <c r="N77" s="408"/>
      <c r="O77" s="408"/>
      <c r="P77" s="408" t="s">
        <v>1390</v>
      </c>
      <c r="Q77" s="38">
        <f t="shared" si="1"/>
        <v>1</v>
      </c>
    </row>
    <row r="78" spans="1:17" ht="12.75" customHeight="1">
      <c r="A78" s="397">
        <v>26</v>
      </c>
      <c r="B78" s="397" t="s">
        <v>465</v>
      </c>
      <c r="C78" s="415"/>
      <c r="D78" s="426"/>
      <c r="E78" s="415"/>
      <c r="F78" s="415"/>
      <c r="G78" s="415"/>
      <c r="H78" s="424"/>
      <c r="I78" s="415"/>
      <c r="J78" s="415"/>
      <c r="K78" s="415"/>
      <c r="L78" s="415"/>
      <c r="M78" s="424"/>
      <c r="N78" s="408"/>
      <c r="O78" s="408"/>
      <c r="P78" s="408" t="s">
        <v>1390</v>
      </c>
      <c r="Q78" s="38">
        <f t="shared" si="1"/>
        <v>1</v>
      </c>
    </row>
    <row r="79" spans="1:17" ht="12.75" customHeight="1">
      <c r="A79" s="397">
        <v>27</v>
      </c>
      <c r="B79" s="397" t="s">
        <v>466</v>
      </c>
      <c r="C79" s="415"/>
      <c r="D79" s="426"/>
      <c r="E79" s="415"/>
      <c r="F79" s="415"/>
      <c r="G79" s="415"/>
      <c r="H79" s="424"/>
      <c r="I79" s="415"/>
      <c r="J79" s="415"/>
      <c r="K79" s="415"/>
      <c r="L79" s="415"/>
      <c r="M79" s="424"/>
      <c r="N79" s="408"/>
      <c r="O79" s="408"/>
      <c r="P79" s="408" t="s">
        <v>1390</v>
      </c>
      <c r="Q79" s="38">
        <f t="shared" si="1"/>
        <v>1</v>
      </c>
    </row>
    <row r="80" spans="1:17" ht="12.75" customHeight="1">
      <c r="A80" s="397">
        <v>28</v>
      </c>
      <c r="B80" s="397" t="s">
        <v>467</v>
      </c>
      <c r="C80" s="415"/>
      <c r="D80" s="426"/>
      <c r="E80" s="415"/>
      <c r="F80" s="415"/>
      <c r="G80" s="415"/>
      <c r="H80" s="424"/>
      <c r="I80" s="415"/>
      <c r="J80" s="415"/>
      <c r="K80" s="415"/>
      <c r="L80" s="415"/>
      <c r="M80" s="424"/>
      <c r="N80" s="408"/>
      <c r="O80" s="408"/>
      <c r="P80" s="408" t="s">
        <v>1390</v>
      </c>
      <c r="Q80" s="38">
        <f t="shared" si="1"/>
        <v>1</v>
      </c>
    </row>
    <row r="81" spans="1:17" ht="12.75" customHeight="1">
      <c r="A81" s="397">
        <v>29</v>
      </c>
      <c r="B81" s="397" t="s">
        <v>468</v>
      </c>
      <c r="C81" s="415"/>
      <c r="D81" s="426"/>
      <c r="E81" s="415"/>
      <c r="F81" s="415"/>
      <c r="G81" s="415"/>
      <c r="H81" s="424"/>
      <c r="I81" s="415"/>
      <c r="J81" s="415"/>
      <c r="K81" s="415"/>
      <c r="L81" s="415"/>
      <c r="M81" s="424"/>
      <c r="N81" s="408"/>
      <c r="O81" s="408"/>
      <c r="P81" s="408" t="s">
        <v>1390</v>
      </c>
      <c r="Q81" s="38">
        <f t="shared" si="1"/>
        <v>1</v>
      </c>
    </row>
    <row r="82" spans="1:17" ht="12.75" customHeight="1">
      <c r="A82" s="397">
        <v>30</v>
      </c>
      <c r="B82" s="397" t="s">
        <v>469</v>
      </c>
      <c r="C82" s="415"/>
      <c r="D82" s="426"/>
      <c r="E82" s="415"/>
      <c r="F82" s="415"/>
      <c r="G82" s="415"/>
      <c r="H82" s="424"/>
      <c r="I82" s="415"/>
      <c r="J82" s="415"/>
      <c r="K82" s="415"/>
      <c r="L82" s="415"/>
      <c r="M82" s="424"/>
      <c r="N82" s="408"/>
      <c r="O82" s="408"/>
      <c r="P82" s="408" t="s">
        <v>1390</v>
      </c>
      <c r="Q82" s="38">
        <f t="shared" si="1"/>
        <v>1</v>
      </c>
    </row>
    <row r="83" spans="1:17" ht="12.75" customHeight="1">
      <c r="A83" s="397">
        <v>31</v>
      </c>
      <c r="B83" s="397" t="s">
        <v>470</v>
      </c>
      <c r="C83" s="415"/>
      <c r="D83" s="426"/>
      <c r="E83" s="415"/>
      <c r="F83" s="415"/>
      <c r="G83" s="415"/>
      <c r="H83" s="424"/>
      <c r="I83" s="415"/>
      <c r="J83" s="415"/>
      <c r="K83" s="415"/>
      <c r="L83" s="415"/>
      <c r="M83" s="424"/>
      <c r="N83" s="408"/>
      <c r="O83" s="408" t="s">
        <v>1390</v>
      </c>
      <c r="P83" s="408" t="s">
        <v>1390</v>
      </c>
      <c r="Q83" s="38">
        <f t="shared" si="1"/>
        <v>2</v>
      </c>
    </row>
    <row r="84" spans="1:17" ht="12.75" customHeight="1">
      <c r="A84" s="397">
        <v>32</v>
      </c>
      <c r="B84" s="397" t="s">
        <v>471</v>
      </c>
      <c r="C84" s="415"/>
      <c r="D84" s="415"/>
      <c r="E84" s="415"/>
      <c r="F84" s="415"/>
      <c r="G84" s="415"/>
      <c r="H84" s="424"/>
      <c r="I84" s="415"/>
      <c r="J84" s="415"/>
      <c r="K84" s="415"/>
      <c r="L84" s="415"/>
      <c r="M84" s="424"/>
      <c r="N84" s="408" t="s">
        <v>1390</v>
      </c>
      <c r="O84" s="408"/>
      <c r="P84" s="408"/>
      <c r="Q84" s="38">
        <f t="shared" si="1"/>
        <v>1</v>
      </c>
    </row>
    <row r="85" spans="1:17" ht="12.75" customHeight="1">
      <c r="A85" s="397">
        <v>33</v>
      </c>
      <c r="B85" s="397" t="s">
        <v>472</v>
      </c>
      <c r="C85" s="415"/>
      <c r="D85" s="415"/>
      <c r="E85" s="415"/>
      <c r="F85" s="415"/>
      <c r="G85" s="415"/>
      <c r="H85" s="424"/>
      <c r="I85" s="415"/>
      <c r="J85" s="415"/>
      <c r="K85" s="415"/>
      <c r="L85" s="415"/>
      <c r="M85" s="424"/>
      <c r="N85" s="408"/>
      <c r="O85" s="408"/>
      <c r="P85" s="408" t="s">
        <v>1390</v>
      </c>
      <c r="Q85" s="38">
        <f t="shared" si="1"/>
        <v>1</v>
      </c>
    </row>
  </sheetData>
  <mergeCells count="2">
    <mergeCell ref="F3:G3"/>
    <mergeCell ref="N3:R3"/>
  </mergeCells>
  <hyperlinks>
    <hyperlink ref="B77" r:id="rId1" display="http://www.ncbi.nlm.nih.gov/entrez/query.fcgi?cmd=Search&amp;db=PubMed&amp;term=12833157"/>
    <hyperlink ref="B61" r:id="rId2" display="http://www.ncbi.nlm.nih.gov/entrez/query.fcgi?cmd=Search&amp;db=PubMed&amp;term=16200584"/>
    <hyperlink ref="B62" r:id="rId3" display="http://www.ncbi.nlm.nih.gov/entrez/query.fcgi?cmd=Search&amp;db=PubMed&amp;term=16385500"/>
    <hyperlink ref="B74" r:id="rId4" display="http://www.ncbi.nlm.nih.gov/entrez/query.fcgi?cmd=Search&amp;db=PubMed&amp;term=10643712"/>
    <hyperlink ref="B78" r:id="rId5" display="http://www.ncbi.nlm.nih.gov/entrez/query.fcgi?cmd=Search&amp;db=PubMed&amp;term=18087673"/>
    <hyperlink ref="B85" r:id="rId6" display="http://www.ncbi.nlm.nih.gov/entrez/query.fcgi?cmd=Search&amp;db=PubMed&amp;term=4599390"/>
    <hyperlink ref="B58" r:id="rId7" display="http://www.ncbi.nlm.nih.gov/entrez/query.fcgi?cmd=Search&amp;db=PubMed&amp;term=1106425"/>
    <hyperlink ref="B56" r:id="rId8" display="http://www.ncbi.nlm.nih.gov/entrez/query.fcgi?cmd=Search&amp;db=PubMed&amp;term=11607847"/>
    <hyperlink ref="B80" r:id="rId9" display="http://www.ncbi.nlm.nih.gov/entrez/query.fcgi?cmd=Search&amp;db=PubMed&amp;term=11672546"/>
    <hyperlink ref="B82" r:id="rId10" display="http://www.ncbi.nlm.nih.gov/entrez/query.fcgi?cmd=Search&amp;db=PubMed&amp;term=10754334"/>
    <hyperlink ref="B63" r:id="rId11" display="http://www.ncbi.nlm.nih.gov/entrez/query.fcgi?cmd=Search&amp;db=PubMed&amp;term=17880261"/>
    <hyperlink ref="B79" r:id="rId12" display="http://www.ncbi.nlm.nih.gov/entrez/query.fcgi?cmd=Search&amp;db=PubMed&amp;term=17982455"/>
    <hyperlink ref="B53" r:id="rId13" display="http://www.ncbi.nlm.nih.gov/entrez/query.fcgi?cmd=Search&amp;db=PubMed&amp;term=18794857"/>
    <hyperlink ref="B72" r:id="rId14" display="http://www.ncbi.nlm.nih.gov/entrez/query.fcgi?cmd=Search&amp;db=PubMed&amp;term=18794853"/>
    <hyperlink ref="B57" r:id="rId15" display="http://www.ncbi.nlm.nih.gov/entrez/query.fcgi?cmd=Search&amp;db=PubMed&amp;term=9874568"/>
    <hyperlink ref="B55" r:id="rId16" display="http://www.ncbi.nlm.nih.gov/entrez/query.fcgi?cmd=Search&amp;db=PubMed&amp;term=15004560"/>
    <hyperlink ref="B60" r:id="rId17" display="http://www.ncbi.nlm.nih.gov/entrez/query.fcgi?cmd=Search&amp;db=PubMed&amp;term=17170052"/>
    <hyperlink ref="B64" r:id="rId18" display="http://www.ncbi.nlm.nih.gov/entrez/query.fcgi?cmd=Search&amp;db=PubMed&amp;term=15674368"/>
    <hyperlink ref="B81" r:id="rId19" display="http://www.ncbi.nlm.nih.gov/entrez/query.fcgi?cmd=Search&amp;db=PubMed&amp;term=15986374"/>
    <hyperlink ref="B59" r:id="rId20" display="http://www.ncbi.nlm.nih.gov/entrez/query.fcgi?cmd=Search&amp;db=PubMed&amp;term=15934099"/>
    <hyperlink ref="B76" r:id="rId21" display="http://www.ncbi.nlm.nih.gov/entrez/query.fcgi?cmd=Search&amp;db=PubMed&amp;term=15641088"/>
    <hyperlink ref="B68" r:id="rId22" display="http://www.ncbi.nlm.nih.gov/entrez/query.fcgi?cmd=Search&amp;db=PubMed&amp;term=16635271"/>
    <hyperlink ref="B75" r:id="rId23" display="http://www.ncbi.nlm.nih.gov/entrez/query.fcgi?cmd=Search&amp;db=PubMed&amp;term=15986352"/>
    <hyperlink ref="B69" r:id="rId24" display="http://www.ncbi.nlm.nih.gov/entrez/query.fcgi?cmd=Search&amp;db=PubMed&amp;term=16380915"/>
    <hyperlink ref="B65" r:id="rId25" display="http://www.ncbi.nlm.nih.gov/entrez/query.fcgi?cmd=Search&amp;db=PubMed&amp;term=17237219"/>
    <hyperlink ref="D13" r:id="rId26" tooltip="Show in Genome browser" display="http://demo.decodeme.com/health-watch/details/RA"/>
    <hyperlink ref="B66" r:id="rId27" display="http://www.ncbi.nlm.nih.gov/entrez/query.fcgi?cmd=Search&amp;db=PubMed&amp;term=15641066"/>
    <hyperlink ref="B67" r:id="rId28" display="http://www.ncbi.nlm.nih.gov/entrez/query.fcgi?cmd=Search&amp;db=PubMed&amp;term=10814502"/>
    <hyperlink ref="D35" r:id="rId29" tooltip="Show in Genome browser" display="http://demo.decodeme.com/health-watch/details/RA"/>
    <hyperlink ref="D38" r:id="rId30" tooltip="Show in Genome browser" display="http://demo.decodeme.com/health-watch/details/RA"/>
    <hyperlink ref="D29" r:id="rId31" tooltip="Show in Genome browser" display="http://demo.decodeme.com/health-watch/details/RA"/>
    <hyperlink ref="D8" r:id="rId32" tooltip="Show in Genome browser" display="http://demo.decodeme.com/health-watch/details/RA"/>
    <hyperlink ref="D7" r:id="rId33" tooltip="Show in Genome browser" display="http://demo.decodeme.com/health-watch/details/RA"/>
    <hyperlink ref="X21" r:id="rId34" tooltip="Show in Genome browser" display="http://demo.decodeme.com/health-watch/details/RA"/>
    <hyperlink ref="X26" r:id="rId35" tooltip="Show in Genome browser" display="http://demo.decodeme.com/health-watch/details/RA"/>
    <hyperlink ref="X24" r:id="rId36" tooltip="Show in Genome browser" display="http://demo.decodeme.com/health-watch/details/RA"/>
    <hyperlink ref="X30" r:id="rId37" tooltip="Show in Genome browser" display="http://demo.decodeme.com/health-watch/details/RA"/>
    <hyperlink ref="X38" r:id="rId38" tooltip="Show in Genome browser" display="http://demo.decodeme.com/health-watch/details/RA"/>
    <hyperlink ref="X17" r:id="rId39" tooltip="Show in Genome browser" display="http://demo.decodeme.com/health-watch/details/RA"/>
  </hyperlinks>
  <printOptions/>
  <pageMargins left="0.75" right="0.75" top="0.66" bottom="1" header="0.5" footer="0.5"/>
  <pageSetup fitToHeight="100" fitToWidth="1" horizontalDpi="600" verticalDpi="600" orientation="portrait" scale="75" r:id="rId40"/>
</worksheet>
</file>

<file path=xl/worksheets/sheet19.xml><?xml version="1.0" encoding="utf-8"?>
<worksheet xmlns="http://schemas.openxmlformats.org/spreadsheetml/2006/main" xmlns:r="http://schemas.openxmlformats.org/officeDocument/2006/relationships">
  <sheetPr>
    <pageSetUpPr fitToPage="1"/>
  </sheetPr>
  <dimension ref="A1:AD66"/>
  <sheetViews>
    <sheetView workbookViewId="0" topLeftCell="A1">
      <selection activeCell="Q49" sqref="Q49"/>
    </sheetView>
  </sheetViews>
  <sheetFormatPr defaultColWidth="9.140625" defaultRowHeight="12.75"/>
  <cols>
    <col min="1" max="1" width="4.140625" style="53" customWidth="1"/>
    <col min="2" max="2" width="12.00390625" style="53" customWidth="1"/>
    <col min="3" max="3" width="14.00390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53" bestFit="1" customWidth="1"/>
    <col min="16" max="16" width="5.140625" style="0" bestFit="1" customWidth="1"/>
    <col min="17" max="18" width="4.8515625" style="0" bestFit="1" customWidth="1"/>
    <col min="19" max="19" width="2.421875" style="0" customWidth="1"/>
    <col min="20" max="20" width="4.8515625" style="0" bestFit="1" customWidth="1"/>
    <col min="21" max="21" width="4.28125" style="0" bestFit="1" customWidth="1"/>
    <col min="23" max="23" width="18.140625" style="0" bestFit="1" customWidth="1"/>
    <col min="24" max="24" width="11.8515625" style="0" bestFit="1" customWidth="1"/>
    <col min="25" max="25" width="11.28125" style="0" bestFit="1" customWidth="1"/>
    <col min="29" max="29" width="4.421875" style="0" customWidth="1"/>
  </cols>
  <sheetData>
    <row r="1" spans="1:29" ht="12.75" customHeight="1">
      <c r="A1" s="363"/>
      <c r="B1" s="364" t="s">
        <v>760</v>
      </c>
      <c r="C1" s="365"/>
      <c r="D1" s="366"/>
      <c r="E1" s="365"/>
      <c r="F1" s="365"/>
      <c r="G1" s="365"/>
      <c r="H1" s="281"/>
      <c r="I1" s="365"/>
      <c r="J1" s="365"/>
      <c r="K1" s="365"/>
      <c r="L1" s="365"/>
      <c r="M1" s="517"/>
      <c r="N1" s="282"/>
      <c r="O1" s="282"/>
      <c r="P1" s="282"/>
      <c r="Q1" s="362"/>
      <c r="R1" s="362"/>
      <c r="S1" s="362"/>
      <c r="T1" s="362"/>
      <c r="U1" s="362"/>
      <c r="V1" s="66"/>
      <c r="W1" s="66" t="s">
        <v>1030</v>
      </c>
      <c r="X1" s="66" t="s">
        <v>890</v>
      </c>
      <c r="Y1" s="66" t="s">
        <v>891</v>
      </c>
      <c r="Z1" s="362"/>
      <c r="AA1" s="362"/>
      <c r="AB1" s="362"/>
      <c r="AC1" s="362"/>
    </row>
    <row r="2" spans="1:29" ht="12.75" customHeight="1">
      <c r="A2" s="365"/>
      <c r="B2" s="364"/>
      <c r="C2" s="365"/>
      <c r="D2" s="366"/>
      <c r="E2" s="365"/>
      <c r="F2" s="365"/>
      <c r="G2" s="365"/>
      <c r="H2" s="281"/>
      <c r="I2" s="365"/>
      <c r="J2" s="365"/>
      <c r="K2" s="365"/>
      <c r="L2" s="365"/>
      <c r="M2" s="378"/>
      <c r="N2" s="282"/>
      <c r="O2" s="282"/>
      <c r="P2" s="282"/>
      <c r="Q2" s="362"/>
      <c r="R2" s="362"/>
      <c r="S2" s="362"/>
      <c r="T2" s="362"/>
      <c r="U2" s="362"/>
      <c r="V2" s="283" t="s">
        <v>603</v>
      </c>
      <c r="W2" s="283">
        <v>0</v>
      </c>
      <c r="X2" s="283">
        <f>COUNTIF(AC11:AC24,4)</f>
        <v>1</v>
      </c>
      <c r="Y2" s="283">
        <f>X2</f>
        <v>1</v>
      </c>
      <c r="Z2" s="362"/>
      <c r="AA2" s="362"/>
      <c r="AB2" s="362"/>
      <c r="AC2" s="362"/>
    </row>
    <row r="3" spans="1:29" ht="12.75" customHeight="1">
      <c r="A3" s="365"/>
      <c r="B3" s="260" t="s">
        <v>826</v>
      </c>
      <c r="C3" s="260"/>
      <c r="D3" s="260"/>
      <c r="E3" s="260" t="s">
        <v>82</v>
      </c>
      <c r="F3" s="659" t="s">
        <v>84</v>
      </c>
      <c r="G3" s="659"/>
      <c r="H3" s="261"/>
      <c r="I3" s="360"/>
      <c r="J3" s="360"/>
      <c r="K3" s="360"/>
      <c r="L3" s="360"/>
      <c r="M3" s="378"/>
      <c r="N3" s="661" t="s">
        <v>210</v>
      </c>
      <c r="O3" s="661"/>
      <c r="P3" s="661"/>
      <c r="Q3" s="661"/>
      <c r="R3" s="661"/>
      <c r="S3" s="555"/>
      <c r="T3" s="555"/>
      <c r="U3" s="362"/>
      <c r="V3" s="283" t="s">
        <v>186</v>
      </c>
      <c r="W3" s="283">
        <v>0</v>
      </c>
      <c r="X3" s="283">
        <f>COUNTIF(AC11:AC24,3)</f>
        <v>1</v>
      </c>
      <c r="Y3" s="283">
        <f>X3</f>
        <v>1</v>
      </c>
      <c r="Z3" s="362"/>
      <c r="AA3" s="362"/>
      <c r="AB3" s="362"/>
      <c r="AC3" s="362"/>
    </row>
    <row r="4" spans="1:29" ht="12.75" customHeight="1">
      <c r="A4" s="258"/>
      <c r="B4" s="260" t="s">
        <v>86</v>
      </c>
      <c r="C4" s="260" t="s">
        <v>1665</v>
      </c>
      <c r="D4" s="260" t="s">
        <v>1030</v>
      </c>
      <c r="E4" s="260" t="s">
        <v>83</v>
      </c>
      <c r="F4" s="260" t="s">
        <v>208</v>
      </c>
      <c r="G4" s="260" t="s">
        <v>1392</v>
      </c>
      <c r="H4" s="261"/>
      <c r="I4" s="260" t="s">
        <v>207</v>
      </c>
      <c r="J4" s="260" t="s">
        <v>208</v>
      </c>
      <c r="K4" s="260">
        <v>2</v>
      </c>
      <c r="L4" s="260" t="s">
        <v>1392</v>
      </c>
      <c r="M4" s="358"/>
      <c r="N4" s="552" t="s">
        <v>207</v>
      </c>
      <c r="O4" s="552" t="s">
        <v>208</v>
      </c>
      <c r="P4" s="552">
        <v>2</v>
      </c>
      <c r="Q4" s="552" t="s">
        <v>1356</v>
      </c>
      <c r="R4" s="552" t="s">
        <v>3</v>
      </c>
      <c r="S4" s="552"/>
      <c r="T4" s="552"/>
      <c r="U4" s="362"/>
      <c r="V4" s="283" t="s">
        <v>187</v>
      </c>
      <c r="W4" s="283">
        <v>5</v>
      </c>
      <c r="X4" s="283">
        <f>COUNTIF(AC11:AC24,2)</f>
        <v>1</v>
      </c>
      <c r="Y4" s="283">
        <f>X4</f>
        <v>1</v>
      </c>
      <c r="Z4" s="362"/>
      <c r="AA4" s="362"/>
      <c r="AB4" s="362"/>
      <c r="AC4" s="362"/>
    </row>
    <row r="5" spans="1:29" ht="12.75" customHeight="1">
      <c r="A5" s="258"/>
      <c r="B5" s="259"/>
      <c r="C5" s="260"/>
      <c r="D5" s="260"/>
      <c r="E5" s="260"/>
      <c r="F5" s="260"/>
      <c r="G5" s="260"/>
      <c r="H5" s="261"/>
      <c r="I5" s="360"/>
      <c r="J5" s="360"/>
      <c r="K5" s="360"/>
      <c r="L5" s="360"/>
      <c r="M5" s="517"/>
      <c r="N5" s="282"/>
      <c r="O5" s="282"/>
      <c r="P5" s="282"/>
      <c r="Q5" s="362"/>
      <c r="R5" s="362"/>
      <c r="S5" s="362"/>
      <c r="T5" s="362"/>
      <c r="U5" s="362"/>
      <c r="V5" s="283" t="s">
        <v>188</v>
      </c>
      <c r="W5" s="283">
        <f>COUNTA(D14:D22)</f>
        <v>9</v>
      </c>
      <c r="X5" s="283">
        <f>COUNTIF(AC11:AC24,1)</f>
        <v>7</v>
      </c>
      <c r="Y5" s="283">
        <f>X5-5</f>
        <v>2</v>
      </c>
      <c r="Z5" s="362"/>
      <c r="AA5" s="362"/>
      <c r="AB5" s="362"/>
      <c r="AC5" s="362"/>
    </row>
    <row r="6" spans="1:29" ht="12.75" customHeight="1" thickBot="1">
      <c r="A6" s="258"/>
      <c r="B6" s="259" t="s">
        <v>601</v>
      </c>
      <c r="C6" s="260"/>
      <c r="D6" s="260"/>
      <c r="E6" s="260"/>
      <c r="F6" s="260"/>
      <c r="G6" s="260"/>
      <c r="H6" s="261"/>
      <c r="I6" s="360"/>
      <c r="J6" s="360"/>
      <c r="K6" s="360"/>
      <c r="L6" s="360"/>
      <c r="M6" s="517"/>
      <c r="N6" s="282"/>
      <c r="O6" s="282"/>
      <c r="P6" s="282"/>
      <c r="Q6" s="362"/>
      <c r="R6" s="362"/>
      <c r="S6" s="362"/>
      <c r="T6" s="362"/>
      <c r="U6" s="362"/>
      <c r="V6" s="368"/>
      <c r="W6" s="368">
        <f>SUM(W2:W5)</f>
        <v>14</v>
      </c>
      <c r="X6" s="368">
        <f>SUM(X2:X5)</f>
        <v>10</v>
      </c>
      <c r="Y6" s="368">
        <f>SUM(Y2:Y5)</f>
        <v>5</v>
      </c>
      <c r="Z6" s="362"/>
      <c r="AA6" s="362"/>
      <c r="AB6" s="362"/>
      <c r="AC6" s="362"/>
    </row>
    <row r="7" spans="1:29" ht="12.75" customHeight="1">
      <c r="A7" s="274">
        <v>1</v>
      </c>
      <c r="B7" s="275">
        <v>15</v>
      </c>
      <c r="C7" s="276" t="s">
        <v>770</v>
      </c>
      <c r="D7" s="277" t="s">
        <v>771</v>
      </c>
      <c r="E7" s="277" t="s">
        <v>765</v>
      </c>
      <c r="F7" s="277" t="s">
        <v>1392</v>
      </c>
      <c r="G7" s="278" t="s">
        <v>1392</v>
      </c>
      <c r="H7" s="260"/>
      <c r="I7" s="279"/>
      <c r="J7" s="280" t="s">
        <v>1390</v>
      </c>
      <c r="K7" s="280"/>
      <c r="L7" s="284" t="s">
        <v>1390</v>
      </c>
      <c r="M7" s="262"/>
      <c r="N7" s="507"/>
      <c r="O7" s="508">
        <v>4</v>
      </c>
      <c r="P7" s="287"/>
      <c r="Q7" s="382">
        <v>1</v>
      </c>
      <c r="R7" s="382">
        <v>1</v>
      </c>
      <c r="S7" s="382"/>
      <c r="T7" s="382"/>
      <c r="U7" s="362"/>
      <c r="V7" s="362"/>
      <c r="W7" s="362"/>
      <c r="X7" s="362"/>
      <c r="Y7" s="362"/>
      <c r="Z7" s="362"/>
      <c r="AA7" s="362"/>
      <c r="AB7" s="362"/>
      <c r="AC7" s="362"/>
    </row>
    <row r="8" spans="1:29" ht="12.75" customHeight="1">
      <c r="A8" s="274">
        <v>2</v>
      </c>
      <c r="B8" s="288">
        <v>15</v>
      </c>
      <c r="C8" s="289" t="s">
        <v>1017</v>
      </c>
      <c r="D8" s="290" t="s">
        <v>764</v>
      </c>
      <c r="E8" s="290" t="s">
        <v>765</v>
      </c>
      <c r="F8" s="290"/>
      <c r="G8" s="291"/>
      <c r="H8" s="260"/>
      <c r="I8" s="292" t="s">
        <v>1390</v>
      </c>
      <c r="J8" s="293"/>
      <c r="K8" s="293"/>
      <c r="L8" s="294" t="s">
        <v>1390</v>
      </c>
      <c r="M8" s="262"/>
      <c r="N8" s="295">
        <v>4</v>
      </c>
      <c r="O8" s="296"/>
      <c r="P8" s="297"/>
      <c r="Q8" s="382">
        <v>1</v>
      </c>
      <c r="R8" s="382">
        <v>1</v>
      </c>
      <c r="S8" s="382"/>
      <c r="T8" s="382"/>
      <c r="U8" s="362"/>
      <c r="V8" s="362"/>
      <c r="W8" s="362"/>
      <c r="X8" s="362"/>
      <c r="Y8" s="362"/>
      <c r="Z8" s="362"/>
      <c r="AA8" s="362"/>
      <c r="AB8" s="362"/>
      <c r="AC8" s="362"/>
    </row>
    <row r="9" spans="1:29" ht="12.75" customHeight="1">
      <c r="A9" s="274">
        <v>3</v>
      </c>
      <c r="B9" s="311" t="s">
        <v>915</v>
      </c>
      <c r="C9" s="312" t="s">
        <v>767</v>
      </c>
      <c r="D9" s="313" t="s">
        <v>768</v>
      </c>
      <c r="E9" s="313" t="s">
        <v>765</v>
      </c>
      <c r="F9" s="313" t="s">
        <v>1392</v>
      </c>
      <c r="G9" s="314" t="s">
        <v>1392</v>
      </c>
      <c r="H9" s="260"/>
      <c r="I9" s="315"/>
      <c r="J9" s="316" t="s">
        <v>1390</v>
      </c>
      <c r="K9" s="316"/>
      <c r="L9" s="317" t="s">
        <v>1390</v>
      </c>
      <c r="M9" s="262"/>
      <c r="N9" s="509"/>
      <c r="O9" s="510">
        <v>4</v>
      </c>
      <c r="P9" s="320"/>
      <c r="Q9" s="382">
        <v>1</v>
      </c>
      <c r="R9" s="382">
        <v>1</v>
      </c>
      <c r="S9" s="382"/>
      <c r="T9" s="382"/>
      <c r="U9" s="362"/>
      <c r="V9" s="362"/>
      <c r="W9" s="362"/>
      <c r="X9" s="362"/>
      <c r="Y9" s="362"/>
      <c r="Z9" s="362"/>
      <c r="AA9" s="362"/>
      <c r="AB9" s="362"/>
      <c r="AC9" s="362"/>
    </row>
    <row r="10" spans="1:29" ht="12.75" customHeight="1">
      <c r="A10" s="274">
        <v>4</v>
      </c>
      <c r="B10" s="288" t="s">
        <v>916</v>
      </c>
      <c r="C10" s="289" t="s">
        <v>761</v>
      </c>
      <c r="D10" s="290" t="s">
        <v>762</v>
      </c>
      <c r="E10" s="290" t="s">
        <v>763</v>
      </c>
      <c r="F10" s="290"/>
      <c r="G10" s="291"/>
      <c r="H10" s="325"/>
      <c r="I10" s="292" t="s">
        <v>1390</v>
      </c>
      <c r="J10" s="293"/>
      <c r="K10" s="293" t="s">
        <v>1390</v>
      </c>
      <c r="L10" s="294"/>
      <c r="M10" s="329"/>
      <c r="N10" s="464">
        <v>3</v>
      </c>
      <c r="O10" s="553"/>
      <c r="P10" s="297" t="s">
        <v>766</v>
      </c>
      <c r="Q10" s="382">
        <v>1</v>
      </c>
      <c r="R10" s="382">
        <v>3</v>
      </c>
      <c r="S10" s="382"/>
      <c r="T10" s="359" t="s">
        <v>888</v>
      </c>
      <c r="U10" s="359" t="s">
        <v>889</v>
      </c>
      <c r="V10" s="262" t="s">
        <v>826</v>
      </c>
      <c r="W10" s="260" t="s">
        <v>1665</v>
      </c>
      <c r="X10" s="260" t="s">
        <v>1030</v>
      </c>
      <c r="Y10" s="260" t="s">
        <v>207</v>
      </c>
      <c r="Z10" s="260" t="s">
        <v>208</v>
      </c>
      <c r="AA10" s="260">
        <v>2</v>
      </c>
      <c r="AB10" s="260" t="s">
        <v>1392</v>
      </c>
      <c r="AC10" s="362"/>
    </row>
    <row r="11" spans="1:30" ht="12.75" customHeight="1" thickBot="1">
      <c r="A11" s="274">
        <v>5</v>
      </c>
      <c r="B11" s="298" t="s">
        <v>916</v>
      </c>
      <c r="C11" s="299" t="s">
        <v>761</v>
      </c>
      <c r="D11" s="300" t="s">
        <v>769</v>
      </c>
      <c r="E11" s="300" t="s">
        <v>765</v>
      </c>
      <c r="F11" s="300" t="s">
        <v>1651</v>
      </c>
      <c r="G11" s="301" t="s">
        <v>1651</v>
      </c>
      <c r="H11" s="260"/>
      <c r="I11" s="302"/>
      <c r="J11" s="303" t="s">
        <v>1390</v>
      </c>
      <c r="K11" s="303"/>
      <c r="L11" s="304" t="s">
        <v>1390</v>
      </c>
      <c r="M11" s="262"/>
      <c r="N11" s="305"/>
      <c r="O11" s="306">
        <v>4</v>
      </c>
      <c r="P11" s="307"/>
      <c r="Q11" s="382">
        <v>1</v>
      </c>
      <c r="R11" s="382">
        <v>1</v>
      </c>
      <c r="S11" s="382"/>
      <c r="T11" s="262" t="s">
        <v>1390</v>
      </c>
      <c r="U11" s="262"/>
      <c r="V11" s="529">
        <v>2</v>
      </c>
      <c r="W11" s="529"/>
      <c r="X11" s="475" t="s">
        <v>782</v>
      </c>
      <c r="Y11" s="530"/>
      <c r="Z11" s="530"/>
      <c r="AA11" s="530"/>
      <c r="AB11" s="530" t="s">
        <v>1390</v>
      </c>
      <c r="AC11" s="382">
        <f>COUNTA(Y11:AB11)</f>
        <v>1</v>
      </c>
      <c r="AD11" s="382"/>
    </row>
    <row r="12" spans="1:30" ht="12.75" customHeight="1">
      <c r="A12" s="360"/>
      <c r="B12" s="259"/>
      <c r="C12" s="260"/>
      <c r="D12" s="260"/>
      <c r="E12" s="260"/>
      <c r="F12" s="260"/>
      <c r="G12" s="260"/>
      <c r="H12" s="261"/>
      <c r="I12" s="260"/>
      <c r="J12" s="260"/>
      <c r="K12" s="260"/>
      <c r="L12" s="260"/>
      <c r="M12" s="380"/>
      <c r="N12" s="263"/>
      <c r="O12" s="263"/>
      <c r="P12" s="282"/>
      <c r="Q12" s="382"/>
      <c r="R12" s="382"/>
      <c r="S12" s="382"/>
      <c r="T12" s="262"/>
      <c r="U12" s="262"/>
      <c r="V12" s="289">
        <v>2</v>
      </c>
      <c r="W12" s="289" t="s">
        <v>775</v>
      </c>
      <c r="X12" s="290" t="s">
        <v>777</v>
      </c>
      <c r="Y12" s="293"/>
      <c r="Z12" s="293"/>
      <c r="AA12" s="293"/>
      <c r="AB12" s="293"/>
      <c r="AC12" s="382">
        <f aca="true" t="shared" si="0" ref="AC12:AC24">COUNTA(Y12:AB12)</f>
        <v>0</v>
      </c>
      <c r="AD12" s="382"/>
    </row>
    <row r="13" spans="1:30" ht="12.75" customHeight="1" thickBot="1">
      <c r="A13" s="360"/>
      <c r="B13" s="259" t="s">
        <v>602</v>
      </c>
      <c r="C13" s="260"/>
      <c r="D13" s="260"/>
      <c r="E13" s="260"/>
      <c r="F13" s="260"/>
      <c r="G13" s="260"/>
      <c r="H13" s="261"/>
      <c r="I13" s="260"/>
      <c r="J13" s="260"/>
      <c r="K13" s="260"/>
      <c r="L13" s="260"/>
      <c r="M13" s="380"/>
      <c r="N13" s="263"/>
      <c r="O13" s="263"/>
      <c r="P13" s="263"/>
      <c r="Q13" s="382"/>
      <c r="R13" s="382"/>
      <c r="S13" s="382"/>
      <c r="T13" s="262" t="s">
        <v>1390</v>
      </c>
      <c r="U13" s="262" t="s">
        <v>1390</v>
      </c>
      <c r="V13" s="289">
        <v>2</v>
      </c>
      <c r="W13" s="289" t="s">
        <v>775</v>
      </c>
      <c r="X13" s="290" t="s">
        <v>776</v>
      </c>
      <c r="Y13" s="293" t="s">
        <v>1390</v>
      </c>
      <c r="Z13" s="293"/>
      <c r="AA13" s="293"/>
      <c r="AB13" s="293"/>
      <c r="AC13" s="382">
        <f t="shared" si="0"/>
        <v>1</v>
      </c>
      <c r="AD13" s="382"/>
    </row>
    <row r="14" spans="1:30" ht="12.75" customHeight="1">
      <c r="A14" s="274">
        <v>6</v>
      </c>
      <c r="B14" s="275" t="s">
        <v>917</v>
      </c>
      <c r="C14" s="276" t="s">
        <v>918</v>
      </c>
      <c r="D14" s="277" t="s">
        <v>778</v>
      </c>
      <c r="E14" s="277"/>
      <c r="F14" s="277"/>
      <c r="G14" s="278" t="s">
        <v>1392</v>
      </c>
      <c r="H14" s="260"/>
      <c r="I14" s="279"/>
      <c r="J14" s="280"/>
      <c r="K14" s="280"/>
      <c r="L14" s="284" t="s">
        <v>1390</v>
      </c>
      <c r="M14" s="262"/>
      <c r="N14" s="507"/>
      <c r="O14" s="508"/>
      <c r="P14" s="287"/>
      <c r="Q14" s="382"/>
      <c r="R14" s="382"/>
      <c r="S14" s="382"/>
      <c r="T14" s="262" t="s">
        <v>1390</v>
      </c>
      <c r="U14" s="262" t="s">
        <v>1390</v>
      </c>
      <c r="V14" s="312" t="s">
        <v>915</v>
      </c>
      <c r="W14" s="312" t="s">
        <v>767</v>
      </c>
      <c r="X14" s="313" t="s">
        <v>768</v>
      </c>
      <c r="Y14" s="316"/>
      <c r="Z14" s="316" t="s">
        <v>1390</v>
      </c>
      <c r="AA14" s="316"/>
      <c r="AB14" s="316" t="s">
        <v>1390</v>
      </c>
      <c r="AC14" s="382">
        <f t="shared" si="0"/>
        <v>2</v>
      </c>
      <c r="AD14" s="382"/>
    </row>
    <row r="15" spans="1:30" ht="12.75" customHeight="1">
      <c r="A15" s="360">
        <v>7</v>
      </c>
      <c r="B15" s="288" t="s">
        <v>874</v>
      </c>
      <c r="C15" s="289" t="s">
        <v>772</v>
      </c>
      <c r="D15" s="290" t="s">
        <v>773</v>
      </c>
      <c r="E15" s="290" t="s">
        <v>774</v>
      </c>
      <c r="F15" s="290"/>
      <c r="G15" s="291"/>
      <c r="H15" s="260"/>
      <c r="I15" s="292" t="s">
        <v>1390</v>
      </c>
      <c r="J15" s="293"/>
      <c r="K15" s="293"/>
      <c r="L15" s="294"/>
      <c r="M15" s="262"/>
      <c r="N15" s="295">
        <v>2</v>
      </c>
      <c r="O15" s="296"/>
      <c r="P15" s="297"/>
      <c r="Q15" s="382">
        <v>1</v>
      </c>
      <c r="R15" s="382">
        <v>1</v>
      </c>
      <c r="S15" s="382"/>
      <c r="T15" s="262" t="s">
        <v>1390</v>
      </c>
      <c r="U15" s="262"/>
      <c r="V15" s="529">
        <v>6</v>
      </c>
      <c r="W15" s="529"/>
      <c r="X15" s="475" t="s">
        <v>783</v>
      </c>
      <c r="Y15" s="530"/>
      <c r="Z15" s="530"/>
      <c r="AA15" s="530"/>
      <c r="AB15" s="530" t="s">
        <v>1390</v>
      </c>
      <c r="AC15" s="382">
        <f t="shared" si="0"/>
        <v>1</v>
      </c>
      <c r="AD15" s="382"/>
    </row>
    <row r="16" spans="1:30" ht="12.75" customHeight="1">
      <c r="A16" s="274">
        <v>8</v>
      </c>
      <c r="B16" s="311">
        <v>2</v>
      </c>
      <c r="C16" s="312" t="s">
        <v>775</v>
      </c>
      <c r="D16" s="313" t="s">
        <v>777</v>
      </c>
      <c r="E16" s="313" t="s">
        <v>765</v>
      </c>
      <c r="F16" s="313"/>
      <c r="G16" s="314"/>
      <c r="H16" s="260"/>
      <c r="I16" s="315" t="s">
        <v>1390</v>
      </c>
      <c r="J16" s="316"/>
      <c r="K16" s="316"/>
      <c r="L16" s="317"/>
      <c r="M16" s="262"/>
      <c r="N16" s="509">
        <v>4</v>
      </c>
      <c r="O16" s="510"/>
      <c r="P16" s="320"/>
      <c r="Q16" s="382">
        <v>1</v>
      </c>
      <c r="R16" s="382">
        <v>1</v>
      </c>
      <c r="S16" s="382"/>
      <c r="T16" s="262"/>
      <c r="U16" s="262"/>
      <c r="V16" s="289" t="s">
        <v>916</v>
      </c>
      <c r="W16" s="289" t="s">
        <v>761</v>
      </c>
      <c r="X16" s="290" t="s">
        <v>762</v>
      </c>
      <c r="Y16" s="293"/>
      <c r="Z16" s="293"/>
      <c r="AA16" s="293"/>
      <c r="AB16" s="293"/>
      <c r="AC16" s="382">
        <f t="shared" si="0"/>
        <v>0</v>
      </c>
      <c r="AD16" s="382"/>
    </row>
    <row r="17" spans="1:30" ht="12.75" customHeight="1">
      <c r="A17" s="360">
        <v>9</v>
      </c>
      <c r="B17" s="288">
        <v>15</v>
      </c>
      <c r="C17" s="289"/>
      <c r="D17" s="290" t="s">
        <v>781</v>
      </c>
      <c r="E17" s="290"/>
      <c r="F17" s="290"/>
      <c r="G17" s="291" t="s">
        <v>1407</v>
      </c>
      <c r="H17" s="325"/>
      <c r="I17" s="292"/>
      <c r="J17" s="293"/>
      <c r="K17" s="293"/>
      <c r="L17" s="294" t="s">
        <v>1390</v>
      </c>
      <c r="M17" s="329"/>
      <c r="N17" s="464"/>
      <c r="O17" s="553"/>
      <c r="P17" s="297"/>
      <c r="Q17" s="382"/>
      <c r="R17" s="382"/>
      <c r="S17" s="382"/>
      <c r="T17" s="262" t="s">
        <v>1390</v>
      </c>
      <c r="U17" s="262" t="s">
        <v>1390</v>
      </c>
      <c r="V17" s="289" t="s">
        <v>916</v>
      </c>
      <c r="W17" s="289" t="s">
        <v>761</v>
      </c>
      <c r="X17" s="290" t="s">
        <v>769</v>
      </c>
      <c r="Y17" s="293" t="s">
        <v>1390</v>
      </c>
      <c r="Z17" s="293" t="s">
        <v>1390</v>
      </c>
      <c r="AA17" s="293" t="s">
        <v>1390</v>
      </c>
      <c r="AB17" s="293" t="s">
        <v>1390</v>
      </c>
      <c r="AC17" s="382">
        <f t="shared" si="0"/>
        <v>4</v>
      </c>
      <c r="AD17" s="382"/>
    </row>
    <row r="18" spans="1:30" ht="12.75" customHeight="1">
      <c r="A18" s="274">
        <v>10</v>
      </c>
      <c r="B18" s="311">
        <v>15</v>
      </c>
      <c r="C18" s="312"/>
      <c r="D18" s="313" t="s">
        <v>779</v>
      </c>
      <c r="E18" s="313"/>
      <c r="F18" s="313"/>
      <c r="G18" s="314" t="s">
        <v>1392</v>
      </c>
      <c r="H18" s="260"/>
      <c r="I18" s="315"/>
      <c r="J18" s="316"/>
      <c r="K18" s="316"/>
      <c r="L18" s="317" t="s">
        <v>1390</v>
      </c>
      <c r="M18" s="262"/>
      <c r="N18" s="509"/>
      <c r="O18" s="510"/>
      <c r="P18" s="320"/>
      <c r="Q18" s="382"/>
      <c r="R18" s="382"/>
      <c r="S18" s="382"/>
      <c r="T18" s="262" t="s">
        <v>1390</v>
      </c>
      <c r="U18" s="262" t="s">
        <v>1390</v>
      </c>
      <c r="V18" s="312" t="s">
        <v>874</v>
      </c>
      <c r="W18" s="312" t="s">
        <v>772</v>
      </c>
      <c r="X18" s="313" t="s">
        <v>773</v>
      </c>
      <c r="Y18" s="316" t="s">
        <v>1390</v>
      </c>
      <c r="Z18" s="316"/>
      <c r="AA18" s="316"/>
      <c r="AB18" s="316"/>
      <c r="AC18" s="382">
        <f t="shared" si="0"/>
        <v>1</v>
      </c>
      <c r="AD18" s="382"/>
    </row>
    <row r="19" spans="1:30" ht="12.75" customHeight="1">
      <c r="A19" s="360">
        <v>11</v>
      </c>
      <c r="B19" s="288">
        <v>15</v>
      </c>
      <c r="C19" s="289"/>
      <c r="D19" s="290" t="s">
        <v>780</v>
      </c>
      <c r="E19" s="290"/>
      <c r="F19" s="290"/>
      <c r="G19" s="291" t="s">
        <v>1392</v>
      </c>
      <c r="H19" s="260"/>
      <c r="I19" s="292"/>
      <c r="J19" s="293"/>
      <c r="K19" s="293"/>
      <c r="L19" s="294" t="s">
        <v>1390</v>
      </c>
      <c r="M19" s="262"/>
      <c r="N19" s="295"/>
      <c r="O19" s="296"/>
      <c r="P19" s="297"/>
      <c r="Q19" s="382"/>
      <c r="R19" s="382"/>
      <c r="S19" s="382"/>
      <c r="T19" s="262" t="s">
        <v>1390</v>
      </c>
      <c r="U19" s="262"/>
      <c r="V19" s="529">
        <v>15</v>
      </c>
      <c r="W19" s="529"/>
      <c r="X19" s="475" t="s">
        <v>781</v>
      </c>
      <c r="Y19" s="530"/>
      <c r="Z19" s="530"/>
      <c r="AA19" s="530"/>
      <c r="AB19" s="530" t="s">
        <v>1390</v>
      </c>
      <c r="AC19" s="382">
        <f t="shared" si="0"/>
        <v>1</v>
      </c>
      <c r="AD19" s="382"/>
    </row>
    <row r="20" spans="1:30" ht="12.75" customHeight="1">
      <c r="A20" s="274">
        <v>12</v>
      </c>
      <c r="B20" s="311">
        <v>2</v>
      </c>
      <c r="C20" s="312"/>
      <c r="D20" s="313" t="s">
        <v>782</v>
      </c>
      <c r="E20" s="313"/>
      <c r="F20" s="313"/>
      <c r="G20" s="314" t="s">
        <v>1654</v>
      </c>
      <c r="H20" s="260"/>
      <c r="I20" s="315"/>
      <c r="J20" s="316"/>
      <c r="K20" s="316"/>
      <c r="L20" s="317" t="s">
        <v>1390</v>
      </c>
      <c r="M20" s="262"/>
      <c r="N20" s="509"/>
      <c r="O20" s="510"/>
      <c r="P20" s="320"/>
      <c r="Q20" s="382"/>
      <c r="R20" s="382"/>
      <c r="S20" s="382"/>
      <c r="T20" s="262" t="s">
        <v>1390</v>
      </c>
      <c r="U20" s="262"/>
      <c r="V20" s="529">
        <v>15</v>
      </c>
      <c r="W20" s="529"/>
      <c r="X20" s="475" t="s">
        <v>779</v>
      </c>
      <c r="Y20" s="530"/>
      <c r="Z20" s="530"/>
      <c r="AA20" s="530"/>
      <c r="AB20" s="530" t="s">
        <v>1390</v>
      </c>
      <c r="AC20" s="382">
        <f t="shared" si="0"/>
        <v>1</v>
      </c>
      <c r="AD20" s="382"/>
    </row>
    <row r="21" spans="1:30" ht="12.75" customHeight="1">
      <c r="A21" s="360">
        <v>13</v>
      </c>
      <c r="B21" s="288">
        <v>6</v>
      </c>
      <c r="C21" s="289"/>
      <c r="D21" s="290" t="s">
        <v>783</v>
      </c>
      <c r="E21" s="290"/>
      <c r="F21" s="290"/>
      <c r="G21" s="291" t="s">
        <v>1651</v>
      </c>
      <c r="H21" s="260"/>
      <c r="I21" s="292"/>
      <c r="J21" s="293"/>
      <c r="K21" s="293"/>
      <c r="L21" s="294" t="s">
        <v>1390</v>
      </c>
      <c r="M21" s="262"/>
      <c r="N21" s="295"/>
      <c r="O21" s="296"/>
      <c r="P21" s="297"/>
      <c r="Q21" s="382"/>
      <c r="R21" s="382"/>
      <c r="S21" s="382"/>
      <c r="T21" s="262" t="s">
        <v>1390</v>
      </c>
      <c r="U21" s="262"/>
      <c r="V21" s="529">
        <v>15</v>
      </c>
      <c r="W21" s="529"/>
      <c r="X21" s="475" t="s">
        <v>780</v>
      </c>
      <c r="Y21" s="530"/>
      <c r="Z21" s="530"/>
      <c r="AA21" s="530"/>
      <c r="AB21" s="530" t="s">
        <v>1390</v>
      </c>
      <c r="AC21" s="382">
        <f t="shared" si="0"/>
        <v>1</v>
      </c>
      <c r="AD21" s="382"/>
    </row>
    <row r="22" spans="1:30" ht="12.75" customHeight="1" thickBot="1">
      <c r="A22" s="274">
        <v>14</v>
      </c>
      <c r="B22" s="298">
        <v>2</v>
      </c>
      <c r="C22" s="299" t="s">
        <v>775</v>
      </c>
      <c r="D22" s="300" t="s">
        <v>776</v>
      </c>
      <c r="E22" s="300" t="s">
        <v>765</v>
      </c>
      <c r="F22" s="300"/>
      <c r="G22" s="301"/>
      <c r="H22" s="260"/>
      <c r="I22" s="302" t="s">
        <v>1390</v>
      </c>
      <c r="J22" s="303"/>
      <c r="K22" s="303"/>
      <c r="L22" s="304"/>
      <c r="M22" s="262"/>
      <c r="N22" s="305">
        <v>4</v>
      </c>
      <c r="O22" s="306"/>
      <c r="P22" s="307"/>
      <c r="Q22" s="382">
        <v>1</v>
      </c>
      <c r="R22" s="382">
        <v>1</v>
      </c>
      <c r="S22" s="382"/>
      <c r="T22" s="262"/>
      <c r="U22" s="262"/>
      <c r="V22" s="289">
        <v>15</v>
      </c>
      <c r="W22" s="289" t="s">
        <v>770</v>
      </c>
      <c r="X22" s="290" t="s">
        <v>771</v>
      </c>
      <c r="Y22" s="293"/>
      <c r="Z22" s="293"/>
      <c r="AA22" s="293"/>
      <c r="AB22" s="293"/>
      <c r="AC22" s="382">
        <f t="shared" si="0"/>
        <v>0</v>
      </c>
      <c r="AD22" s="382"/>
    </row>
    <row r="23" spans="1:30" ht="12.75" customHeight="1">
      <c r="A23" s="360"/>
      <c r="B23" s="258" t="s">
        <v>3</v>
      </c>
      <c r="C23" s="360"/>
      <c r="D23" s="260">
        <f>COUNTA(D7:D22)</f>
        <v>14</v>
      </c>
      <c r="E23" s="360"/>
      <c r="F23" s="360"/>
      <c r="G23" s="360"/>
      <c r="H23" s="261"/>
      <c r="I23" s="260">
        <f>COUNTA(I7:I22)</f>
        <v>5</v>
      </c>
      <c r="J23" s="260">
        <f>COUNTA(J7:J22)</f>
        <v>3</v>
      </c>
      <c r="K23" s="260">
        <f>COUNTA(K7:K22)</f>
        <v>1</v>
      </c>
      <c r="L23" s="260">
        <f>COUNTA(L7:L22)</f>
        <v>10</v>
      </c>
      <c r="M23" s="358"/>
      <c r="N23" s="260">
        <f>COUNTA(N32:N35)</f>
        <v>3</v>
      </c>
      <c r="O23" s="260">
        <f>COUNTA(O32:O35)</f>
        <v>1</v>
      </c>
      <c r="P23" s="260">
        <f>COUNTA(P32:P35)</f>
        <v>3</v>
      </c>
      <c r="Q23" s="362"/>
      <c r="R23" s="362"/>
      <c r="S23" s="362"/>
      <c r="T23" s="262"/>
      <c r="U23" s="262"/>
      <c r="V23" s="289">
        <v>15</v>
      </c>
      <c r="W23" s="289" t="s">
        <v>1017</v>
      </c>
      <c r="X23" s="290" t="s">
        <v>764</v>
      </c>
      <c r="Y23" s="293"/>
      <c r="Z23" s="293"/>
      <c r="AA23" s="293"/>
      <c r="AB23" s="293"/>
      <c r="AC23" s="382">
        <f t="shared" si="0"/>
        <v>0</v>
      </c>
      <c r="AD23" s="382"/>
    </row>
    <row r="24" spans="1:30" s="46" customFormat="1" ht="11.25" customHeight="1">
      <c r="A24" s="282"/>
      <c r="B24" s="309"/>
      <c r="C24" s="282"/>
      <c r="D24" s="263"/>
      <c r="E24" s="282"/>
      <c r="F24" s="282"/>
      <c r="G24" s="282"/>
      <c r="H24" s="522"/>
      <c r="I24" s="263"/>
      <c r="J24" s="263"/>
      <c r="K24" s="263"/>
      <c r="L24" s="263"/>
      <c r="M24" s="522"/>
      <c r="N24" s="282"/>
      <c r="O24" s="282"/>
      <c r="P24" s="282"/>
      <c r="Q24" s="282"/>
      <c r="R24" s="282"/>
      <c r="S24" s="282"/>
      <c r="T24" s="262" t="s">
        <v>1390</v>
      </c>
      <c r="U24" s="262" t="s">
        <v>1390</v>
      </c>
      <c r="V24" s="289" t="s">
        <v>917</v>
      </c>
      <c r="W24" s="289" t="s">
        <v>918</v>
      </c>
      <c r="X24" s="290" t="s">
        <v>778</v>
      </c>
      <c r="Y24" s="293" t="s">
        <v>1390</v>
      </c>
      <c r="Z24" s="293" t="s">
        <v>1390</v>
      </c>
      <c r="AA24" s="293"/>
      <c r="AB24" s="293" t="s">
        <v>1390</v>
      </c>
      <c r="AC24" s="382">
        <f t="shared" si="0"/>
        <v>3</v>
      </c>
      <c r="AD24" s="382"/>
    </row>
    <row r="25" spans="1:29" s="46" customFormat="1" ht="11.25" customHeight="1">
      <c r="A25" s="523" t="s">
        <v>1489</v>
      </c>
      <c r="B25" s="524"/>
      <c r="C25" s="524"/>
      <c r="D25" s="525"/>
      <c r="E25" s="282"/>
      <c r="F25" s="282"/>
      <c r="G25" s="282"/>
      <c r="H25" s="526"/>
      <c r="I25" s="282"/>
      <c r="J25" s="282"/>
      <c r="K25" s="282"/>
      <c r="L25" s="282"/>
      <c r="M25" s="526"/>
      <c r="N25" s="282"/>
      <c r="O25" s="282"/>
      <c r="P25" s="282"/>
      <c r="Q25" s="282"/>
      <c r="R25" s="282"/>
      <c r="S25" s="282"/>
      <c r="T25" s="260">
        <f>COUNTA(T11:T24)</f>
        <v>10</v>
      </c>
      <c r="U25" s="260">
        <f>COUNTA(U11:U24)</f>
        <v>5</v>
      </c>
      <c r="V25" s="260">
        <f>COUNTA(V11:V24)</f>
        <v>14</v>
      </c>
      <c r="W25" s="38"/>
      <c r="X25" s="260">
        <f>COUNTA(X11:X24)</f>
        <v>14</v>
      </c>
      <c r="Y25" s="260">
        <f>COUNTA(Y11:Y24)</f>
        <v>4</v>
      </c>
      <c r="Z25" s="260">
        <f>COUNTA(Z11:Z24)</f>
        <v>3</v>
      </c>
      <c r="AA25" s="260">
        <f>COUNTA(AA11:AA24)</f>
        <v>1</v>
      </c>
      <c r="AB25" s="260">
        <f>COUNTA(AB11:AB24)</f>
        <v>8</v>
      </c>
      <c r="AC25" s="282"/>
    </row>
    <row r="26" spans="1:29" s="46" customFormat="1" ht="11.25" customHeight="1">
      <c r="A26" s="524" t="s">
        <v>784</v>
      </c>
      <c r="B26" s="524"/>
      <c r="C26" s="524"/>
      <c r="D26" s="525"/>
      <c r="E26" s="282"/>
      <c r="F26" s="282"/>
      <c r="G26" s="282"/>
      <c r="H26" s="526"/>
      <c r="I26" s="282"/>
      <c r="J26" s="282"/>
      <c r="K26" s="282"/>
      <c r="L26" s="282"/>
      <c r="M26" s="526"/>
      <c r="N26" s="282"/>
      <c r="O26" s="282"/>
      <c r="P26" s="282"/>
      <c r="Q26" s="282"/>
      <c r="R26" s="282"/>
      <c r="S26" s="282"/>
      <c r="T26" s="382"/>
      <c r="V26" s="38"/>
      <c r="W26" s="38"/>
      <c r="X26" s="38"/>
      <c r="Y26" s="38"/>
      <c r="Z26" s="38"/>
      <c r="AA26" s="38"/>
      <c r="AB26" s="38"/>
      <c r="AC26" s="282"/>
    </row>
    <row r="27" spans="1:29" s="46" customFormat="1" ht="11.25" customHeight="1">
      <c r="A27" s="524" t="s">
        <v>785</v>
      </c>
      <c r="B27" s="524"/>
      <c r="C27" s="524"/>
      <c r="D27" s="525"/>
      <c r="E27" s="282"/>
      <c r="F27" s="282"/>
      <c r="G27" s="282"/>
      <c r="H27" s="282"/>
      <c r="I27" s="282"/>
      <c r="J27" s="282"/>
      <c r="K27" s="282"/>
      <c r="L27" s="282"/>
      <c r="M27" s="526"/>
      <c r="N27" s="282"/>
      <c r="O27" s="282"/>
      <c r="P27" s="282"/>
      <c r="Q27" s="282"/>
      <c r="R27" s="282"/>
      <c r="S27" s="282"/>
      <c r="T27" s="38"/>
      <c r="V27" s="38"/>
      <c r="W27" s="38"/>
      <c r="X27" s="38"/>
      <c r="Y27" s="38"/>
      <c r="Z27" s="38"/>
      <c r="AA27" s="38"/>
      <c r="AB27" s="38"/>
      <c r="AC27" s="282"/>
    </row>
    <row r="28" spans="1:30" s="38" customFormat="1" ht="11.25" customHeight="1">
      <c r="A28" s="385" t="s">
        <v>593</v>
      </c>
      <c r="B28" s="385"/>
      <c r="C28" s="385"/>
      <c r="D28" s="383"/>
      <c r="E28" s="382"/>
      <c r="F28" s="382"/>
      <c r="G28" s="382"/>
      <c r="H28" s="382"/>
      <c r="I28" s="382"/>
      <c r="J28" s="382"/>
      <c r="K28" s="382"/>
      <c r="L28" s="382"/>
      <c r="M28" s="384"/>
      <c r="N28" s="382"/>
      <c r="O28" s="382"/>
      <c r="P28" s="382"/>
      <c r="Q28" s="382"/>
      <c r="R28" s="382"/>
      <c r="S28" s="382"/>
      <c r="T28" s="46"/>
      <c r="U28" s="46"/>
      <c r="V28" s="46"/>
      <c r="W28" s="46"/>
      <c r="X28" s="46"/>
      <c r="Y28" s="46"/>
      <c r="Z28" s="46"/>
      <c r="AA28" s="46"/>
      <c r="AB28" s="46"/>
      <c r="AC28" s="46"/>
      <c r="AD28" s="46"/>
    </row>
    <row r="29" spans="1:30" s="38" customFormat="1" ht="11.25" customHeight="1">
      <c r="A29" s="385" t="s">
        <v>786</v>
      </c>
      <c r="B29" s="385"/>
      <c r="C29" s="554"/>
      <c r="D29" s="383"/>
      <c r="E29" s="382"/>
      <c r="F29" s="382"/>
      <c r="G29" s="382"/>
      <c r="H29" s="382"/>
      <c r="I29" s="382"/>
      <c r="J29" s="382"/>
      <c r="K29" s="382"/>
      <c r="L29" s="382"/>
      <c r="M29" s="384"/>
      <c r="N29" s="382"/>
      <c r="O29" s="382"/>
      <c r="P29" s="382"/>
      <c r="Q29" s="382"/>
      <c r="R29" s="382"/>
      <c r="S29" s="382"/>
      <c r="T29" s="46"/>
      <c r="U29" s="46"/>
      <c r="V29" s="46"/>
      <c r="W29" s="46"/>
      <c r="X29" s="46"/>
      <c r="Y29" s="46"/>
      <c r="Z29" s="46"/>
      <c r="AA29" s="46"/>
      <c r="AB29" s="46"/>
      <c r="AC29" s="46"/>
      <c r="AD29" s="46"/>
    </row>
    <row r="30" spans="1:30" s="38" customFormat="1" ht="11.25" customHeight="1">
      <c r="A30" s="70"/>
      <c r="B30" s="70"/>
      <c r="C30" s="70"/>
      <c r="D30" s="39"/>
      <c r="M30" s="41"/>
      <c r="T30" s="46"/>
      <c r="U30" s="46"/>
      <c r="V30" s="46"/>
      <c r="W30" s="46"/>
      <c r="X30" s="68"/>
      <c r="Y30" s="46"/>
      <c r="Z30" s="46"/>
      <c r="AA30" s="46"/>
      <c r="AB30" s="46"/>
      <c r="AC30" s="46"/>
      <c r="AD30" s="46"/>
    </row>
    <row r="31" spans="1:24" s="46" customFormat="1" ht="11.25" customHeight="1">
      <c r="A31" s="49" t="s">
        <v>184</v>
      </c>
      <c r="C31" s="72"/>
      <c r="D31" s="47"/>
      <c r="M31" s="68"/>
      <c r="X31" s="68"/>
    </row>
    <row r="32" spans="1:24" s="46" customFormat="1" ht="11.25" customHeight="1">
      <c r="A32" s="397">
        <v>1</v>
      </c>
      <c r="B32" s="397" t="s">
        <v>787</v>
      </c>
      <c r="C32" s="427"/>
      <c r="D32" s="397"/>
      <c r="E32" s="397"/>
      <c r="F32" s="397"/>
      <c r="G32" s="397"/>
      <c r="H32" s="397"/>
      <c r="I32" s="397"/>
      <c r="J32" s="397"/>
      <c r="K32" s="397"/>
      <c r="L32" s="397"/>
      <c r="M32" s="396"/>
      <c r="N32" s="408"/>
      <c r="O32" s="408"/>
      <c r="P32" s="408" t="s">
        <v>1390</v>
      </c>
      <c r="Q32" s="38">
        <f>COUNTA(N32:P32)</f>
        <v>1</v>
      </c>
      <c r="X32" s="68"/>
    </row>
    <row r="33" spans="1:28" s="46" customFormat="1" ht="11.25" customHeight="1">
      <c r="A33" s="397">
        <v>2</v>
      </c>
      <c r="B33" s="397" t="s">
        <v>788</v>
      </c>
      <c r="C33" s="427"/>
      <c r="D33" s="397"/>
      <c r="E33" s="397"/>
      <c r="F33" s="397"/>
      <c r="G33" s="397"/>
      <c r="H33" s="397"/>
      <c r="I33" s="397"/>
      <c r="J33" s="397"/>
      <c r="K33" s="397"/>
      <c r="L33" s="397"/>
      <c r="M33" s="396"/>
      <c r="N33" s="408" t="s">
        <v>1390</v>
      </c>
      <c r="O33" s="408"/>
      <c r="P33" s="408"/>
      <c r="Q33" s="38">
        <f>COUNTA(N33:P33)</f>
        <v>1</v>
      </c>
      <c r="T33"/>
      <c r="U33"/>
      <c r="V33"/>
      <c r="W33"/>
      <c r="X33" s="14"/>
      <c r="Y33"/>
      <c r="Z33"/>
      <c r="AA33"/>
      <c r="AB33"/>
    </row>
    <row r="34" spans="1:28" s="46" customFormat="1" ht="11.25" customHeight="1">
      <c r="A34" s="397">
        <v>3</v>
      </c>
      <c r="B34" s="397" t="s">
        <v>789</v>
      </c>
      <c r="C34" s="427"/>
      <c r="D34" s="397"/>
      <c r="E34" s="397"/>
      <c r="F34" s="397"/>
      <c r="G34" s="397"/>
      <c r="H34" s="397"/>
      <c r="I34" s="397"/>
      <c r="J34" s="397"/>
      <c r="K34" s="397"/>
      <c r="L34" s="397"/>
      <c r="M34" s="396"/>
      <c r="N34" s="408" t="s">
        <v>1390</v>
      </c>
      <c r="O34" s="408"/>
      <c r="P34" s="408" t="s">
        <v>1390</v>
      </c>
      <c r="Q34" s="38">
        <f>COUNTA(N34:P34)</f>
        <v>2</v>
      </c>
      <c r="T34"/>
      <c r="U34"/>
      <c r="V34"/>
      <c r="W34"/>
      <c r="X34" s="14"/>
      <c r="Y34"/>
      <c r="Z34"/>
      <c r="AA34"/>
      <c r="AB34"/>
    </row>
    <row r="35" spans="1:28" s="46" customFormat="1" ht="11.25" customHeight="1">
      <c r="A35" s="397">
        <v>4</v>
      </c>
      <c r="B35" s="397" t="s">
        <v>790</v>
      </c>
      <c r="C35" s="427"/>
      <c r="D35" s="397"/>
      <c r="E35" s="397"/>
      <c r="F35" s="397"/>
      <c r="G35" s="397"/>
      <c r="H35" s="397"/>
      <c r="I35" s="397"/>
      <c r="J35" s="397"/>
      <c r="K35" s="397"/>
      <c r="L35" s="397"/>
      <c r="M35" s="396"/>
      <c r="N35" s="408" t="s">
        <v>1390</v>
      </c>
      <c r="O35" s="408" t="s">
        <v>1390</v>
      </c>
      <c r="P35" s="408" t="s">
        <v>1390</v>
      </c>
      <c r="Q35" s="38">
        <f>COUNTA(N35:P35)</f>
        <v>3</v>
      </c>
      <c r="T35"/>
      <c r="U35"/>
      <c r="V35"/>
      <c r="W35"/>
      <c r="X35"/>
      <c r="Y35"/>
      <c r="Z35"/>
      <c r="AA35"/>
      <c r="AB35"/>
    </row>
    <row r="36" spans="1:8" ht="15">
      <c r="A36"/>
      <c r="B36"/>
      <c r="C36" s="70"/>
      <c r="D36" s="53"/>
      <c r="H36" s="53"/>
    </row>
    <row r="37" spans="1:8" ht="15">
      <c r="A37"/>
      <c r="B37" s="46"/>
      <c r="C37" s="70"/>
      <c r="D37" s="53"/>
      <c r="H37" s="53"/>
    </row>
    <row r="38" spans="1:8" ht="15">
      <c r="A38"/>
      <c r="B38" s="46"/>
      <c r="C38" s="70"/>
      <c r="D38" s="53"/>
      <c r="H38" s="53"/>
    </row>
    <row r="39" spans="1:8" ht="15">
      <c r="A39"/>
      <c r="B39" s="46"/>
      <c r="C39" s="70"/>
      <c r="D39" s="53"/>
      <c r="H39" s="53"/>
    </row>
    <row r="40" spans="1:8" ht="15">
      <c r="A40"/>
      <c r="B40" s="46"/>
      <c r="C40" s="70"/>
      <c r="D40" s="53"/>
      <c r="H40" s="53"/>
    </row>
    <row r="41" spans="1:8" ht="15">
      <c r="A41" s="38"/>
      <c r="B41" s="46"/>
      <c r="C41" s="70"/>
      <c r="D41" s="53"/>
      <c r="H41" s="53"/>
    </row>
    <row r="42" spans="1:8" ht="15">
      <c r="A42" s="38"/>
      <c r="B42" s="38"/>
      <c r="C42" s="70"/>
      <c r="D42" s="53"/>
      <c r="H42" s="53"/>
    </row>
    <row r="43" spans="1:8" ht="15">
      <c r="A43" s="38"/>
      <c r="B43" s="38"/>
      <c r="C43" s="70"/>
      <c r="D43" s="53"/>
      <c r="H43" s="53"/>
    </row>
    <row r="44" spans="1:8" ht="15">
      <c r="A44" s="38"/>
      <c r="B44" s="38"/>
      <c r="C44" s="70"/>
      <c r="D44" s="53"/>
      <c r="H44" s="53"/>
    </row>
    <row r="45" spans="1:8" ht="15">
      <c r="A45" s="38"/>
      <c r="B45" s="38"/>
      <c r="C45" s="70"/>
      <c r="D45" s="53"/>
      <c r="H45" s="53"/>
    </row>
    <row r="46" spans="2:4" ht="15">
      <c r="B46" s="70"/>
      <c r="D46" s="53"/>
    </row>
    <row r="47" ht="15">
      <c r="D47" s="53"/>
    </row>
    <row r="48" ht="15">
      <c r="D48" s="53"/>
    </row>
    <row r="49" ht="15">
      <c r="D49" s="53"/>
    </row>
    <row r="65" ht="15">
      <c r="D65" s="53"/>
    </row>
    <row r="66" ht="15">
      <c r="D66" s="53"/>
    </row>
  </sheetData>
  <mergeCells count="2">
    <mergeCell ref="F3:G3"/>
    <mergeCell ref="N3:R3"/>
  </mergeCells>
  <hyperlinks>
    <hyperlink ref="D10" r:id="rId1" tooltip="Show in Genome browser" display="http://demo.decodeme.com/health-watch/details/RLS"/>
    <hyperlink ref="D8" r:id="rId2" tooltip="Show in Genome browser" display="http://demo.decodeme.com/health-watch/details/RLS"/>
    <hyperlink ref="D15" r:id="rId3" tooltip="Show in Genome browser" display="http://demo.decodeme.com/health-watch/details/RLS"/>
    <hyperlink ref="D22" r:id="rId4" tooltip="Show in Genome browser" display="http://demo.decodeme.com/health-watch/details/RLS"/>
    <hyperlink ref="D16" r:id="rId5" tooltip="Show in Genome browser" display="http://demo.decodeme.com/health-watch/details/RLS"/>
    <hyperlink ref="B32" r:id="rId6" display="http://www.ncbi.nlm.nih.gov/entrez/query.fcgi?cmd=Search&amp;db=PubMed&amp;term=11340155"/>
    <hyperlink ref="X16" r:id="rId7" tooltip="Show in Genome browser" display="http://demo.decodeme.com/health-watch/details/RLS"/>
    <hyperlink ref="X23" r:id="rId8" tooltip="Show in Genome browser" display="http://demo.decodeme.com/health-watch/details/RLS"/>
    <hyperlink ref="X18" r:id="rId9" tooltip="Show in Genome browser" display="http://demo.decodeme.com/health-watch/details/RLS"/>
    <hyperlink ref="X13" r:id="rId10" tooltip="Show in Genome browser" display="http://demo.decodeme.com/health-watch/details/RLS"/>
    <hyperlink ref="X12" r:id="rId11" tooltip="Show in Genome browser" display="http://demo.decodeme.com/health-watch/details/RLS"/>
  </hyperlinks>
  <printOptions/>
  <pageMargins left="0.75" right="0.75" top="1" bottom="1" header="0.5" footer="0.5"/>
  <pageSetup fitToHeight="100" fitToWidth="1" horizontalDpi="600" verticalDpi="600" orientation="portrait" scale="78" r:id="rId12"/>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D19" sqref="D19:J19"/>
    </sheetView>
  </sheetViews>
  <sheetFormatPr defaultColWidth="9.140625" defaultRowHeight="12.75"/>
  <cols>
    <col min="1" max="1" width="3.00390625" style="0" bestFit="1" customWidth="1"/>
    <col min="2" max="2" width="28.8515625" style="0" customWidth="1"/>
    <col min="3" max="3" width="0.42578125" style="0" customWidth="1"/>
    <col min="4" max="6" width="9.00390625" style="0" customWidth="1"/>
    <col min="7" max="7" width="0.42578125" style="0" customWidth="1"/>
    <col min="8" max="10" width="9.00390625" style="0" customWidth="1"/>
    <col min="11" max="11" width="1.57421875" style="0" customWidth="1"/>
    <col min="12" max="12" width="35.28125" style="0" customWidth="1"/>
    <col min="13" max="13" width="3.28125" style="0" customWidth="1"/>
    <col min="14" max="14" width="7.140625" style="0" customWidth="1"/>
    <col min="15" max="15" width="22.7109375" style="0" bestFit="1" customWidth="1"/>
    <col min="16" max="16" width="2.7109375" style="0" customWidth="1"/>
    <col min="17" max="17" width="7.421875" style="0" customWidth="1"/>
    <col min="18" max="18" width="10.57421875" style="0" bestFit="1" customWidth="1"/>
    <col min="19" max="19" width="13.57421875" style="0" bestFit="1" customWidth="1"/>
  </cols>
  <sheetData>
    <row r="1" spans="1:12" ht="15">
      <c r="A1" s="181" t="s">
        <v>598</v>
      </c>
      <c r="B1" s="3"/>
      <c r="C1" s="222"/>
      <c r="D1" s="222"/>
      <c r="E1" s="222"/>
      <c r="F1" s="222"/>
      <c r="G1" s="222"/>
      <c r="H1" s="222"/>
      <c r="I1" s="222"/>
      <c r="J1" s="222"/>
      <c r="L1" s="46"/>
    </row>
    <row r="2" spans="1:20" ht="12.75">
      <c r="A2" s="3"/>
      <c r="B2" s="91"/>
      <c r="C2" s="91"/>
      <c r="D2" s="91"/>
      <c r="E2" s="91"/>
      <c r="F2" s="91"/>
      <c r="G2" s="91"/>
      <c r="H2" s="91"/>
      <c r="I2" s="91"/>
      <c r="J2" s="91"/>
      <c r="L2" s="4" t="s">
        <v>407</v>
      </c>
      <c r="R2" s="46" t="s">
        <v>98</v>
      </c>
      <c r="S2" s="46" t="s">
        <v>101</v>
      </c>
      <c r="T2" s="46"/>
    </row>
    <row r="3" spans="2:20" ht="12.75">
      <c r="B3" s="91"/>
      <c r="C3" s="92"/>
      <c r="D3" s="657" t="s">
        <v>1188</v>
      </c>
      <c r="E3" s="657"/>
      <c r="F3" s="657"/>
      <c r="G3" s="92"/>
      <c r="H3" s="657" t="s">
        <v>1189</v>
      </c>
      <c r="I3" s="657"/>
      <c r="J3" s="657"/>
      <c r="L3" s="46"/>
      <c r="M3" s="46"/>
      <c r="N3" s="46"/>
      <c r="O3" s="46"/>
      <c r="P3" s="46"/>
      <c r="Q3" s="46"/>
      <c r="R3" s="46" t="s">
        <v>99</v>
      </c>
      <c r="S3" s="46" t="s">
        <v>100</v>
      </c>
      <c r="T3" s="46" t="s">
        <v>96</v>
      </c>
    </row>
    <row r="4" spans="2:18" ht="12.75">
      <c r="B4" s="91"/>
      <c r="C4" s="62"/>
      <c r="D4" s="92" t="s">
        <v>596</v>
      </c>
      <c r="E4" s="92" t="s">
        <v>207</v>
      </c>
      <c r="F4" s="92">
        <v>2</v>
      </c>
      <c r="G4" s="62"/>
      <c r="H4" s="92" t="s">
        <v>596</v>
      </c>
      <c r="I4" s="92" t="s">
        <v>207</v>
      </c>
      <c r="J4" s="92">
        <v>2</v>
      </c>
      <c r="L4" s="404" t="s">
        <v>208</v>
      </c>
      <c r="M4" s="401"/>
      <c r="N4" s="401"/>
      <c r="O4" s="405" t="s">
        <v>207</v>
      </c>
      <c r="P4" s="402"/>
      <c r="Q4" s="402"/>
      <c r="R4" s="46"/>
    </row>
    <row r="5" spans="1:21" ht="12.75">
      <c r="A5">
        <v>1</v>
      </c>
      <c r="B5" s="93" t="s">
        <v>1492</v>
      </c>
      <c r="C5" s="87"/>
      <c r="D5" s="646">
        <v>0.031</v>
      </c>
      <c r="E5" s="646">
        <v>0.17</v>
      </c>
      <c r="F5" s="646" t="s">
        <v>1461</v>
      </c>
      <c r="G5" s="647"/>
      <c r="H5" s="646">
        <v>0.015</v>
      </c>
      <c r="I5" s="646">
        <v>0.05</v>
      </c>
      <c r="J5" s="646" t="s">
        <v>1461</v>
      </c>
      <c r="L5" s="176" t="s">
        <v>89</v>
      </c>
      <c r="M5" s="176" t="s">
        <v>90</v>
      </c>
      <c r="N5" s="47" t="s">
        <v>1461</v>
      </c>
      <c r="O5" s="176" t="s">
        <v>112</v>
      </c>
      <c r="P5" s="176" t="s">
        <v>88</v>
      </c>
      <c r="Q5" s="47" t="s">
        <v>87</v>
      </c>
      <c r="R5" s="176" t="s">
        <v>93</v>
      </c>
      <c r="S5" s="176" t="s">
        <v>93</v>
      </c>
      <c r="T5" s="176"/>
      <c r="U5" s="176"/>
    </row>
    <row r="6" spans="1:21" ht="13.5">
      <c r="A6" s="400">
        <v>2</v>
      </c>
      <c r="B6" s="399" t="s">
        <v>405</v>
      </c>
      <c r="C6" s="87"/>
      <c r="D6" s="646">
        <v>0.031</v>
      </c>
      <c r="E6" s="646">
        <v>0.08</v>
      </c>
      <c r="F6" s="646">
        <v>0.07</v>
      </c>
      <c r="G6" s="647"/>
      <c r="H6" s="646">
        <v>0.031</v>
      </c>
      <c r="I6" s="646">
        <v>0.08</v>
      </c>
      <c r="J6" s="646">
        <v>0.07</v>
      </c>
      <c r="L6" s="176" t="s">
        <v>91</v>
      </c>
      <c r="M6" s="176" t="s">
        <v>92</v>
      </c>
      <c r="N6" s="47" t="s">
        <v>95</v>
      </c>
      <c r="O6" s="176" t="s">
        <v>103</v>
      </c>
      <c r="P6" s="176" t="s">
        <v>92</v>
      </c>
      <c r="Q6" s="47" t="s">
        <v>176</v>
      </c>
      <c r="R6" s="176" t="s">
        <v>94</v>
      </c>
      <c r="S6" s="176" t="s">
        <v>94</v>
      </c>
      <c r="T6" s="176" t="s">
        <v>97</v>
      </c>
      <c r="U6" s="176"/>
    </row>
    <row r="7" spans="1:21" ht="12.75">
      <c r="A7" s="400">
        <v>3</v>
      </c>
      <c r="B7" s="93" t="s">
        <v>1493</v>
      </c>
      <c r="C7" s="87"/>
      <c r="D7" s="646">
        <v>0.09</v>
      </c>
      <c r="E7" s="646">
        <v>0.06</v>
      </c>
      <c r="F7" s="646" t="s">
        <v>1461</v>
      </c>
      <c r="G7" s="647"/>
      <c r="H7" s="646">
        <v>0.17</v>
      </c>
      <c r="I7" s="646">
        <v>0.12</v>
      </c>
      <c r="J7" s="646" t="s">
        <v>1461</v>
      </c>
      <c r="L7" s="176" t="s">
        <v>404</v>
      </c>
      <c r="M7" s="176" t="s">
        <v>406</v>
      </c>
      <c r="N7" s="47" t="s">
        <v>409</v>
      </c>
      <c r="O7" s="176" t="s">
        <v>410</v>
      </c>
      <c r="P7" s="176" t="s">
        <v>403</v>
      </c>
      <c r="Q7" s="47" t="s">
        <v>408</v>
      </c>
      <c r="R7" s="176" t="s">
        <v>93</v>
      </c>
      <c r="S7" s="176" t="s">
        <v>94</v>
      </c>
      <c r="T7" s="176"/>
      <c r="U7" s="176"/>
    </row>
    <row r="8" spans="1:21" ht="12.75">
      <c r="A8" s="400">
        <v>4</v>
      </c>
      <c r="B8" s="93" t="s">
        <v>1494</v>
      </c>
      <c r="C8" s="87"/>
      <c r="D8" s="646">
        <v>0.26</v>
      </c>
      <c r="E8" s="646">
        <v>0.25</v>
      </c>
      <c r="F8" s="646" t="s">
        <v>1461</v>
      </c>
      <c r="G8" s="647"/>
      <c r="H8" s="646">
        <v>0.23</v>
      </c>
      <c r="I8" s="646">
        <v>0.25</v>
      </c>
      <c r="J8" s="646" t="s">
        <v>1461</v>
      </c>
      <c r="L8" s="176" t="s">
        <v>102</v>
      </c>
      <c r="M8" s="176" t="s">
        <v>108</v>
      </c>
      <c r="N8" s="47" t="s">
        <v>107</v>
      </c>
      <c r="O8" s="176" t="s">
        <v>104</v>
      </c>
      <c r="P8" s="176" t="s">
        <v>105</v>
      </c>
      <c r="Q8" s="47" t="s">
        <v>176</v>
      </c>
      <c r="R8" s="176" t="s">
        <v>93</v>
      </c>
      <c r="S8" s="176" t="s">
        <v>115</v>
      </c>
      <c r="T8" s="176" t="s">
        <v>106</v>
      </c>
      <c r="U8" s="176"/>
    </row>
    <row r="9" spans="1:21" ht="12.75">
      <c r="A9">
        <v>5</v>
      </c>
      <c r="B9" s="93" t="s">
        <v>1495</v>
      </c>
      <c r="C9" s="87"/>
      <c r="D9" s="646">
        <v>0.0064</v>
      </c>
      <c r="E9" s="646">
        <v>0.05</v>
      </c>
      <c r="F9" s="646" t="s">
        <v>1461</v>
      </c>
      <c r="G9" s="647"/>
      <c r="H9" s="646">
        <v>0.009</v>
      </c>
      <c r="I9" s="646">
        <v>0.05</v>
      </c>
      <c r="J9" s="646" t="s">
        <v>1461</v>
      </c>
      <c r="L9" s="176" t="s">
        <v>118</v>
      </c>
      <c r="M9" s="176" t="s">
        <v>122</v>
      </c>
      <c r="N9" s="47" t="s">
        <v>1461</v>
      </c>
      <c r="O9" s="176" t="s">
        <v>120</v>
      </c>
      <c r="P9" s="176" t="s">
        <v>119</v>
      </c>
      <c r="Q9" s="47" t="s">
        <v>121</v>
      </c>
      <c r="R9" s="176" t="s">
        <v>93</v>
      </c>
      <c r="S9" s="176" t="s">
        <v>123</v>
      </c>
      <c r="T9" s="176"/>
      <c r="U9" s="176"/>
    </row>
    <row r="10" spans="1:21" ht="12.75">
      <c r="A10" s="400">
        <v>6</v>
      </c>
      <c r="B10" s="403" t="s">
        <v>1496</v>
      </c>
      <c r="C10" s="87"/>
      <c r="D10" s="646" t="s">
        <v>1461</v>
      </c>
      <c r="E10" s="646" t="s">
        <v>1461</v>
      </c>
      <c r="F10" s="646" t="s">
        <v>1461</v>
      </c>
      <c r="G10" s="647"/>
      <c r="H10" s="646">
        <v>0.13</v>
      </c>
      <c r="I10" s="646">
        <v>0.12</v>
      </c>
      <c r="J10" s="646">
        <v>0.162</v>
      </c>
      <c r="L10" s="176" t="s">
        <v>414</v>
      </c>
      <c r="M10" s="176" t="s">
        <v>173</v>
      </c>
      <c r="N10" s="47">
        <v>12.08</v>
      </c>
      <c r="O10" s="176" t="s">
        <v>414</v>
      </c>
      <c r="P10" s="176" t="s">
        <v>173</v>
      </c>
      <c r="Q10" s="47">
        <v>12.08</v>
      </c>
      <c r="R10" s="176" t="s">
        <v>94</v>
      </c>
      <c r="S10" s="176" t="s">
        <v>154</v>
      </c>
      <c r="T10" s="176"/>
      <c r="U10" s="176"/>
    </row>
    <row r="11" spans="1:21" ht="12.75">
      <c r="A11" s="400">
        <v>7</v>
      </c>
      <c r="B11" s="93" t="s">
        <v>1497</v>
      </c>
      <c r="C11" s="87"/>
      <c r="D11" s="646">
        <v>0.0006</v>
      </c>
      <c r="E11" s="646">
        <v>0.01</v>
      </c>
      <c r="F11" s="646">
        <v>0.0012</v>
      </c>
      <c r="G11" s="647"/>
      <c r="H11" s="646">
        <v>0.0011</v>
      </c>
      <c r="I11" s="646">
        <v>0.01</v>
      </c>
      <c r="J11" s="646">
        <v>0.0024</v>
      </c>
      <c r="L11" s="176" t="s">
        <v>109</v>
      </c>
      <c r="M11" s="176" t="s">
        <v>117</v>
      </c>
      <c r="N11" s="47" t="s">
        <v>1461</v>
      </c>
      <c r="O11" s="176" t="s">
        <v>110</v>
      </c>
      <c r="P11" s="176" t="s">
        <v>111</v>
      </c>
      <c r="Q11" s="47" t="s">
        <v>116</v>
      </c>
      <c r="R11" s="176" t="s">
        <v>93</v>
      </c>
      <c r="S11" s="176" t="s">
        <v>171</v>
      </c>
      <c r="T11" s="176"/>
      <c r="U11" s="176"/>
    </row>
    <row r="12" spans="1:21" ht="12.75">
      <c r="A12" s="400">
        <v>8</v>
      </c>
      <c r="B12" s="93" t="s">
        <v>1498</v>
      </c>
      <c r="C12" s="87"/>
      <c r="D12" s="646">
        <v>0.06</v>
      </c>
      <c r="E12" s="646">
        <v>0.06</v>
      </c>
      <c r="F12" s="646">
        <v>0.061</v>
      </c>
      <c r="G12" s="647"/>
      <c r="H12" s="646">
        <v>0.05</v>
      </c>
      <c r="I12" s="646">
        <v>0.06</v>
      </c>
      <c r="J12" s="646">
        <v>0.043</v>
      </c>
      <c r="L12" s="176" t="s">
        <v>414</v>
      </c>
      <c r="M12" s="176" t="s">
        <v>420</v>
      </c>
      <c r="N12" s="47" t="s">
        <v>172</v>
      </c>
      <c r="O12" s="176" t="s">
        <v>414</v>
      </c>
      <c r="P12" s="176" t="s">
        <v>420</v>
      </c>
      <c r="Q12" s="47" t="s">
        <v>172</v>
      </c>
      <c r="R12" s="176" t="s">
        <v>94</v>
      </c>
      <c r="S12" s="176" t="s">
        <v>166</v>
      </c>
      <c r="T12" s="176"/>
      <c r="U12" s="176"/>
    </row>
    <row r="13" spans="1:21" ht="12.75">
      <c r="A13" s="400">
        <v>9</v>
      </c>
      <c r="B13" s="93" t="s">
        <v>1499</v>
      </c>
      <c r="C13" s="87"/>
      <c r="D13" s="646">
        <v>0.0058</v>
      </c>
      <c r="E13" s="646">
        <v>0.005</v>
      </c>
      <c r="F13" s="646">
        <v>0.0053</v>
      </c>
      <c r="G13" s="647"/>
      <c r="H13" s="646">
        <v>0.0054</v>
      </c>
      <c r="I13" s="646">
        <v>0.005</v>
      </c>
      <c r="J13" s="646">
        <v>0.0047</v>
      </c>
      <c r="L13" s="176" t="s">
        <v>124</v>
      </c>
      <c r="M13" s="176" t="s">
        <v>127</v>
      </c>
      <c r="N13" s="47" t="s">
        <v>1461</v>
      </c>
      <c r="O13" s="176" t="s">
        <v>126</v>
      </c>
      <c r="P13" s="176" t="s">
        <v>125</v>
      </c>
      <c r="Q13" s="47" t="s">
        <v>1461</v>
      </c>
      <c r="R13" s="176" t="s">
        <v>93</v>
      </c>
      <c r="S13" s="176"/>
      <c r="T13" s="176"/>
      <c r="U13" s="176"/>
    </row>
    <row r="14" spans="1:21" ht="13.5" thickBot="1">
      <c r="A14" s="400">
        <v>10</v>
      </c>
      <c r="B14" s="93" t="s">
        <v>599</v>
      </c>
      <c r="C14" s="87"/>
      <c r="D14" s="646">
        <v>0.004</v>
      </c>
      <c r="E14" s="646" t="s">
        <v>1461</v>
      </c>
      <c r="F14" s="646">
        <v>0.01</v>
      </c>
      <c r="G14" s="647"/>
      <c r="H14" s="648">
        <v>0.004</v>
      </c>
      <c r="I14" s="648" t="s">
        <v>1461</v>
      </c>
      <c r="J14" s="648">
        <v>0.01</v>
      </c>
      <c r="L14" s="176" t="s">
        <v>1461</v>
      </c>
      <c r="M14" s="176"/>
      <c r="N14" s="47"/>
      <c r="O14" s="176" t="s">
        <v>1461</v>
      </c>
      <c r="P14" s="176"/>
      <c r="Q14" s="47"/>
      <c r="R14" s="176"/>
      <c r="S14" s="176"/>
      <c r="T14" s="176"/>
      <c r="U14" s="176"/>
    </row>
    <row r="15" spans="1:21" ht="13.5" thickBot="1">
      <c r="A15" s="400">
        <v>11</v>
      </c>
      <c r="B15" s="403" t="s">
        <v>1500</v>
      </c>
      <c r="C15" s="87"/>
      <c r="D15" s="646">
        <v>0.25</v>
      </c>
      <c r="E15" s="646">
        <v>0.25</v>
      </c>
      <c r="F15" s="646">
        <v>0.237</v>
      </c>
      <c r="G15" s="649"/>
      <c r="H15" s="650">
        <v>0.3</v>
      </c>
      <c r="I15" s="651">
        <v>0.28</v>
      </c>
      <c r="J15" s="652">
        <v>0.182</v>
      </c>
      <c r="L15" s="176" t="s">
        <v>628</v>
      </c>
      <c r="M15" s="176" t="s">
        <v>627</v>
      </c>
      <c r="N15" s="47" t="s">
        <v>211</v>
      </c>
      <c r="O15" s="176" t="s">
        <v>411</v>
      </c>
      <c r="P15" s="176" t="s">
        <v>627</v>
      </c>
      <c r="Q15" s="47" t="s">
        <v>211</v>
      </c>
      <c r="R15" s="176" t="s">
        <v>94</v>
      </c>
      <c r="S15" s="176" t="s">
        <v>166</v>
      </c>
      <c r="T15" s="176"/>
      <c r="U15" s="176"/>
    </row>
    <row r="16" spans="1:21" ht="12.75">
      <c r="A16" s="400">
        <v>12</v>
      </c>
      <c r="B16" s="403" t="s">
        <v>1501</v>
      </c>
      <c r="C16" s="87"/>
      <c r="D16" s="646">
        <v>0.011</v>
      </c>
      <c r="E16" s="646">
        <v>0.15</v>
      </c>
      <c r="F16" s="646">
        <v>0.0075</v>
      </c>
      <c r="G16" s="647"/>
      <c r="H16" s="653">
        <v>0.024</v>
      </c>
      <c r="I16" s="653">
        <v>0.15</v>
      </c>
      <c r="J16" s="653">
        <v>0.01</v>
      </c>
      <c r="L16" s="176" t="s">
        <v>412</v>
      </c>
      <c r="M16" s="176" t="s">
        <v>155</v>
      </c>
      <c r="N16" s="47" t="s">
        <v>159</v>
      </c>
      <c r="O16" s="176" t="s">
        <v>113</v>
      </c>
      <c r="P16" s="176" t="s">
        <v>413</v>
      </c>
      <c r="Q16" s="47" t="s">
        <v>1461</v>
      </c>
      <c r="R16" s="176" t="s">
        <v>93</v>
      </c>
      <c r="S16" s="176" t="s">
        <v>158</v>
      </c>
      <c r="T16" s="176" t="s">
        <v>156</v>
      </c>
      <c r="U16" s="176"/>
    </row>
    <row r="17" spans="1:21" ht="13.5" thickBot="1">
      <c r="A17">
        <v>13</v>
      </c>
      <c r="B17" s="93" t="s">
        <v>1502</v>
      </c>
      <c r="C17" s="87"/>
      <c r="D17" s="648">
        <v>0.0055</v>
      </c>
      <c r="E17" s="648" t="s">
        <v>1461</v>
      </c>
      <c r="F17" s="648" t="s">
        <v>1461</v>
      </c>
      <c r="G17" s="647"/>
      <c r="H17" s="648">
        <v>0.023</v>
      </c>
      <c r="I17" s="648" t="s">
        <v>1461</v>
      </c>
      <c r="J17" s="648" t="s">
        <v>1461</v>
      </c>
      <c r="L17" s="176" t="s">
        <v>128</v>
      </c>
      <c r="M17" s="176" t="s">
        <v>160</v>
      </c>
      <c r="N17" s="47" t="s">
        <v>1461</v>
      </c>
      <c r="O17" s="176" t="s">
        <v>1461</v>
      </c>
      <c r="P17" s="176"/>
      <c r="Q17" s="47"/>
      <c r="R17" s="176"/>
      <c r="S17" s="176"/>
      <c r="T17" s="176"/>
      <c r="U17" s="176"/>
    </row>
    <row r="18" spans="1:21" ht="13.5" thickBot="1">
      <c r="A18" s="400">
        <v>14</v>
      </c>
      <c r="B18" s="403" t="s">
        <v>1503</v>
      </c>
      <c r="C18" s="88"/>
      <c r="D18" s="650">
        <v>0.42</v>
      </c>
      <c r="E18" s="651">
        <v>0.42</v>
      </c>
      <c r="F18" s="652">
        <v>0.212</v>
      </c>
      <c r="G18" s="649"/>
      <c r="H18" s="650">
        <v>0.25</v>
      </c>
      <c r="I18" s="651">
        <v>0.25</v>
      </c>
      <c r="J18" s="652">
        <v>0.074</v>
      </c>
      <c r="L18" s="176" t="s">
        <v>629</v>
      </c>
      <c r="M18" s="176" t="s">
        <v>626</v>
      </c>
      <c r="N18" s="47" t="s">
        <v>822</v>
      </c>
      <c r="O18" s="176" t="s">
        <v>114</v>
      </c>
      <c r="P18" s="176" t="s">
        <v>626</v>
      </c>
      <c r="Q18" s="47" t="s">
        <v>822</v>
      </c>
      <c r="R18" s="176" t="s">
        <v>94</v>
      </c>
      <c r="S18" s="176" t="s">
        <v>94</v>
      </c>
      <c r="T18" s="176"/>
      <c r="U18" s="176"/>
    </row>
    <row r="19" spans="1:21" ht="12.75">
      <c r="A19" s="400">
        <v>15</v>
      </c>
      <c r="B19" s="403" t="s">
        <v>1505</v>
      </c>
      <c r="C19" s="87"/>
      <c r="D19" s="653">
        <v>0.08</v>
      </c>
      <c r="E19" s="653">
        <v>0.172</v>
      </c>
      <c r="F19" s="653">
        <v>0.085</v>
      </c>
      <c r="G19" s="647"/>
      <c r="H19" s="653">
        <v>0.06</v>
      </c>
      <c r="I19" s="653">
        <v>0.116</v>
      </c>
      <c r="J19" s="653">
        <v>0.062</v>
      </c>
      <c r="L19" s="176" t="s">
        <v>414</v>
      </c>
      <c r="M19" s="176" t="s">
        <v>419</v>
      </c>
      <c r="N19" s="47" t="s">
        <v>418</v>
      </c>
      <c r="O19" s="176" t="s">
        <v>416</v>
      </c>
      <c r="P19" s="176" t="s">
        <v>415</v>
      </c>
      <c r="Q19" s="47" t="s">
        <v>417</v>
      </c>
      <c r="R19" s="176" t="s">
        <v>93</v>
      </c>
      <c r="S19" s="176" t="s">
        <v>154</v>
      </c>
      <c r="T19" s="176" t="s">
        <v>179</v>
      </c>
      <c r="U19" s="176"/>
    </row>
    <row r="20" spans="1:21" ht="12.75">
      <c r="A20" s="400">
        <v>16</v>
      </c>
      <c r="B20" s="93" t="s">
        <v>1506</v>
      </c>
      <c r="C20" s="87"/>
      <c r="D20" s="646">
        <v>0.0003</v>
      </c>
      <c r="E20" s="646" t="s">
        <v>1461</v>
      </c>
      <c r="F20" s="646">
        <v>0.0025</v>
      </c>
      <c r="G20" s="647"/>
      <c r="H20" s="646">
        <v>0.0026</v>
      </c>
      <c r="I20" s="646" t="s">
        <v>1461</v>
      </c>
      <c r="J20" s="646">
        <v>0.0025</v>
      </c>
      <c r="L20" s="176" t="s">
        <v>129</v>
      </c>
      <c r="M20" s="176" t="s">
        <v>170</v>
      </c>
      <c r="N20" s="47" t="s">
        <v>176</v>
      </c>
      <c r="O20" s="176" t="s">
        <v>1461</v>
      </c>
      <c r="P20" s="176"/>
      <c r="Q20" s="47"/>
      <c r="R20" s="176"/>
      <c r="S20" s="176"/>
      <c r="T20" s="176"/>
      <c r="U20" s="176"/>
    </row>
    <row r="21" spans="1:21" ht="12.75">
      <c r="A21">
        <v>17</v>
      </c>
      <c r="B21" s="93" t="s">
        <v>1507</v>
      </c>
      <c r="C21" s="87"/>
      <c r="D21" s="646">
        <v>0.037</v>
      </c>
      <c r="E21" s="646" t="s">
        <v>1461</v>
      </c>
      <c r="F21" s="646" t="s">
        <v>1461</v>
      </c>
      <c r="G21" s="647"/>
      <c r="H21" s="646">
        <v>0.026</v>
      </c>
      <c r="I21" s="646" t="s">
        <v>1461</v>
      </c>
      <c r="J21" s="646" t="s">
        <v>1461</v>
      </c>
      <c r="L21" s="176" t="s">
        <v>130</v>
      </c>
      <c r="M21" s="176" t="s">
        <v>174</v>
      </c>
      <c r="N21" s="47">
        <v>1.88</v>
      </c>
      <c r="O21" s="176"/>
      <c r="P21" s="176"/>
      <c r="Q21" s="47"/>
      <c r="R21" s="176"/>
      <c r="S21" s="176" t="s">
        <v>93</v>
      </c>
      <c r="T21" s="176"/>
      <c r="U21" s="176"/>
    </row>
    <row r="22" spans="1:21" ht="12.75">
      <c r="A22" s="400">
        <v>18</v>
      </c>
      <c r="B22" s="93" t="s">
        <v>1508</v>
      </c>
      <c r="C22" s="87"/>
      <c r="D22" s="646">
        <v>0.003</v>
      </c>
      <c r="E22" s="646">
        <v>0.002</v>
      </c>
      <c r="F22" s="646">
        <v>0.0034</v>
      </c>
      <c r="G22" s="647"/>
      <c r="H22" s="646">
        <v>0.0077</v>
      </c>
      <c r="I22" s="646">
        <v>0.005</v>
      </c>
      <c r="J22" s="646">
        <v>0.007</v>
      </c>
      <c r="L22" s="176" t="s">
        <v>131</v>
      </c>
      <c r="M22" s="176" t="s">
        <v>134</v>
      </c>
      <c r="N22" s="47" t="s">
        <v>137</v>
      </c>
      <c r="O22" s="176" t="s">
        <v>133</v>
      </c>
      <c r="P22" s="176" t="s">
        <v>132</v>
      </c>
      <c r="Q22" s="47" t="s">
        <v>136</v>
      </c>
      <c r="R22" s="176" t="s">
        <v>93</v>
      </c>
      <c r="S22" s="176" t="s">
        <v>157</v>
      </c>
      <c r="T22" s="176" t="s">
        <v>135</v>
      </c>
      <c r="U22" s="176"/>
    </row>
    <row r="23" spans="1:21" ht="12.75">
      <c r="A23" s="400">
        <v>19</v>
      </c>
      <c r="B23" s="403" t="s">
        <v>1509</v>
      </c>
      <c r="C23" s="87"/>
      <c r="D23" s="646">
        <v>0.34</v>
      </c>
      <c r="E23" s="646">
        <v>0.395</v>
      </c>
      <c r="F23" s="646">
        <v>0.639</v>
      </c>
      <c r="G23" s="647"/>
      <c r="H23" s="646">
        <v>0.32</v>
      </c>
      <c r="I23" s="646">
        <v>0.395</v>
      </c>
      <c r="J23" s="646">
        <v>0.59</v>
      </c>
      <c r="L23" s="176" t="s">
        <v>422</v>
      </c>
      <c r="M23" s="176" t="s">
        <v>424</v>
      </c>
      <c r="N23" s="47" t="s">
        <v>425</v>
      </c>
      <c r="O23" s="176" t="s">
        <v>145</v>
      </c>
      <c r="P23" s="176" t="s">
        <v>423</v>
      </c>
      <c r="Q23" s="47" t="s">
        <v>1461</v>
      </c>
      <c r="R23" s="176" t="s">
        <v>93</v>
      </c>
      <c r="S23" s="176" t="s">
        <v>144</v>
      </c>
      <c r="T23" s="176"/>
      <c r="U23" s="176"/>
    </row>
    <row r="24" spans="1:21" ht="12.75">
      <c r="A24">
        <v>20</v>
      </c>
      <c r="B24" s="93" t="s">
        <v>1510</v>
      </c>
      <c r="C24" s="87"/>
      <c r="D24" s="646">
        <v>0.4</v>
      </c>
      <c r="E24" s="646" t="s">
        <v>1461</v>
      </c>
      <c r="F24" s="646" t="s">
        <v>1461</v>
      </c>
      <c r="G24" s="647"/>
      <c r="H24" s="646">
        <v>0.47</v>
      </c>
      <c r="I24" s="646" t="s">
        <v>1461</v>
      </c>
      <c r="J24" s="646" t="s">
        <v>1461</v>
      </c>
      <c r="L24" s="176" t="s">
        <v>138</v>
      </c>
      <c r="M24" s="176" t="s">
        <v>169</v>
      </c>
      <c r="N24" s="47" t="s">
        <v>176</v>
      </c>
      <c r="O24" s="176" t="s">
        <v>1461</v>
      </c>
      <c r="P24" s="176"/>
      <c r="Q24" s="47"/>
      <c r="R24" s="176"/>
      <c r="S24" s="176"/>
      <c r="T24" s="176"/>
      <c r="U24" s="176"/>
    </row>
    <row r="25" spans="1:21" ht="12.75">
      <c r="A25" s="400">
        <v>21</v>
      </c>
      <c r="B25" s="403" t="s">
        <v>1511</v>
      </c>
      <c r="C25" s="87"/>
      <c r="D25" s="646">
        <v>0.17</v>
      </c>
      <c r="E25" s="646">
        <v>0.16</v>
      </c>
      <c r="F25" s="646">
        <v>0.178</v>
      </c>
      <c r="G25" s="647"/>
      <c r="H25" s="646" t="s">
        <v>1461</v>
      </c>
      <c r="I25" s="646" t="s">
        <v>1461</v>
      </c>
      <c r="J25" s="646" t="s">
        <v>1461</v>
      </c>
      <c r="L25" s="176" t="s">
        <v>414</v>
      </c>
      <c r="M25" s="176" t="s">
        <v>421</v>
      </c>
      <c r="N25" s="47">
        <v>15.9</v>
      </c>
      <c r="O25" s="176" t="s">
        <v>414</v>
      </c>
      <c r="P25" s="176" t="s">
        <v>421</v>
      </c>
      <c r="Q25" s="47">
        <v>15.9</v>
      </c>
      <c r="R25" s="176" t="s">
        <v>94</v>
      </c>
      <c r="S25" s="176" t="s">
        <v>154</v>
      </c>
      <c r="T25" s="176"/>
      <c r="U25" s="176"/>
    </row>
    <row r="26" spans="1:21" ht="12.75">
      <c r="A26" s="400">
        <v>22</v>
      </c>
      <c r="B26" s="403" t="s">
        <v>1512</v>
      </c>
      <c r="C26" s="87"/>
      <c r="D26" s="646">
        <v>0.04</v>
      </c>
      <c r="E26" s="646">
        <v>0.02</v>
      </c>
      <c r="F26" s="646">
        <v>0.114</v>
      </c>
      <c r="G26" s="647"/>
      <c r="H26" s="646">
        <v>0.04</v>
      </c>
      <c r="I26" s="646">
        <v>0.02</v>
      </c>
      <c r="J26" s="646">
        <v>0.101</v>
      </c>
      <c r="L26" s="176" t="s">
        <v>139</v>
      </c>
      <c r="M26" s="176" t="s">
        <v>142</v>
      </c>
      <c r="N26" s="47" t="s">
        <v>143</v>
      </c>
      <c r="O26" s="176" t="s">
        <v>140</v>
      </c>
      <c r="P26" s="176" t="s">
        <v>141</v>
      </c>
      <c r="Q26" s="47" t="s">
        <v>1461</v>
      </c>
      <c r="R26" s="176" t="s">
        <v>93</v>
      </c>
      <c r="S26" s="176" t="s">
        <v>144</v>
      </c>
      <c r="T26" s="176"/>
      <c r="U26" s="176"/>
    </row>
    <row r="27" spans="1:21" ht="12.75">
      <c r="A27" s="400">
        <v>23</v>
      </c>
      <c r="B27" s="403" t="s">
        <v>1513</v>
      </c>
      <c r="C27" s="87"/>
      <c r="D27" s="646">
        <v>0.04</v>
      </c>
      <c r="E27" s="646">
        <v>0.07</v>
      </c>
      <c r="F27" s="646">
        <v>0.02</v>
      </c>
      <c r="G27" s="647"/>
      <c r="H27" s="646">
        <v>0.04</v>
      </c>
      <c r="I27" s="646">
        <v>0.13</v>
      </c>
      <c r="J27" s="646">
        <v>0.042</v>
      </c>
      <c r="L27" s="176" t="s">
        <v>426</v>
      </c>
      <c r="M27" s="176" t="s">
        <v>147</v>
      </c>
      <c r="N27" s="47" t="s">
        <v>148</v>
      </c>
      <c r="O27" s="176" t="s">
        <v>146</v>
      </c>
      <c r="P27" s="176" t="s">
        <v>427</v>
      </c>
      <c r="Q27" s="47" t="s">
        <v>175</v>
      </c>
      <c r="R27" s="176" t="s">
        <v>93</v>
      </c>
      <c r="S27" s="176" t="s">
        <v>115</v>
      </c>
      <c r="T27" s="176" t="s">
        <v>149</v>
      </c>
      <c r="U27" s="176"/>
    </row>
    <row r="28" spans="1:21" s="34" customFormat="1" ht="12.75">
      <c r="A28" s="406">
        <v>24</v>
      </c>
      <c r="B28" s="255" t="s">
        <v>1514</v>
      </c>
      <c r="C28" s="256"/>
      <c r="D28" s="654">
        <v>0.016</v>
      </c>
      <c r="E28" s="654">
        <v>0.01</v>
      </c>
      <c r="F28" s="654">
        <v>0.024</v>
      </c>
      <c r="G28" s="655"/>
      <c r="H28" s="654">
        <v>0.033</v>
      </c>
      <c r="I28" s="654">
        <v>0.01</v>
      </c>
      <c r="J28" s="654">
        <v>0.042</v>
      </c>
      <c r="L28" s="176" t="s">
        <v>150</v>
      </c>
      <c r="M28" s="176" t="s">
        <v>152</v>
      </c>
      <c r="N28" s="47" t="s">
        <v>164</v>
      </c>
      <c r="O28" s="176" t="s">
        <v>153</v>
      </c>
      <c r="P28" s="176" t="s">
        <v>151</v>
      </c>
      <c r="Q28" s="47" t="s">
        <v>116</v>
      </c>
      <c r="R28" s="176" t="s">
        <v>93</v>
      </c>
      <c r="S28" s="176" t="s">
        <v>154</v>
      </c>
      <c r="T28" s="176"/>
      <c r="U28" s="176"/>
    </row>
    <row r="29" spans="1:21" s="34" customFormat="1" ht="12.75">
      <c r="A29" s="406">
        <v>25</v>
      </c>
      <c r="B29" s="255" t="s">
        <v>1601</v>
      </c>
      <c r="C29" s="256"/>
      <c r="D29" s="654" t="s">
        <v>1461</v>
      </c>
      <c r="E29" s="654">
        <v>0.005</v>
      </c>
      <c r="F29" s="654">
        <v>0.0077</v>
      </c>
      <c r="G29" s="655"/>
      <c r="H29" s="654" t="s">
        <v>1461</v>
      </c>
      <c r="I29" s="654">
        <v>0.005</v>
      </c>
      <c r="J29" s="654">
        <v>0.0051</v>
      </c>
      <c r="L29" s="176" t="s">
        <v>1461</v>
      </c>
      <c r="M29" s="176"/>
      <c r="N29" s="47"/>
      <c r="O29" s="176" t="s">
        <v>167</v>
      </c>
      <c r="P29" s="176" t="s">
        <v>168</v>
      </c>
      <c r="Q29" s="47" t="s">
        <v>1461</v>
      </c>
      <c r="R29" s="176"/>
      <c r="S29" s="176"/>
      <c r="T29" s="176"/>
      <c r="U29" s="176"/>
    </row>
    <row r="30" spans="1:21" s="34" customFormat="1" ht="12.75">
      <c r="A30" s="34">
        <v>26</v>
      </c>
      <c r="B30" s="394" t="s">
        <v>1536</v>
      </c>
      <c r="C30" s="256"/>
      <c r="D30" s="654">
        <v>0.034</v>
      </c>
      <c r="E30" s="654">
        <v>0.1</v>
      </c>
      <c r="F30" s="654">
        <v>0.123</v>
      </c>
      <c r="G30" s="655"/>
      <c r="H30" s="654">
        <v>0.036</v>
      </c>
      <c r="I30" s="654">
        <v>0.08</v>
      </c>
      <c r="J30" s="654">
        <v>0.097</v>
      </c>
      <c r="L30" s="176" t="s">
        <v>161</v>
      </c>
      <c r="M30" s="176" t="s">
        <v>162</v>
      </c>
      <c r="N30" s="47" t="s">
        <v>165</v>
      </c>
      <c r="O30" s="176" t="s">
        <v>163</v>
      </c>
      <c r="P30" s="176" t="s">
        <v>162</v>
      </c>
      <c r="Q30" s="47" t="s">
        <v>165</v>
      </c>
      <c r="R30" s="176" t="s">
        <v>94</v>
      </c>
      <c r="S30" s="176" t="s">
        <v>166</v>
      </c>
      <c r="T30" s="176"/>
      <c r="U30" s="176"/>
    </row>
    <row r="31" spans="2:20" ht="14.25">
      <c r="B31" s="64" t="s">
        <v>730</v>
      </c>
      <c r="C31" s="91"/>
      <c r="D31" s="91"/>
      <c r="E31" s="91"/>
      <c r="F31" s="91"/>
      <c r="G31" s="91"/>
      <c r="H31" s="91"/>
      <c r="I31" s="91"/>
      <c r="J31" s="91"/>
      <c r="L31" s="613"/>
      <c r="N31" s="1"/>
      <c r="O31" s="484"/>
      <c r="P31" s="615" t="s">
        <v>177</v>
      </c>
      <c r="Q31" s="616"/>
      <c r="R31" s="402">
        <f>COUNTA(R5:R30)</f>
        <v>20</v>
      </c>
      <c r="S31" s="484"/>
      <c r="T31" s="484"/>
    </row>
    <row r="32" spans="12:18" ht="12.75">
      <c r="L32" s="613"/>
      <c r="O32" s="484"/>
      <c r="P32" s="617" t="s">
        <v>94</v>
      </c>
      <c r="Q32" s="618"/>
      <c r="R32" s="402">
        <f>COUNTIF(R5:R30,"Same")</f>
        <v>7</v>
      </c>
    </row>
    <row r="33" spans="2:18" ht="12.75">
      <c r="B33" s="37" t="s">
        <v>1603</v>
      </c>
      <c r="H33" s="77" t="s">
        <v>376</v>
      </c>
      <c r="I33" s="52"/>
      <c r="J33" s="51"/>
      <c r="L33" s="613"/>
      <c r="O33" s="484"/>
      <c r="P33" s="617" t="s">
        <v>93</v>
      </c>
      <c r="Q33" s="618"/>
      <c r="R33" s="402">
        <f>COUNTIF(R5:R30,"Different")</f>
        <v>13</v>
      </c>
    </row>
    <row r="34" spans="2:18" ht="12.75">
      <c r="B34" s="70" t="s">
        <v>1190</v>
      </c>
      <c r="H34" s="80" t="s">
        <v>208</v>
      </c>
      <c r="I34" s="3" t="s">
        <v>1485</v>
      </c>
      <c r="J34" s="10"/>
      <c r="L34" s="613"/>
      <c r="O34" s="484"/>
      <c r="P34" s="617" t="s">
        <v>178</v>
      </c>
      <c r="Q34" s="402"/>
      <c r="R34" s="614">
        <f>R33/R31</f>
        <v>0.65</v>
      </c>
    </row>
    <row r="35" spans="2:15" ht="12.75">
      <c r="B35" s="70" t="s">
        <v>1361</v>
      </c>
      <c r="H35" s="80" t="s">
        <v>207</v>
      </c>
      <c r="I35" s="3" t="s">
        <v>1484</v>
      </c>
      <c r="J35" s="10"/>
      <c r="L35" s="613"/>
      <c r="O35" s="484"/>
    </row>
    <row r="36" spans="2:15" ht="12.75">
      <c r="B36" s="70" t="s">
        <v>1606</v>
      </c>
      <c r="H36" s="89">
        <v>2</v>
      </c>
      <c r="I36" s="11" t="s">
        <v>1486</v>
      </c>
      <c r="J36" s="12"/>
      <c r="O36" s="484"/>
    </row>
    <row r="37" spans="2:15" ht="12.75">
      <c r="B37" s="70" t="s">
        <v>597</v>
      </c>
      <c r="L37" s="613"/>
      <c r="O37" s="484"/>
    </row>
    <row r="38" ht="12.75">
      <c r="O38" s="484"/>
    </row>
    <row r="39" ht="12.75">
      <c r="O39" s="484"/>
    </row>
    <row r="40" spans="2:15" ht="12.75">
      <c r="B40" s="400" t="s">
        <v>181</v>
      </c>
      <c r="C40" s="400"/>
      <c r="D40" s="400"/>
      <c r="L40" s="613"/>
      <c r="O40" s="484"/>
    </row>
    <row r="41" spans="2:15" ht="12.75">
      <c r="B41" s="468" t="s">
        <v>180</v>
      </c>
      <c r="C41" s="468"/>
      <c r="D41" s="468"/>
      <c r="O41" s="484"/>
    </row>
    <row r="45" ht="12.75">
      <c r="O45" s="644"/>
    </row>
  </sheetData>
  <mergeCells count="2">
    <mergeCell ref="D3:F3"/>
    <mergeCell ref="H3:J3"/>
  </mergeCells>
  <printOptions/>
  <pageMargins left="0.75" right="0.75" top="1" bottom="1"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C197"/>
  <sheetViews>
    <sheetView workbookViewId="0" topLeftCell="A50">
      <selection activeCell="V50" sqref="V50"/>
    </sheetView>
  </sheetViews>
  <sheetFormatPr defaultColWidth="9.140625" defaultRowHeight="12.75"/>
  <cols>
    <col min="1" max="1" width="4.140625" style="53" customWidth="1"/>
    <col min="2" max="2" width="9.7109375" style="53" customWidth="1"/>
    <col min="3" max="3" width="20.8515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9.7109375" style="46" bestFit="1" customWidth="1"/>
    <col min="17" max="18" width="4.8515625" style="0" bestFit="1" customWidth="1"/>
    <col min="19" max="19" width="2.00390625" style="0" customWidth="1"/>
    <col min="20" max="20" width="4.8515625" style="0" bestFit="1" customWidth="1"/>
    <col min="21" max="21" width="4.28125" style="0" bestFit="1" customWidth="1"/>
    <col min="22" max="22" width="12.28125" style="0" customWidth="1"/>
    <col min="23" max="23" width="9.28125" style="0" bestFit="1" customWidth="1"/>
    <col min="24" max="24" width="11.8515625" style="0" bestFit="1" customWidth="1"/>
    <col min="25" max="25" width="11.28125" style="0" bestFit="1" customWidth="1"/>
  </cols>
  <sheetData>
    <row r="1" spans="1:28" ht="12.75" customHeight="1">
      <c r="A1" s="363"/>
      <c r="B1" s="364" t="s">
        <v>252</v>
      </c>
      <c r="C1" s="365"/>
      <c r="D1" s="366"/>
      <c r="E1" s="365"/>
      <c r="F1" s="365"/>
      <c r="G1" s="365"/>
      <c r="H1" s="281"/>
      <c r="I1" s="365"/>
      <c r="J1" s="365"/>
      <c r="K1" s="365"/>
      <c r="L1" s="365"/>
      <c r="M1" s="517"/>
      <c r="N1" s="282"/>
      <c r="O1" s="282"/>
      <c r="P1" s="282"/>
      <c r="Q1" s="362"/>
      <c r="R1" s="362"/>
      <c r="S1" s="362"/>
      <c r="T1" s="362"/>
      <c r="U1" s="362"/>
      <c r="V1" s="283"/>
      <c r="W1" s="283" t="s">
        <v>1030</v>
      </c>
      <c r="X1" s="283" t="s">
        <v>890</v>
      </c>
      <c r="Y1" s="283" t="s">
        <v>891</v>
      </c>
      <c r="Z1" s="362"/>
      <c r="AA1" s="362"/>
      <c r="AB1" s="362"/>
    </row>
    <row r="2" spans="1:28" ht="12.75" customHeight="1">
      <c r="A2" s="365"/>
      <c r="B2" s="364"/>
      <c r="C2" s="365"/>
      <c r="D2" s="366"/>
      <c r="E2" s="365"/>
      <c r="F2" s="365"/>
      <c r="G2" s="365"/>
      <c r="H2" s="281"/>
      <c r="I2" s="365"/>
      <c r="J2" s="365"/>
      <c r="K2" s="365"/>
      <c r="L2" s="365"/>
      <c r="M2" s="378"/>
      <c r="N2" s="282"/>
      <c r="O2" s="282"/>
      <c r="P2" s="282"/>
      <c r="Q2" s="362"/>
      <c r="R2" s="362"/>
      <c r="S2" s="362"/>
      <c r="T2" s="362"/>
      <c r="U2" s="362"/>
      <c r="V2" s="283" t="s">
        <v>603</v>
      </c>
      <c r="W2" s="283">
        <v>0</v>
      </c>
      <c r="X2" s="283">
        <f>COUNTIF(AC9:AC36,4)</f>
        <v>0</v>
      </c>
      <c r="Y2" s="283">
        <f>X2</f>
        <v>0</v>
      </c>
      <c r="Z2" s="362"/>
      <c r="AA2" s="362"/>
      <c r="AB2" s="362"/>
    </row>
    <row r="3" spans="1:28" ht="12.75" customHeight="1">
      <c r="A3" s="365"/>
      <c r="B3" s="260" t="s">
        <v>85</v>
      </c>
      <c r="C3" s="260"/>
      <c r="D3" s="260"/>
      <c r="E3" s="260" t="s">
        <v>82</v>
      </c>
      <c r="F3" s="659" t="s">
        <v>84</v>
      </c>
      <c r="G3" s="659"/>
      <c r="H3" s="261"/>
      <c r="I3" s="360"/>
      <c r="J3" s="360"/>
      <c r="K3" s="360"/>
      <c r="L3" s="360"/>
      <c r="M3" s="378"/>
      <c r="N3" s="661" t="s">
        <v>210</v>
      </c>
      <c r="O3" s="661"/>
      <c r="P3" s="661"/>
      <c r="Q3" s="661"/>
      <c r="R3" s="661"/>
      <c r="S3" s="362"/>
      <c r="T3" s="362"/>
      <c r="U3" s="362"/>
      <c r="V3" s="283" t="s">
        <v>186</v>
      </c>
      <c r="W3" s="283">
        <v>0</v>
      </c>
      <c r="X3" s="283">
        <f>COUNTIF(AC9:AC36,3)</f>
        <v>1</v>
      </c>
      <c r="Y3" s="283">
        <f>X3</f>
        <v>1</v>
      </c>
      <c r="Z3" s="362"/>
      <c r="AA3" s="362"/>
      <c r="AB3" s="362"/>
    </row>
    <row r="4" spans="1:28" ht="12.75" customHeight="1">
      <c r="A4" s="258"/>
      <c r="B4" s="260" t="s">
        <v>86</v>
      </c>
      <c r="C4" s="260" t="s">
        <v>1665</v>
      </c>
      <c r="D4" s="260" t="s">
        <v>1030</v>
      </c>
      <c r="E4" s="260" t="s">
        <v>83</v>
      </c>
      <c r="F4" s="260" t="s">
        <v>208</v>
      </c>
      <c r="G4" s="260" t="s">
        <v>1392</v>
      </c>
      <c r="H4" s="261"/>
      <c r="I4" s="260" t="s">
        <v>207</v>
      </c>
      <c r="J4" s="260" t="s">
        <v>208</v>
      </c>
      <c r="K4" s="260">
        <v>2</v>
      </c>
      <c r="L4" s="260" t="s">
        <v>1392</v>
      </c>
      <c r="M4" s="358"/>
      <c r="N4" s="552" t="s">
        <v>207</v>
      </c>
      <c r="O4" s="552" t="s">
        <v>208</v>
      </c>
      <c r="P4" s="552">
        <v>2</v>
      </c>
      <c r="Q4" s="552" t="s">
        <v>1356</v>
      </c>
      <c r="R4" s="552" t="s">
        <v>3</v>
      </c>
      <c r="S4" s="362"/>
      <c r="T4" s="362"/>
      <c r="U4" s="362"/>
      <c r="V4" s="283" t="s">
        <v>187</v>
      </c>
      <c r="W4" s="283">
        <v>8</v>
      </c>
      <c r="X4" s="283">
        <f>COUNTIF(AC9:AC36,2)</f>
        <v>9</v>
      </c>
      <c r="Y4" s="283">
        <f>X4</f>
        <v>9</v>
      </c>
      <c r="Z4" s="362"/>
      <c r="AA4" s="362"/>
      <c r="AB4" s="362"/>
    </row>
    <row r="5" spans="1:28" ht="12.75" customHeight="1">
      <c r="A5" s="258"/>
      <c r="B5" s="259"/>
      <c r="C5" s="260"/>
      <c r="D5" s="260"/>
      <c r="E5" s="260"/>
      <c r="F5" s="260"/>
      <c r="G5" s="260"/>
      <c r="H5" s="261"/>
      <c r="I5" s="360"/>
      <c r="J5" s="360"/>
      <c r="K5" s="360"/>
      <c r="L5" s="360"/>
      <c r="M5" s="517"/>
      <c r="N5" s="282"/>
      <c r="O5" s="282"/>
      <c r="P5" s="282"/>
      <c r="Q5" s="362"/>
      <c r="R5" s="362"/>
      <c r="S5" s="362"/>
      <c r="T5" s="362"/>
      <c r="U5" s="362"/>
      <c r="V5" s="283" t="s">
        <v>188</v>
      </c>
      <c r="W5" s="283">
        <f>COUNTA(D17:D36)</f>
        <v>20</v>
      </c>
      <c r="X5" s="283">
        <f>COUNTIF(AC9:AC36,1)</f>
        <v>12</v>
      </c>
      <c r="Y5" s="283">
        <f>X5-7</f>
        <v>5</v>
      </c>
      <c r="Z5" s="362"/>
      <c r="AA5" s="362"/>
      <c r="AB5" s="362"/>
    </row>
    <row r="6" spans="1:28" ht="12.75" customHeight="1" thickBot="1">
      <c r="A6" s="258"/>
      <c r="B6" s="259" t="s">
        <v>636</v>
      </c>
      <c r="C6" s="260"/>
      <c r="D6" s="260"/>
      <c r="E6" s="260"/>
      <c r="F6" s="260"/>
      <c r="G6" s="260"/>
      <c r="H6" s="261"/>
      <c r="I6" s="360"/>
      <c r="J6" s="360"/>
      <c r="K6" s="360"/>
      <c r="L6" s="360"/>
      <c r="M6" s="517"/>
      <c r="N6" s="282"/>
      <c r="O6" s="282"/>
      <c r="P6" s="282"/>
      <c r="Q6" s="362"/>
      <c r="R6" s="362"/>
      <c r="S6" s="362"/>
      <c r="T6" s="362"/>
      <c r="U6" s="362"/>
      <c r="V6" s="368"/>
      <c r="W6" s="368">
        <f>SUM(W2:W5)</f>
        <v>28</v>
      </c>
      <c r="X6" s="368">
        <f>SUM(X2:X5)</f>
        <v>22</v>
      </c>
      <c r="Y6" s="368">
        <f>SUM(Y2:Y5)</f>
        <v>15</v>
      </c>
      <c r="Z6" s="362"/>
      <c r="AA6" s="362"/>
      <c r="AB6" s="362"/>
    </row>
    <row r="7" spans="1:28" ht="12.75" customHeight="1">
      <c r="A7" s="274">
        <v>1</v>
      </c>
      <c r="B7" s="275" t="s">
        <v>934</v>
      </c>
      <c r="C7" s="276" t="s">
        <v>253</v>
      </c>
      <c r="D7" s="277" t="s">
        <v>254</v>
      </c>
      <c r="E7" s="277" t="s">
        <v>255</v>
      </c>
      <c r="F7" s="277" t="s">
        <v>1392</v>
      </c>
      <c r="G7" s="278"/>
      <c r="H7" s="260"/>
      <c r="I7" s="279" t="s">
        <v>1390</v>
      </c>
      <c r="J7" s="280"/>
      <c r="K7" s="280"/>
      <c r="L7" s="284" t="s">
        <v>1390</v>
      </c>
      <c r="M7" s="262"/>
      <c r="N7" s="507">
        <v>10</v>
      </c>
      <c r="O7" s="508"/>
      <c r="P7" s="287"/>
      <c r="Q7" s="382">
        <v>1</v>
      </c>
      <c r="R7" s="382">
        <v>1</v>
      </c>
      <c r="S7" s="362"/>
      <c r="T7" s="362"/>
      <c r="U7" s="362"/>
      <c r="V7" s="362"/>
      <c r="W7" s="362"/>
      <c r="X7" s="362"/>
      <c r="Y7" s="362"/>
      <c r="Z7" s="362"/>
      <c r="AA7" s="362"/>
      <c r="AB7" s="362"/>
    </row>
    <row r="8" spans="1:28" ht="12.75" customHeight="1">
      <c r="A8" s="274">
        <v>2</v>
      </c>
      <c r="B8" s="288" t="s">
        <v>935</v>
      </c>
      <c r="C8" s="289" t="s">
        <v>256</v>
      </c>
      <c r="D8" s="290" t="s">
        <v>257</v>
      </c>
      <c r="E8" s="290" t="s">
        <v>255</v>
      </c>
      <c r="F8" s="290"/>
      <c r="G8" s="291"/>
      <c r="H8" s="260"/>
      <c r="I8" s="292" t="s">
        <v>1390</v>
      </c>
      <c r="J8" s="293"/>
      <c r="K8" s="293" t="s">
        <v>1390</v>
      </c>
      <c r="L8" s="294"/>
      <c r="M8" s="262"/>
      <c r="N8" s="295">
        <v>10</v>
      </c>
      <c r="O8" s="296"/>
      <c r="P8" s="297" t="s">
        <v>262</v>
      </c>
      <c r="Q8" s="382">
        <v>1</v>
      </c>
      <c r="R8" s="382">
        <v>1</v>
      </c>
      <c r="S8" s="362"/>
      <c r="T8" s="359" t="s">
        <v>888</v>
      </c>
      <c r="U8" s="359" t="s">
        <v>889</v>
      </c>
      <c r="V8" s="262" t="s">
        <v>826</v>
      </c>
      <c r="W8" s="260" t="s">
        <v>1665</v>
      </c>
      <c r="X8" s="260" t="s">
        <v>1030</v>
      </c>
      <c r="Y8" s="260" t="s">
        <v>207</v>
      </c>
      <c r="Z8" s="260" t="s">
        <v>208</v>
      </c>
      <c r="AA8" s="260">
        <v>2</v>
      </c>
      <c r="AB8" s="260" t="s">
        <v>1392</v>
      </c>
    </row>
    <row r="9" spans="1:29" ht="12.75" customHeight="1">
      <c r="A9" s="274">
        <v>3</v>
      </c>
      <c r="B9" s="311" t="s">
        <v>883</v>
      </c>
      <c r="C9" s="312" t="s">
        <v>697</v>
      </c>
      <c r="D9" s="313" t="s">
        <v>802</v>
      </c>
      <c r="E9" s="313" t="s">
        <v>1177</v>
      </c>
      <c r="F9" s="313" t="s">
        <v>1654</v>
      </c>
      <c r="G9" s="314"/>
      <c r="H9" s="260"/>
      <c r="I9" s="315" t="s">
        <v>1390</v>
      </c>
      <c r="J9" s="316"/>
      <c r="K9" s="316"/>
      <c r="L9" s="317" t="s">
        <v>1390</v>
      </c>
      <c r="M9" s="262"/>
      <c r="N9" s="509">
        <v>13</v>
      </c>
      <c r="O9" s="510"/>
      <c r="P9" s="320"/>
      <c r="Q9" s="382">
        <v>1</v>
      </c>
      <c r="R9" s="382">
        <v>1</v>
      </c>
      <c r="S9" s="362"/>
      <c r="T9" s="262" t="s">
        <v>1390</v>
      </c>
      <c r="U9" s="262"/>
      <c r="V9" s="546">
        <v>1</v>
      </c>
      <c r="W9" s="546"/>
      <c r="X9" s="547" t="s">
        <v>272</v>
      </c>
      <c r="Y9" s="548"/>
      <c r="Z9" s="548"/>
      <c r="AA9" s="548"/>
      <c r="AB9" s="548" t="s">
        <v>1390</v>
      </c>
      <c r="AC9" s="382">
        <f>COUNTA(Y9:AB9)</f>
        <v>1</v>
      </c>
    </row>
    <row r="10" spans="1:29" ht="12.75" customHeight="1">
      <c r="A10" s="274">
        <v>4</v>
      </c>
      <c r="B10" s="288" t="s">
        <v>859</v>
      </c>
      <c r="C10" s="289" t="s">
        <v>1106</v>
      </c>
      <c r="D10" s="290" t="s">
        <v>1107</v>
      </c>
      <c r="E10" s="290" t="s">
        <v>255</v>
      </c>
      <c r="F10" s="290" t="s">
        <v>1392</v>
      </c>
      <c r="G10" s="291"/>
      <c r="H10" s="260"/>
      <c r="I10" s="292" t="s">
        <v>1390</v>
      </c>
      <c r="J10" s="293"/>
      <c r="K10" s="293"/>
      <c r="L10" s="294"/>
      <c r="M10" s="262"/>
      <c r="N10" s="295">
        <v>10</v>
      </c>
      <c r="O10" s="296"/>
      <c r="P10" s="297"/>
      <c r="Q10" s="382">
        <v>1</v>
      </c>
      <c r="R10" s="382">
        <v>1</v>
      </c>
      <c r="S10" s="362"/>
      <c r="T10" s="262"/>
      <c r="U10" s="262"/>
      <c r="V10" s="289" t="s">
        <v>881</v>
      </c>
      <c r="W10" s="289" t="s">
        <v>1104</v>
      </c>
      <c r="X10" s="290" t="s">
        <v>1105</v>
      </c>
      <c r="Y10" s="293"/>
      <c r="Z10" s="293"/>
      <c r="AA10" s="293"/>
      <c r="AB10" s="293"/>
      <c r="AC10" s="382">
        <f aca="true" t="shared" si="0" ref="AC10:AC36">COUNTA(Y10:AB10)</f>
        <v>0</v>
      </c>
    </row>
    <row r="11" spans="1:29" ht="12.75" customHeight="1">
      <c r="A11" s="274">
        <v>5</v>
      </c>
      <c r="B11" s="311" t="s">
        <v>923</v>
      </c>
      <c r="C11" s="312" t="s">
        <v>258</v>
      </c>
      <c r="D11" s="313" t="s">
        <v>805</v>
      </c>
      <c r="E11" s="313" t="s">
        <v>1177</v>
      </c>
      <c r="F11" s="313"/>
      <c r="G11" s="314"/>
      <c r="H11" s="260"/>
      <c r="I11" s="315" t="s">
        <v>1390</v>
      </c>
      <c r="J11" s="316"/>
      <c r="K11" s="316" t="s">
        <v>1390</v>
      </c>
      <c r="L11" s="317"/>
      <c r="M11" s="262"/>
      <c r="N11" s="509">
        <v>10</v>
      </c>
      <c r="O11" s="510"/>
      <c r="P11" s="320" t="s">
        <v>473</v>
      </c>
      <c r="Q11" s="382">
        <v>3</v>
      </c>
      <c r="R11" s="382">
        <v>3</v>
      </c>
      <c r="S11" s="362"/>
      <c r="T11" s="262" t="s">
        <v>1390</v>
      </c>
      <c r="U11" s="262" t="s">
        <v>1390</v>
      </c>
      <c r="V11" s="289" t="s">
        <v>881</v>
      </c>
      <c r="W11" s="289" t="s">
        <v>1104</v>
      </c>
      <c r="X11" s="290" t="s">
        <v>1124</v>
      </c>
      <c r="Y11" s="293" t="s">
        <v>1390</v>
      </c>
      <c r="Z11" s="293"/>
      <c r="AA11" s="293" t="s">
        <v>1390</v>
      </c>
      <c r="AB11" s="293"/>
      <c r="AC11" s="382">
        <f t="shared" si="0"/>
        <v>2</v>
      </c>
    </row>
    <row r="12" spans="1:29" ht="12.75" customHeight="1">
      <c r="A12" s="274">
        <v>6</v>
      </c>
      <c r="B12" s="288" t="s">
        <v>892</v>
      </c>
      <c r="C12" s="289" t="s">
        <v>670</v>
      </c>
      <c r="D12" s="290" t="s">
        <v>259</v>
      </c>
      <c r="E12" s="290" t="s">
        <v>1177</v>
      </c>
      <c r="F12" s="290"/>
      <c r="G12" s="291"/>
      <c r="H12" s="260"/>
      <c r="I12" s="292" t="s">
        <v>1390</v>
      </c>
      <c r="J12" s="293"/>
      <c r="K12" s="293" t="s">
        <v>1390</v>
      </c>
      <c r="L12" s="294"/>
      <c r="M12" s="262"/>
      <c r="N12" s="295">
        <v>10</v>
      </c>
      <c r="O12" s="296"/>
      <c r="P12" s="297" t="s">
        <v>474</v>
      </c>
      <c r="Q12" s="382">
        <v>1</v>
      </c>
      <c r="R12" s="382">
        <v>2</v>
      </c>
      <c r="S12" s="362"/>
      <c r="T12" s="262"/>
      <c r="U12" s="262"/>
      <c r="V12" s="289">
        <v>2</v>
      </c>
      <c r="W12" s="289" t="s">
        <v>258</v>
      </c>
      <c r="X12" s="290" t="s">
        <v>268</v>
      </c>
      <c r="Y12" s="293"/>
      <c r="Z12" s="293"/>
      <c r="AA12" s="293"/>
      <c r="AB12" s="293"/>
      <c r="AC12" s="382">
        <f t="shared" si="0"/>
        <v>0</v>
      </c>
    </row>
    <row r="13" spans="1:29" ht="12.75" customHeight="1">
      <c r="A13" s="274">
        <v>7</v>
      </c>
      <c r="B13" s="311" t="s">
        <v>881</v>
      </c>
      <c r="C13" s="312" t="s">
        <v>1104</v>
      </c>
      <c r="D13" s="313" t="s">
        <v>1105</v>
      </c>
      <c r="E13" s="313" t="s">
        <v>1177</v>
      </c>
      <c r="F13" s="313" t="s">
        <v>1654</v>
      </c>
      <c r="G13" s="314"/>
      <c r="H13" s="260"/>
      <c r="I13" s="315" t="s">
        <v>1390</v>
      </c>
      <c r="J13" s="316"/>
      <c r="K13" s="316"/>
      <c r="L13" s="317"/>
      <c r="M13" s="262"/>
      <c r="N13" s="509">
        <v>13</v>
      </c>
      <c r="O13" s="510"/>
      <c r="P13" s="320"/>
      <c r="Q13" s="382">
        <v>1</v>
      </c>
      <c r="R13" s="382">
        <v>1</v>
      </c>
      <c r="S13" s="362"/>
      <c r="T13" s="262" t="s">
        <v>1390</v>
      </c>
      <c r="U13" s="262" t="s">
        <v>1390</v>
      </c>
      <c r="V13" s="289" t="s">
        <v>923</v>
      </c>
      <c r="W13" s="289" t="s">
        <v>258</v>
      </c>
      <c r="X13" s="290" t="s">
        <v>805</v>
      </c>
      <c r="Y13" s="293" t="s">
        <v>1390</v>
      </c>
      <c r="Z13" s="293"/>
      <c r="AA13" s="293" t="s">
        <v>1390</v>
      </c>
      <c r="AB13" s="293"/>
      <c r="AC13" s="382">
        <f t="shared" si="0"/>
        <v>2</v>
      </c>
    </row>
    <row r="14" spans="1:29" ht="12.75" customHeight="1" thickBot="1">
      <c r="A14" s="274">
        <v>8</v>
      </c>
      <c r="B14" s="321">
        <v>16</v>
      </c>
      <c r="C14" s="322" t="s">
        <v>260</v>
      </c>
      <c r="D14" s="323" t="s">
        <v>261</v>
      </c>
      <c r="E14" s="323" t="s">
        <v>255</v>
      </c>
      <c r="F14" s="323"/>
      <c r="G14" s="324"/>
      <c r="H14" s="260"/>
      <c r="I14" s="326" t="s">
        <v>1390</v>
      </c>
      <c r="J14" s="327"/>
      <c r="K14" s="327" t="s">
        <v>1390</v>
      </c>
      <c r="L14" s="328"/>
      <c r="M14" s="262"/>
      <c r="N14" s="330">
        <v>10</v>
      </c>
      <c r="O14" s="331"/>
      <c r="P14" s="332" t="s">
        <v>475</v>
      </c>
      <c r="Q14" s="382">
        <v>1</v>
      </c>
      <c r="R14" s="382">
        <v>3</v>
      </c>
      <c r="S14" s="362"/>
      <c r="T14" s="262" t="s">
        <v>1390</v>
      </c>
      <c r="U14" s="262" t="s">
        <v>1390</v>
      </c>
      <c r="V14" s="312" t="s">
        <v>935</v>
      </c>
      <c r="W14" s="312" t="s">
        <v>256</v>
      </c>
      <c r="X14" s="313" t="s">
        <v>257</v>
      </c>
      <c r="Y14" s="316" t="s">
        <v>1390</v>
      </c>
      <c r="Z14" s="316"/>
      <c r="AA14" s="316" t="s">
        <v>1390</v>
      </c>
      <c r="AB14" s="316"/>
      <c r="AC14" s="382">
        <f t="shared" si="0"/>
        <v>2</v>
      </c>
    </row>
    <row r="15" spans="1:29" ht="12.75" customHeight="1">
      <c r="A15" s="360"/>
      <c r="B15" s="259"/>
      <c r="C15" s="376"/>
      <c r="D15" s="260"/>
      <c r="E15" s="260"/>
      <c r="F15" s="260"/>
      <c r="G15" s="260"/>
      <c r="H15" s="261"/>
      <c r="I15" s="260"/>
      <c r="J15" s="260"/>
      <c r="K15" s="260"/>
      <c r="L15" s="260"/>
      <c r="M15" s="380"/>
      <c r="N15" s="263"/>
      <c r="O15" s="263"/>
      <c r="P15" s="282"/>
      <c r="Q15" s="382"/>
      <c r="R15" s="382"/>
      <c r="S15" s="362"/>
      <c r="T15" s="262" t="s">
        <v>1390</v>
      </c>
      <c r="U15" s="262"/>
      <c r="V15" s="529" t="s">
        <v>854</v>
      </c>
      <c r="W15" s="529"/>
      <c r="X15" s="475" t="s">
        <v>278</v>
      </c>
      <c r="Y15" s="530"/>
      <c r="Z15" s="530"/>
      <c r="AA15" s="530"/>
      <c r="AB15" s="530" t="s">
        <v>1390</v>
      </c>
      <c r="AC15" s="382">
        <f t="shared" si="0"/>
        <v>1</v>
      </c>
    </row>
    <row r="16" spans="1:29" ht="12.75" customHeight="1" thickBot="1">
      <c r="A16" s="360"/>
      <c r="B16" s="259" t="s">
        <v>637</v>
      </c>
      <c r="C16" s="376"/>
      <c r="D16" s="260"/>
      <c r="E16" s="260"/>
      <c r="F16" s="260"/>
      <c r="G16" s="260"/>
      <c r="H16" s="261"/>
      <c r="I16" s="260"/>
      <c r="J16" s="260"/>
      <c r="K16" s="260"/>
      <c r="L16" s="260"/>
      <c r="M16" s="380"/>
      <c r="N16" s="263"/>
      <c r="O16" s="263"/>
      <c r="P16" s="263"/>
      <c r="Q16" s="382"/>
      <c r="R16" s="382"/>
      <c r="S16" s="362"/>
      <c r="T16" s="262" t="s">
        <v>1390</v>
      </c>
      <c r="U16" s="262" t="s">
        <v>1390</v>
      </c>
      <c r="V16" s="312" t="s">
        <v>854</v>
      </c>
      <c r="W16" s="312" t="s">
        <v>672</v>
      </c>
      <c r="X16" s="313" t="s">
        <v>673</v>
      </c>
      <c r="Y16" s="316" t="s">
        <v>1390</v>
      </c>
      <c r="Z16" s="316"/>
      <c r="AA16" s="316"/>
      <c r="AB16" s="316"/>
      <c r="AC16" s="382">
        <f t="shared" si="0"/>
        <v>1</v>
      </c>
    </row>
    <row r="17" spans="1:29" ht="12.75" customHeight="1">
      <c r="A17" s="360">
        <v>9</v>
      </c>
      <c r="B17" s="275" t="s">
        <v>936</v>
      </c>
      <c r="C17" s="276"/>
      <c r="D17" s="277" t="s">
        <v>270</v>
      </c>
      <c r="E17" s="277"/>
      <c r="F17" s="277" t="s">
        <v>1392</v>
      </c>
      <c r="G17" s="278"/>
      <c r="H17" s="260"/>
      <c r="I17" s="279"/>
      <c r="J17" s="280"/>
      <c r="K17" s="280"/>
      <c r="L17" s="284" t="s">
        <v>1390</v>
      </c>
      <c r="M17" s="262"/>
      <c r="N17" s="507"/>
      <c r="O17" s="508"/>
      <c r="P17" s="287"/>
      <c r="Q17" s="382"/>
      <c r="R17" s="382"/>
      <c r="S17" s="362"/>
      <c r="T17" s="262" t="s">
        <v>1390</v>
      </c>
      <c r="U17" s="262"/>
      <c r="V17" s="546">
        <v>5</v>
      </c>
      <c r="W17" s="546"/>
      <c r="X17" s="547" t="s">
        <v>275</v>
      </c>
      <c r="Y17" s="548"/>
      <c r="Z17" s="548"/>
      <c r="AA17" s="548"/>
      <c r="AB17" s="548" t="s">
        <v>1390</v>
      </c>
      <c r="AC17" s="382">
        <f t="shared" si="0"/>
        <v>1</v>
      </c>
    </row>
    <row r="18" spans="1:29" ht="12.75" customHeight="1">
      <c r="A18" s="274">
        <v>10</v>
      </c>
      <c r="B18" s="288" t="s">
        <v>937</v>
      </c>
      <c r="C18" s="289" t="s">
        <v>263</v>
      </c>
      <c r="D18" s="290" t="s">
        <v>273</v>
      </c>
      <c r="E18" s="290"/>
      <c r="F18" s="290" t="s">
        <v>1407</v>
      </c>
      <c r="G18" s="291"/>
      <c r="H18" s="260"/>
      <c r="I18" s="292"/>
      <c r="J18" s="293"/>
      <c r="K18" s="293"/>
      <c r="L18" s="294" t="s">
        <v>1390</v>
      </c>
      <c r="M18" s="262"/>
      <c r="N18" s="295"/>
      <c r="O18" s="296"/>
      <c r="P18" s="297"/>
      <c r="Q18" s="382"/>
      <c r="R18" s="382"/>
      <c r="S18" s="362"/>
      <c r="T18" s="262" t="s">
        <v>1390</v>
      </c>
      <c r="U18" s="262" t="s">
        <v>1390</v>
      </c>
      <c r="V18" s="312" t="s">
        <v>882</v>
      </c>
      <c r="W18" s="312"/>
      <c r="X18" s="313" t="s">
        <v>277</v>
      </c>
      <c r="Y18" s="316"/>
      <c r="Z18" s="316"/>
      <c r="AA18" s="316"/>
      <c r="AB18" s="316" t="s">
        <v>1390</v>
      </c>
      <c r="AC18" s="382">
        <f t="shared" si="0"/>
        <v>1</v>
      </c>
    </row>
    <row r="19" spans="1:29" ht="12.75" customHeight="1">
      <c r="A19" s="360">
        <v>11</v>
      </c>
      <c r="B19" s="311">
        <v>2</v>
      </c>
      <c r="C19" s="312" t="s">
        <v>258</v>
      </c>
      <c r="D19" s="313" t="s">
        <v>268</v>
      </c>
      <c r="E19" s="313"/>
      <c r="F19" s="313"/>
      <c r="G19" s="314"/>
      <c r="H19" s="260"/>
      <c r="I19" s="315"/>
      <c r="J19" s="316"/>
      <c r="K19" s="316" t="s">
        <v>1390</v>
      </c>
      <c r="L19" s="317"/>
      <c r="M19" s="262"/>
      <c r="N19" s="509"/>
      <c r="O19" s="510"/>
      <c r="P19" s="320" t="s">
        <v>473</v>
      </c>
      <c r="Q19" s="382">
        <v>2</v>
      </c>
      <c r="R19" s="382">
        <v>2</v>
      </c>
      <c r="S19" s="362"/>
      <c r="T19" s="262" t="s">
        <v>1390</v>
      </c>
      <c r="U19" s="262"/>
      <c r="V19" s="529" t="s">
        <v>892</v>
      </c>
      <c r="W19" s="529" t="s">
        <v>667</v>
      </c>
      <c r="X19" s="475" t="s">
        <v>276</v>
      </c>
      <c r="Y19" s="530"/>
      <c r="Z19" s="530"/>
      <c r="AA19" s="530"/>
      <c r="AB19" s="530" t="s">
        <v>1390</v>
      </c>
      <c r="AC19" s="382">
        <f t="shared" si="0"/>
        <v>1</v>
      </c>
    </row>
    <row r="20" spans="1:29" ht="12.75" customHeight="1">
      <c r="A20" s="274">
        <v>12</v>
      </c>
      <c r="B20" s="288">
        <v>10</v>
      </c>
      <c r="C20" s="289"/>
      <c r="D20" s="290" t="s">
        <v>271</v>
      </c>
      <c r="E20" s="290"/>
      <c r="F20" s="290" t="s">
        <v>1651</v>
      </c>
      <c r="G20" s="291"/>
      <c r="H20" s="260"/>
      <c r="I20" s="292"/>
      <c r="J20" s="293"/>
      <c r="K20" s="293"/>
      <c r="L20" s="294" t="s">
        <v>1390</v>
      </c>
      <c r="M20" s="262"/>
      <c r="N20" s="295"/>
      <c r="O20" s="296"/>
      <c r="P20" s="297"/>
      <c r="Q20" s="382"/>
      <c r="R20" s="382"/>
      <c r="S20" s="362"/>
      <c r="T20" s="262" t="s">
        <v>1390</v>
      </c>
      <c r="U20" s="262" t="s">
        <v>1390</v>
      </c>
      <c r="V20" s="312" t="s">
        <v>892</v>
      </c>
      <c r="W20" s="312" t="s">
        <v>670</v>
      </c>
      <c r="X20" s="313" t="s">
        <v>259</v>
      </c>
      <c r="Y20" s="316" t="s">
        <v>1390</v>
      </c>
      <c r="Z20" s="316"/>
      <c r="AA20" s="316" t="s">
        <v>1390</v>
      </c>
      <c r="AB20" s="316"/>
      <c r="AC20" s="382">
        <f t="shared" si="0"/>
        <v>2</v>
      </c>
    </row>
    <row r="21" spans="1:29" ht="12.75" customHeight="1">
      <c r="A21" s="360">
        <v>13</v>
      </c>
      <c r="B21" s="311" t="s">
        <v>899</v>
      </c>
      <c r="C21" s="312" t="s">
        <v>260</v>
      </c>
      <c r="D21" s="313" t="s">
        <v>274</v>
      </c>
      <c r="E21" s="313"/>
      <c r="F21" s="313" t="s">
        <v>1654</v>
      </c>
      <c r="G21" s="314"/>
      <c r="H21" s="260"/>
      <c r="I21" s="315"/>
      <c r="J21" s="316"/>
      <c r="K21" s="316"/>
      <c r="L21" s="317" t="s">
        <v>1390</v>
      </c>
      <c r="M21" s="262"/>
      <c r="N21" s="509"/>
      <c r="O21" s="510"/>
      <c r="P21" s="320"/>
      <c r="Q21" s="382"/>
      <c r="R21" s="382"/>
      <c r="S21" s="282"/>
      <c r="T21" s="262" t="s">
        <v>1390</v>
      </c>
      <c r="U21" s="262" t="s">
        <v>1390</v>
      </c>
      <c r="V21" s="312">
        <v>7</v>
      </c>
      <c r="W21" s="312"/>
      <c r="X21" s="313" t="s">
        <v>508</v>
      </c>
      <c r="Y21" s="316"/>
      <c r="Z21" s="316"/>
      <c r="AA21" s="316"/>
      <c r="AB21" s="316" t="s">
        <v>1390</v>
      </c>
      <c r="AC21" s="382">
        <f t="shared" si="0"/>
        <v>1</v>
      </c>
    </row>
    <row r="22" spans="1:29" ht="12.75" customHeight="1">
      <c r="A22" s="274">
        <v>14</v>
      </c>
      <c r="B22" s="288" t="s">
        <v>882</v>
      </c>
      <c r="C22" s="289"/>
      <c r="D22" s="290" t="s">
        <v>277</v>
      </c>
      <c r="E22" s="290"/>
      <c r="F22" s="290" t="s">
        <v>1407</v>
      </c>
      <c r="G22" s="291"/>
      <c r="H22" s="260"/>
      <c r="I22" s="292"/>
      <c r="J22" s="293"/>
      <c r="K22" s="293"/>
      <c r="L22" s="294" t="s">
        <v>1390</v>
      </c>
      <c r="M22" s="262"/>
      <c r="N22" s="295"/>
      <c r="O22" s="296"/>
      <c r="P22" s="297"/>
      <c r="Q22" s="382"/>
      <c r="R22" s="382"/>
      <c r="S22" s="362"/>
      <c r="T22" s="262" t="s">
        <v>1390</v>
      </c>
      <c r="U22" s="262"/>
      <c r="V22" s="529">
        <v>10</v>
      </c>
      <c r="W22" s="529"/>
      <c r="X22" s="475" t="s">
        <v>271</v>
      </c>
      <c r="Y22" s="530"/>
      <c r="Z22" s="530"/>
      <c r="AA22" s="530"/>
      <c r="AB22" s="530" t="s">
        <v>1390</v>
      </c>
      <c r="AC22" s="382">
        <f t="shared" si="0"/>
        <v>1</v>
      </c>
    </row>
    <row r="23" spans="1:29" ht="12.75" customHeight="1">
      <c r="A23" s="360">
        <v>15</v>
      </c>
      <c r="B23" s="311" t="s">
        <v>854</v>
      </c>
      <c r="C23" s="312"/>
      <c r="D23" s="313" t="s">
        <v>278</v>
      </c>
      <c r="E23" s="313"/>
      <c r="F23" s="313" t="s">
        <v>1654</v>
      </c>
      <c r="G23" s="314"/>
      <c r="H23" s="260"/>
      <c r="I23" s="315"/>
      <c r="J23" s="316"/>
      <c r="K23" s="316"/>
      <c r="L23" s="317" t="s">
        <v>1390</v>
      </c>
      <c r="M23" s="262"/>
      <c r="N23" s="509"/>
      <c r="O23" s="510"/>
      <c r="P23" s="320"/>
      <c r="Q23" s="382"/>
      <c r="R23" s="382"/>
      <c r="S23" s="362"/>
      <c r="T23" s="262" t="s">
        <v>1390</v>
      </c>
      <c r="U23" s="262"/>
      <c r="V23" s="546">
        <v>10</v>
      </c>
      <c r="W23" s="546"/>
      <c r="X23" s="547" t="s">
        <v>279</v>
      </c>
      <c r="Y23" s="548"/>
      <c r="Z23" s="548"/>
      <c r="AA23" s="548"/>
      <c r="AB23" s="548" t="s">
        <v>1390</v>
      </c>
      <c r="AC23" s="382">
        <f t="shared" si="0"/>
        <v>1</v>
      </c>
    </row>
    <row r="24" spans="1:29" ht="12.75" customHeight="1">
      <c r="A24" s="274">
        <v>16</v>
      </c>
      <c r="B24" s="288">
        <v>7</v>
      </c>
      <c r="C24" s="289"/>
      <c r="D24" s="290" t="s">
        <v>508</v>
      </c>
      <c r="E24" s="290"/>
      <c r="F24" s="290" t="s">
        <v>1392</v>
      </c>
      <c r="G24" s="291"/>
      <c r="H24" s="260"/>
      <c r="I24" s="292"/>
      <c r="J24" s="293"/>
      <c r="K24" s="293"/>
      <c r="L24" s="294" t="s">
        <v>1390</v>
      </c>
      <c r="M24" s="262"/>
      <c r="N24" s="295"/>
      <c r="O24" s="296"/>
      <c r="P24" s="297"/>
      <c r="Q24" s="382"/>
      <c r="R24" s="382"/>
      <c r="S24" s="362"/>
      <c r="T24" s="262" t="s">
        <v>1390</v>
      </c>
      <c r="U24" s="262"/>
      <c r="V24" s="529">
        <v>10</v>
      </c>
      <c r="W24" s="529"/>
      <c r="X24" s="475" t="s">
        <v>280</v>
      </c>
      <c r="Y24" s="530"/>
      <c r="Z24" s="530"/>
      <c r="AA24" s="530"/>
      <c r="AB24" s="530" t="s">
        <v>1390</v>
      </c>
      <c r="AC24" s="382">
        <f t="shared" si="0"/>
        <v>1</v>
      </c>
    </row>
    <row r="25" spans="1:29" ht="12.75" customHeight="1">
      <c r="A25" s="360">
        <v>17</v>
      </c>
      <c r="B25" s="311" t="s">
        <v>859</v>
      </c>
      <c r="C25" s="312" t="s">
        <v>1106</v>
      </c>
      <c r="D25" s="313" t="s">
        <v>1138</v>
      </c>
      <c r="E25" s="313"/>
      <c r="F25" s="313"/>
      <c r="G25" s="314"/>
      <c r="H25" s="260"/>
      <c r="I25" s="315"/>
      <c r="J25" s="316"/>
      <c r="K25" s="316" t="s">
        <v>1390</v>
      </c>
      <c r="L25" s="317"/>
      <c r="M25" s="262"/>
      <c r="N25" s="509"/>
      <c r="O25" s="510"/>
      <c r="P25" s="320" t="s">
        <v>476</v>
      </c>
      <c r="Q25" s="382">
        <v>3</v>
      </c>
      <c r="R25" s="382">
        <v>3</v>
      </c>
      <c r="S25" s="362"/>
      <c r="T25" s="262" t="s">
        <v>1390</v>
      </c>
      <c r="U25" s="262" t="s">
        <v>1390</v>
      </c>
      <c r="V25" s="312" t="s">
        <v>883</v>
      </c>
      <c r="W25" s="312" t="s">
        <v>697</v>
      </c>
      <c r="X25" s="313" t="s">
        <v>802</v>
      </c>
      <c r="Y25" s="316" t="s">
        <v>1390</v>
      </c>
      <c r="Z25" s="316"/>
      <c r="AA25" s="316"/>
      <c r="AB25" s="316" t="s">
        <v>1390</v>
      </c>
      <c r="AC25" s="382">
        <f t="shared" si="0"/>
        <v>2</v>
      </c>
    </row>
    <row r="26" spans="1:29" ht="12.75" customHeight="1">
      <c r="A26" s="274">
        <v>18</v>
      </c>
      <c r="B26" s="288" t="s">
        <v>937</v>
      </c>
      <c r="C26" s="289" t="s">
        <v>263</v>
      </c>
      <c r="D26" s="290" t="s">
        <v>264</v>
      </c>
      <c r="E26" s="290" t="s">
        <v>255</v>
      </c>
      <c r="F26" s="290"/>
      <c r="G26" s="291"/>
      <c r="H26" s="260"/>
      <c r="I26" s="292" t="s">
        <v>1390</v>
      </c>
      <c r="J26" s="293"/>
      <c r="K26" s="293"/>
      <c r="L26" s="294"/>
      <c r="M26" s="262"/>
      <c r="N26" s="295">
        <v>10</v>
      </c>
      <c r="O26" s="296"/>
      <c r="P26" s="297"/>
      <c r="Q26" s="382">
        <v>1</v>
      </c>
      <c r="R26" s="382">
        <v>1</v>
      </c>
      <c r="S26" s="282"/>
      <c r="T26" s="262"/>
      <c r="U26" s="262"/>
      <c r="V26" s="289">
        <v>11</v>
      </c>
      <c r="W26" s="289" t="s">
        <v>266</v>
      </c>
      <c r="X26" s="290" t="s">
        <v>267</v>
      </c>
      <c r="Y26" s="293"/>
      <c r="Z26" s="293"/>
      <c r="AA26" s="293"/>
      <c r="AB26" s="293"/>
      <c r="AC26" s="382">
        <f t="shared" si="0"/>
        <v>0</v>
      </c>
    </row>
    <row r="27" spans="1:29" ht="12.75" customHeight="1">
      <c r="A27" s="360">
        <v>19</v>
      </c>
      <c r="B27" s="311" t="s">
        <v>881</v>
      </c>
      <c r="C27" s="312" t="s">
        <v>1104</v>
      </c>
      <c r="D27" s="313" t="s">
        <v>1124</v>
      </c>
      <c r="E27" s="313"/>
      <c r="F27" s="313"/>
      <c r="G27" s="314"/>
      <c r="H27" s="260"/>
      <c r="I27" s="315"/>
      <c r="J27" s="316"/>
      <c r="K27" s="316" t="s">
        <v>1390</v>
      </c>
      <c r="L27" s="317"/>
      <c r="M27" s="262"/>
      <c r="N27" s="509"/>
      <c r="O27" s="510"/>
      <c r="P27" s="320" t="s">
        <v>479</v>
      </c>
      <c r="Q27" s="382">
        <v>4</v>
      </c>
      <c r="R27" s="382">
        <v>4</v>
      </c>
      <c r="S27" s="362"/>
      <c r="T27" s="262" t="s">
        <v>1390</v>
      </c>
      <c r="U27" s="262" t="s">
        <v>1390</v>
      </c>
      <c r="V27" s="289" t="s">
        <v>850</v>
      </c>
      <c r="W27" s="289" t="s">
        <v>266</v>
      </c>
      <c r="X27" s="290" t="s">
        <v>269</v>
      </c>
      <c r="Y27" s="293" t="s">
        <v>1390</v>
      </c>
      <c r="Z27" s="293"/>
      <c r="AA27" s="293" t="s">
        <v>1390</v>
      </c>
      <c r="AB27" s="293"/>
      <c r="AC27" s="382">
        <f t="shared" si="0"/>
        <v>2</v>
      </c>
    </row>
    <row r="28" spans="1:29" s="34" customFormat="1" ht="12.75" customHeight="1">
      <c r="A28" s="334">
        <v>20</v>
      </c>
      <c r="B28" s="335">
        <v>5</v>
      </c>
      <c r="C28" s="336"/>
      <c r="D28" s="337" t="s">
        <v>275</v>
      </c>
      <c r="E28" s="337"/>
      <c r="F28" s="337" t="s">
        <v>1392</v>
      </c>
      <c r="G28" s="338"/>
      <c r="H28" s="262"/>
      <c r="I28" s="339"/>
      <c r="J28" s="340"/>
      <c r="K28" s="340"/>
      <c r="L28" s="341" t="s">
        <v>1390</v>
      </c>
      <c r="M28" s="262"/>
      <c r="N28" s="342"/>
      <c r="O28" s="343"/>
      <c r="P28" s="344"/>
      <c r="Q28" s="382"/>
      <c r="R28" s="382"/>
      <c r="S28" s="362"/>
      <c r="T28" s="262" t="s">
        <v>1390</v>
      </c>
      <c r="U28" s="262" t="s">
        <v>1390</v>
      </c>
      <c r="V28" s="312" t="s">
        <v>936</v>
      </c>
      <c r="W28" s="312"/>
      <c r="X28" s="313" t="s">
        <v>270</v>
      </c>
      <c r="Y28" s="316"/>
      <c r="Z28" s="316"/>
      <c r="AA28" s="316"/>
      <c r="AB28" s="316" t="s">
        <v>1390</v>
      </c>
      <c r="AC28" s="382">
        <f t="shared" si="0"/>
        <v>1</v>
      </c>
    </row>
    <row r="29" spans="1:29" s="34" customFormat="1" ht="12.75" customHeight="1">
      <c r="A29" s="264">
        <v>21</v>
      </c>
      <c r="B29" s="346">
        <v>1</v>
      </c>
      <c r="C29" s="347"/>
      <c r="D29" s="348" t="s">
        <v>272</v>
      </c>
      <c r="E29" s="348"/>
      <c r="F29" s="348" t="s">
        <v>1407</v>
      </c>
      <c r="G29" s="349"/>
      <c r="H29" s="262"/>
      <c r="I29" s="350"/>
      <c r="J29" s="351"/>
      <c r="K29" s="351"/>
      <c r="L29" s="352" t="s">
        <v>1390</v>
      </c>
      <c r="M29" s="262"/>
      <c r="N29" s="556"/>
      <c r="O29" s="557"/>
      <c r="P29" s="355"/>
      <c r="Q29" s="382"/>
      <c r="R29" s="382"/>
      <c r="S29" s="362"/>
      <c r="T29" s="262"/>
      <c r="U29" s="262"/>
      <c r="V29" s="289" t="s">
        <v>937</v>
      </c>
      <c r="W29" s="289" t="s">
        <v>263</v>
      </c>
      <c r="X29" s="290" t="s">
        <v>273</v>
      </c>
      <c r="Y29" s="293"/>
      <c r="Z29" s="293"/>
      <c r="AA29" s="293"/>
      <c r="AB29" s="293"/>
      <c r="AC29" s="382">
        <f t="shared" si="0"/>
        <v>0</v>
      </c>
    </row>
    <row r="30" spans="1:29" s="34" customFormat="1" ht="12.75" customHeight="1">
      <c r="A30" s="334">
        <v>22</v>
      </c>
      <c r="B30" s="335">
        <v>10</v>
      </c>
      <c r="C30" s="336"/>
      <c r="D30" s="337" t="s">
        <v>279</v>
      </c>
      <c r="E30" s="337"/>
      <c r="F30" s="337" t="s">
        <v>1407</v>
      </c>
      <c r="G30" s="338"/>
      <c r="H30" s="262"/>
      <c r="I30" s="339"/>
      <c r="J30" s="340"/>
      <c r="K30" s="340"/>
      <c r="L30" s="341" t="s">
        <v>1390</v>
      </c>
      <c r="M30" s="262"/>
      <c r="N30" s="342"/>
      <c r="O30" s="343"/>
      <c r="P30" s="344"/>
      <c r="Q30" s="382"/>
      <c r="R30" s="382"/>
      <c r="S30" s="362"/>
      <c r="T30" s="262" t="s">
        <v>1390</v>
      </c>
      <c r="U30" s="262" t="s">
        <v>1390</v>
      </c>
      <c r="V30" s="289" t="s">
        <v>937</v>
      </c>
      <c r="W30" s="289" t="s">
        <v>263</v>
      </c>
      <c r="X30" s="290" t="s">
        <v>264</v>
      </c>
      <c r="Y30" s="293" t="s">
        <v>1390</v>
      </c>
      <c r="Z30" s="293"/>
      <c r="AA30" s="293"/>
      <c r="AB30" s="293" t="s">
        <v>1390</v>
      </c>
      <c r="AC30" s="382">
        <f t="shared" si="0"/>
        <v>2</v>
      </c>
    </row>
    <row r="31" spans="1:29" ht="12.75" customHeight="1">
      <c r="A31" s="360">
        <v>23</v>
      </c>
      <c r="B31" s="311" t="s">
        <v>894</v>
      </c>
      <c r="C31" s="312" t="s">
        <v>1475</v>
      </c>
      <c r="D31" s="313" t="s">
        <v>1476</v>
      </c>
      <c r="E31" s="313"/>
      <c r="F31" s="313"/>
      <c r="G31" s="314"/>
      <c r="H31" s="260"/>
      <c r="I31" s="315"/>
      <c r="J31" s="316"/>
      <c r="K31" s="316" t="s">
        <v>1390</v>
      </c>
      <c r="L31" s="317"/>
      <c r="M31" s="262"/>
      <c r="N31" s="509"/>
      <c r="O31" s="510"/>
      <c r="P31" s="320" t="s">
        <v>477</v>
      </c>
      <c r="Q31" s="382">
        <v>4</v>
      </c>
      <c r="R31" s="382">
        <v>4</v>
      </c>
      <c r="S31" s="362"/>
      <c r="T31" s="262" t="s">
        <v>1390</v>
      </c>
      <c r="U31" s="262" t="s">
        <v>1390</v>
      </c>
      <c r="V31" s="312" t="s">
        <v>934</v>
      </c>
      <c r="W31" s="312" t="s">
        <v>253</v>
      </c>
      <c r="X31" s="313" t="s">
        <v>254</v>
      </c>
      <c r="Y31" s="316" t="s">
        <v>1390</v>
      </c>
      <c r="Z31" s="316"/>
      <c r="AA31" s="316"/>
      <c r="AB31" s="316" t="s">
        <v>1390</v>
      </c>
      <c r="AC31" s="382">
        <f t="shared" si="0"/>
        <v>2</v>
      </c>
    </row>
    <row r="32" spans="1:29" ht="12.75" customHeight="1">
      <c r="A32" s="274">
        <v>24</v>
      </c>
      <c r="B32" s="288">
        <v>11</v>
      </c>
      <c r="C32" s="289" t="s">
        <v>266</v>
      </c>
      <c r="D32" s="290" t="s">
        <v>267</v>
      </c>
      <c r="E32" s="290" t="s">
        <v>1177</v>
      </c>
      <c r="F32" s="290"/>
      <c r="G32" s="291"/>
      <c r="H32" s="260"/>
      <c r="I32" s="292" t="s">
        <v>1390</v>
      </c>
      <c r="J32" s="293"/>
      <c r="K32" s="293"/>
      <c r="L32" s="294"/>
      <c r="M32" s="262"/>
      <c r="N32" s="295">
        <v>10</v>
      </c>
      <c r="O32" s="296"/>
      <c r="P32" s="297"/>
      <c r="Q32" s="382">
        <v>1</v>
      </c>
      <c r="R32" s="382">
        <v>1</v>
      </c>
      <c r="S32" s="362"/>
      <c r="T32" s="262" t="s">
        <v>1390</v>
      </c>
      <c r="U32" s="262" t="s">
        <v>1390</v>
      </c>
      <c r="V32" s="312" t="s">
        <v>894</v>
      </c>
      <c r="W32" s="312" t="s">
        <v>1475</v>
      </c>
      <c r="X32" s="313" t="s">
        <v>1476</v>
      </c>
      <c r="Y32" s="316"/>
      <c r="Z32" s="316"/>
      <c r="AA32" s="316" t="s">
        <v>1390</v>
      </c>
      <c r="AB32" s="316"/>
      <c r="AC32" s="382">
        <f t="shared" si="0"/>
        <v>1</v>
      </c>
    </row>
    <row r="33" spans="1:29" ht="12.75" customHeight="1">
      <c r="A33" s="360">
        <v>25</v>
      </c>
      <c r="B33" s="311" t="s">
        <v>850</v>
      </c>
      <c r="C33" s="312" t="s">
        <v>266</v>
      </c>
      <c r="D33" s="313" t="s">
        <v>269</v>
      </c>
      <c r="E33" s="313"/>
      <c r="F33" s="313"/>
      <c r="G33" s="314"/>
      <c r="H33" s="260"/>
      <c r="I33" s="315"/>
      <c r="J33" s="316"/>
      <c r="K33" s="316" t="s">
        <v>1390</v>
      </c>
      <c r="L33" s="317"/>
      <c r="M33" s="262"/>
      <c r="N33" s="509"/>
      <c r="O33" s="510"/>
      <c r="P33" s="320" t="s">
        <v>478</v>
      </c>
      <c r="Q33" s="382">
        <v>4</v>
      </c>
      <c r="R33" s="382">
        <v>4</v>
      </c>
      <c r="S33" s="362"/>
      <c r="T33" s="262"/>
      <c r="U33" s="262"/>
      <c r="V33" s="289">
        <v>16</v>
      </c>
      <c r="W33" s="289" t="s">
        <v>260</v>
      </c>
      <c r="X33" s="290" t="s">
        <v>261</v>
      </c>
      <c r="Y33" s="293"/>
      <c r="Z33" s="293"/>
      <c r="AA33" s="293"/>
      <c r="AB33" s="293"/>
      <c r="AC33" s="382">
        <f t="shared" si="0"/>
        <v>0</v>
      </c>
    </row>
    <row r="34" spans="1:29" ht="12.75" customHeight="1">
      <c r="A34" s="274">
        <v>26</v>
      </c>
      <c r="B34" s="288" t="s">
        <v>854</v>
      </c>
      <c r="C34" s="289" t="s">
        <v>672</v>
      </c>
      <c r="D34" s="290" t="s">
        <v>673</v>
      </c>
      <c r="E34" s="290" t="s">
        <v>265</v>
      </c>
      <c r="F34" s="290"/>
      <c r="G34" s="291"/>
      <c r="H34" s="260"/>
      <c r="I34" s="292" t="s">
        <v>1390</v>
      </c>
      <c r="J34" s="293"/>
      <c r="K34" s="293"/>
      <c r="L34" s="294"/>
      <c r="M34" s="262"/>
      <c r="N34" s="295">
        <v>14</v>
      </c>
      <c r="O34" s="296"/>
      <c r="P34" s="297"/>
      <c r="Q34" s="382">
        <v>1</v>
      </c>
      <c r="R34" s="382">
        <v>1</v>
      </c>
      <c r="S34" s="362"/>
      <c r="T34" s="262" t="s">
        <v>1390</v>
      </c>
      <c r="U34" s="262" t="s">
        <v>1390</v>
      </c>
      <c r="V34" s="289" t="s">
        <v>899</v>
      </c>
      <c r="W34" s="289" t="s">
        <v>260</v>
      </c>
      <c r="X34" s="290" t="s">
        <v>274</v>
      </c>
      <c r="Y34" s="293" t="s">
        <v>1390</v>
      </c>
      <c r="Z34" s="293"/>
      <c r="AA34" s="293" t="s">
        <v>1390</v>
      </c>
      <c r="AB34" s="293" t="s">
        <v>1390</v>
      </c>
      <c r="AC34" s="382">
        <f t="shared" si="0"/>
        <v>3</v>
      </c>
    </row>
    <row r="35" spans="1:29" ht="12.75" customHeight="1">
      <c r="A35" s="360">
        <v>27</v>
      </c>
      <c r="B35" s="311">
        <v>10</v>
      </c>
      <c r="C35" s="312"/>
      <c r="D35" s="313" t="s">
        <v>280</v>
      </c>
      <c r="E35" s="313"/>
      <c r="F35" s="313" t="s">
        <v>1654</v>
      </c>
      <c r="G35" s="314"/>
      <c r="H35" s="260"/>
      <c r="I35" s="315"/>
      <c r="J35" s="316"/>
      <c r="K35" s="316"/>
      <c r="L35" s="317" t="s">
        <v>1390</v>
      </c>
      <c r="M35" s="262"/>
      <c r="N35" s="509"/>
      <c r="O35" s="510"/>
      <c r="P35" s="320"/>
      <c r="Q35" s="382"/>
      <c r="R35" s="382"/>
      <c r="S35" s="362"/>
      <c r="T35" s="262"/>
      <c r="U35" s="262"/>
      <c r="V35" s="289" t="s">
        <v>859</v>
      </c>
      <c r="W35" s="289" t="s">
        <v>1106</v>
      </c>
      <c r="X35" s="290" t="s">
        <v>1107</v>
      </c>
      <c r="Y35" s="293"/>
      <c r="Z35" s="293"/>
      <c r="AA35" s="293"/>
      <c r="AB35" s="293"/>
      <c r="AC35" s="382">
        <f t="shared" si="0"/>
        <v>0</v>
      </c>
    </row>
    <row r="36" spans="1:29" ht="12.75" customHeight="1" thickBot="1">
      <c r="A36" s="274">
        <v>28</v>
      </c>
      <c r="B36" s="321" t="s">
        <v>892</v>
      </c>
      <c r="C36" s="322" t="s">
        <v>667</v>
      </c>
      <c r="D36" s="323" t="s">
        <v>276</v>
      </c>
      <c r="E36" s="323"/>
      <c r="F36" s="323" t="s">
        <v>1654</v>
      </c>
      <c r="G36" s="324"/>
      <c r="H36" s="260"/>
      <c r="I36" s="326"/>
      <c r="J36" s="327"/>
      <c r="K36" s="327"/>
      <c r="L36" s="328" t="s">
        <v>1390</v>
      </c>
      <c r="M36" s="262"/>
      <c r="N36" s="330"/>
      <c r="O36" s="331"/>
      <c r="P36" s="332"/>
      <c r="Q36" s="382"/>
      <c r="R36" s="382"/>
      <c r="S36" s="362"/>
      <c r="T36" s="262" t="s">
        <v>1390</v>
      </c>
      <c r="U36" s="262" t="s">
        <v>1390</v>
      </c>
      <c r="V36" s="289" t="s">
        <v>859</v>
      </c>
      <c r="W36" s="289" t="s">
        <v>1106</v>
      </c>
      <c r="X36" s="290" t="s">
        <v>1138</v>
      </c>
      <c r="Y36" s="293" t="s">
        <v>1390</v>
      </c>
      <c r="Z36" s="293"/>
      <c r="AA36" s="293" t="s">
        <v>1390</v>
      </c>
      <c r="AB36" s="293"/>
      <c r="AC36" s="382">
        <f t="shared" si="0"/>
        <v>2</v>
      </c>
    </row>
    <row r="37" spans="1:28" ht="12.75" customHeight="1">
      <c r="A37" s="360"/>
      <c r="B37" s="258" t="s">
        <v>3</v>
      </c>
      <c r="C37" s="360"/>
      <c r="D37" s="260">
        <f>COUNTA(D7:D36)</f>
        <v>28</v>
      </c>
      <c r="E37" s="360"/>
      <c r="F37" s="360"/>
      <c r="G37" s="360"/>
      <c r="H37" s="261"/>
      <c r="I37" s="260">
        <f>COUNTA(I7:I36)</f>
        <v>11</v>
      </c>
      <c r="J37" s="260">
        <f>COUNTA(J7:J36)</f>
        <v>0</v>
      </c>
      <c r="K37" s="260">
        <f>COUNTA(K7:K36)</f>
        <v>9</v>
      </c>
      <c r="L37" s="260">
        <f>COUNTA(L7:L36)</f>
        <v>14</v>
      </c>
      <c r="M37" s="260"/>
      <c r="N37" s="260">
        <f>COUNTA(N45:N58)</f>
        <v>3</v>
      </c>
      <c r="O37" s="260">
        <f>COUNTA(O45:O58)</f>
        <v>0</v>
      </c>
      <c r="P37" s="260">
        <f>COUNTA(P45:P58)</f>
        <v>13</v>
      </c>
      <c r="Q37" s="362"/>
      <c r="R37" s="362"/>
      <c r="S37" s="260"/>
      <c r="T37" s="260">
        <f>COUNTA(T9:T36)</f>
        <v>22</v>
      </c>
      <c r="U37" s="260">
        <f>COUNTA(U9:U36)</f>
        <v>15</v>
      </c>
      <c r="V37" s="260">
        <f>COUNTA(V9:V36)</f>
        <v>28</v>
      </c>
      <c r="W37" s="282"/>
      <c r="X37" s="260">
        <f>COUNTA(X9:X36)</f>
        <v>28</v>
      </c>
      <c r="Y37" s="260">
        <f>COUNTA(Y9:Y36)</f>
        <v>11</v>
      </c>
      <c r="Z37" s="260">
        <f>COUNTA(Z9:Z36)</f>
        <v>0</v>
      </c>
      <c r="AA37" s="260">
        <f>COUNTA(AA9:AA36)</f>
        <v>8</v>
      </c>
      <c r="AB37" s="260">
        <f>COUNTA(AB9:AB36)</f>
        <v>14</v>
      </c>
    </row>
    <row r="38" spans="1:28" s="46" customFormat="1" ht="11.25" customHeight="1">
      <c r="A38" s="282"/>
      <c r="B38" s="309"/>
      <c r="C38" s="282"/>
      <c r="D38" s="263"/>
      <c r="E38" s="282"/>
      <c r="F38" s="282"/>
      <c r="G38" s="282"/>
      <c r="H38" s="522"/>
      <c r="I38" s="263"/>
      <c r="J38" s="263"/>
      <c r="K38" s="263"/>
      <c r="L38" s="263"/>
      <c r="M38" s="522"/>
      <c r="N38" s="282"/>
      <c r="O38" s="282"/>
      <c r="P38" s="282"/>
      <c r="Q38" s="282"/>
      <c r="R38" s="282"/>
      <c r="S38" s="282"/>
      <c r="T38" s="282"/>
      <c r="U38" s="282"/>
      <c r="V38" s="282"/>
      <c r="W38" s="282"/>
      <c r="X38" s="282"/>
      <c r="Y38" s="282"/>
      <c r="Z38" s="282"/>
      <c r="AA38" s="282"/>
      <c r="AB38" s="282"/>
    </row>
    <row r="39" spans="1:28" s="46" customFormat="1" ht="11.25" customHeight="1">
      <c r="A39" s="523" t="s">
        <v>1489</v>
      </c>
      <c r="B39" s="524"/>
      <c r="C39" s="524"/>
      <c r="D39" s="525"/>
      <c r="E39" s="282"/>
      <c r="F39" s="282"/>
      <c r="G39" s="282"/>
      <c r="H39" s="282"/>
      <c r="I39" s="282"/>
      <c r="J39" s="282"/>
      <c r="K39" s="282"/>
      <c r="L39" s="282"/>
      <c r="M39" s="526"/>
      <c r="N39" s="282"/>
      <c r="O39" s="282"/>
      <c r="P39" s="282"/>
      <c r="Q39" s="282"/>
      <c r="R39" s="282"/>
      <c r="S39" s="282"/>
      <c r="T39" s="282"/>
      <c r="U39" s="282"/>
      <c r="V39" s="282"/>
      <c r="W39" s="282"/>
      <c r="X39" s="282"/>
      <c r="Y39" s="282"/>
      <c r="Z39" s="282"/>
      <c r="AA39" s="282"/>
      <c r="AB39" s="282"/>
    </row>
    <row r="40" spans="1:28" s="46" customFormat="1" ht="11.25" customHeight="1">
      <c r="A40" s="524" t="s">
        <v>281</v>
      </c>
      <c r="B40" s="524"/>
      <c r="C40" s="524"/>
      <c r="D40" s="525"/>
      <c r="E40" s="282"/>
      <c r="F40" s="282"/>
      <c r="G40" s="282"/>
      <c r="H40" s="282"/>
      <c r="I40" s="282"/>
      <c r="J40" s="282"/>
      <c r="K40" s="282"/>
      <c r="L40" s="282"/>
      <c r="M40" s="526"/>
      <c r="N40" s="282"/>
      <c r="O40" s="282"/>
      <c r="P40" s="282"/>
      <c r="Q40" s="282"/>
      <c r="R40" s="282"/>
      <c r="S40" s="282"/>
      <c r="T40" s="282"/>
      <c r="U40" s="282"/>
      <c r="V40" s="282"/>
      <c r="W40" s="282"/>
      <c r="X40" s="282"/>
      <c r="Y40" s="282"/>
      <c r="Z40" s="282"/>
      <c r="AA40" s="282"/>
      <c r="AB40" s="282"/>
    </row>
    <row r="41" spans="1:13" s="46" customFormat="1" ht="11.25" customHeight="1">
      <c r="A41" s="72" t="s">
        <v>329</v>
      </c>
      <c r="B41" s="72"/>
      <c r="C41" s="72"/>
      <c r="D41" s="47"/>
      <c r="M41" s="68"/>
    </row>
    <row r="42" spans="1:13" s="46" customFormat="1" ht="11.25" customHeight="1">
      <c r="A42" s="72" t="s">
        <v>330</v>
      </c>
      <c r="B42" s="72"/>
      <c r="C42" s="72"/>
      <c r="D42" s="47"/>
      <c r="G42" s="72"/>
      <c r="M42" s="68"/>
    </row>
    <row r="43" spans="1:26" s="46" customFormat="1" ht="11.25" customHeight="1">
      <c r="A43" s="72"/>
      <c r="C43" s="72"/>
      <c r="D43" s="47"/>
      <c r="G43" s="72"/>
      <c r="M43" s="68"/>
      <c r="Z43" s="68"/>
    </row>
    <row r="44" spans="1:26" s="46" customFormat="1" ht="11.25" customHeight="1">
      <c r="A44" s="49" t="s">
        <v>184</v>
      </c>
      <c r="C44" s="72"/>
      <c r="D44" s="47"/>
      <c r="G44" s="72"/>
      <c r="M44" s="68"/>
      <c r="Z44" s="68"/>
    </row>
    <row r="45" spans="1:26" s="46" customFormat="1" ht="11.25" customHeight="1">
      <c r="A45" s="397">
        <v>1</v>
      </c>
      <c r="B45" s="397" t="s">
        <v>650</v>
      </c>
      <c r="C45" s="427"/>
      <c r="D45" s="397"/>
      <c r="E45" s="397"/>
      <c r="F45" s="397"/>
      <c r="G45" s="427"/>
      <c r="H45" s="397"/>
      <c r="I45" s="397"/>
      <c r="J45" s="397"/>
      <c r="K45" s="397"/>
      <c r="L45" s="397"/>
      <c r="M45" s="396"/>
      <c r="N45" s="408"/>
      <c r="O45" s="408"/>
      <c r="P45" s="408" t="s">
        <v>1390</v>
      </c>
      <c r="Q45" s="38">
        <f aca="true" t="shared" si="1" ref="Q45:Q56">COUNTA(N45:P45)</f>
        <v>1</v>
      </c>
      <c r="R45" s="38"/>
      <c r="S45" s="38"/>
      <c r="T45" s="38"/>
      <c r="U45" s="38"/>
      <c r="Z45" s="68"/>
    </row>
    <row r="46" spans="1:26" s="46" customFormat="1" ht="11.25" customHeight="1">
      <c r="A46" s="397">
        <v>2</v>
      </c>
      <c r="B46" s="397" t="s">
        <v>331</v>
      </c>
      <c r="C46" s="427"/>
      <c r="D46" s="397"/>
      <c r="E46" s="397"/>
      <c r="F46" s="397"/>
      <c r="G46" s="427"/>
      <c r="H46" s="397"/>
      <c r="I46" s="397"/>
      <c r="J46" s="397"/>
      <c r="K46" s="397"/>
      <c r="L46" s="397"/>
      <c r="M46" s="396"/>
      <c r="N46" s="408"/>
      <c r="O46" s="408"/>
      <c r="P46" s="408" t="s">
        <v>1390</v>
      </c>
      <c r="Q46" s="38">
        <f t="shared" si="1"/>
        <v>1</v>
      </c>
      <c r="R46" s="38"/>
      <c r="S46" s="38"/>
      <c r="T46" s="38"/>
      <c r="U46" s="38"/>
      <c r="Z46" s="68"/>
    </row>
    <row r="47" spans="1:26" s="46" customFormat="1" ht="11.25" customHeight="1">
      <c r="A47" s="397">
        <v>3</v>
      </c>
      <c r="B47" s="397" t="s">
        <v>332</v>
      </c>
      <c r="C47" s="427"/>
      <c r="D47" s="397"/>
      <c r="E47" s="397"/>
      <c r="F47" s="397"/>
      <c r="G47" s="397"/>
      <c r="H47" s="425"/>
      <c r="I47" s="397"/>
      <c r="J47" s="397"/>
      <c r="K47" s="397"/>
      <c r="L47" s="397"/>
      <c r="M47" s="396"/>
      <c r="N47" s="408"/>
      <c r="O47" s="408"/>
      <c r="P47" s="408" t="s">
        <v>1390</v>
      </c>
      <c r="Q47" s="38">
        <f t="shared" si="1"/>
        <v>1</v>
      </c>
      <c r="R47" s="38"/>
      <c r="S47" s="38"/>
      <c r="T47" s="38"/>
      <c r="U47" s="38"/>
      <c r="Z47" s="68"/>
    </row>
    <row r="48" spans="1:26" s="46" customFormat="1" ht="11.25" customHeight="1">
      <c r="A48" s="397">
        <v>4</v>
      </c>
      <c r="B48" s="397" t="s">
        <v>333</v>
      </c>
      <c r="C48" s="427"/>
      <c r="D48" s="397"/>
      <c r="E48" s="397"/>
      <c r="F48" s="397"/>
      <c r="G48" s="397"/>
      <c r="H48" s="397"/>
      <c r="I48" s="397"/>
      <c r="J48" s="397"/>
      <c r="K48" s="397"/>
      <c r="L48" s="397"/>
      <c r="M48" s="396"/>
      <c r="N48" s="408"/>
      <c r="O48" s="408"/>
      <c r="P48" s="408" t="s">
        <v>1390</v>
      </c>
      <c r="Q48" s="38">
        <f t="shared" si="1"/>
        <v>1</v>
      </c>
      <c r="R48" s="38"/>
      <c r="S48" s="38"/>
      <c r="T48" s="38"/>
      <c r="U48" s="38"/>
      <c r="Z48" s="68"/>
    </row>
    <row r="49" spans="1:26" s="46" customFormat="1" ht="11.25" customHeight="1">
      <c r="A49" s="397">
        <v>5</v>
      </c>
      <c r="B49" s="397" t="s">
        <v>334</v>
      </c>
      <c r="C49" s="427"/>
      <c r="D49" s="397"/>
      <c r="E49" s="397"/>
      <c r="F49" s="397"/>
      <c r="G49" s="397"/>
      <c r="H49" s="397"/>
      <c r="I49" s="397"/>
      <c r="J49" s="397"/>
      <c r="K49" s="397"/>
      <c r="L49" s="397"/>
      <c r="M49" s="396"/>
      <c r="N49" s="408"/>
      <c r="O49" s="408"/>
      <c r="P49" s="408" t="s">
        <v>1390</v>
      </c>
      <c r="Q49" s="38">
        <f t="shared" si="1"/>
        <v>1</v>
      </c>
      <c r="R49" s="38"/>
      <c r="S49" s="38"/>
      <c r="T49" s="38"/>
      <c r="U49" s="38"/>
      <c r="Z49" s="68"/>
    </row>
    <row r="50" spans="1:21" s="46" customFormat="1" ht="11.25" customHeight="1">
      <c r="A50" s="397">
        <v>6</v>
      </c>
      <c r="B50" s="397" t="s">
        <v>335</v>
      </c>
      <c r="C50" s="427"/>
      <c r="D50" s="397"/>
      <c r="E50" s="397"/>
      <c r="F50" s="397"/>
      <c r="G50" s="397"/>
      <c r="H50" s="425"/>
      <c r="I50" s="397"/>
      <c r="J50" s="397"/>
      <c r="K50" s="397"/>
      <c r="L50" s="397"/>
      <c r="M50" s="396"/>
      <c r="N50" s="408"/>
      <c r="O50" s="408"/>
      <c r="P50" s="408" t="s">
        <v>1390</v>
      </c>
      <c r="Q50" s="38">
        <f t="shared" si="1"/>
        <v>1</v>
      </c>
      <c r="R50" s="38"/>
      <c r="S50" s="38"/>
      <c r="T50" s="38"/>
      <c r="U50" s="38"/>
    </row>
    <row r="51" spans="1:21" s="46" customFormat="1" ht="11.25" customHeight="1">
      <c r="A51" s="397">
        <v>7</v>
      </c>
      <c r="B51" s="397" t="s">
        <v>336</v>
      </c>
      <c r="C51" s="397"/>
      <c r="D51" s="397"/>
      <c r="E51" s="397"/>
      <c r="F51" s="397"/>
      <c r="G51" s="397"/>
      <c r="H51" s="397"/>
      <c r="I51" s="397"/>
      <c r="J51" s="397"/>
      <c r="K51" s="397"/>
      <c r="L51" s="397"/>
      <c r="M51" s="396"/>
      <c r="N51" s="408"/>
      <c r="O51" s="408"/>
      <c r="P51" s="408" t="s">
        <v>1390</v>
      </c>
      <c r="Q51" s="38">
        <f t="shared" si="1"/>
        <v>1</v>
      </c>
      <c r="R51" s="38"/>
      <c r="S51" s="38"/>
      <c r="T51" s="38"/>
      <c r="U51" s="38"/>
    </row>
    <row r="52" spans="1:21" s="46" customFormat="1" ht="11.25" customHeight="1">
      <c r="A52" s="397">
        <v>8</v>
      </c>
      <c r="B52" s="397" t="s">
        <v>337</v>
      </c>
      <c r="C52" s="397"/>
      <c r="D52" s="397"/>
      <c r="E52" s="397"/>
      <c r="F52" s="397"/>
      <c r="G52" s="397"/>
      <c r="H52" s="397"/>
      <c r="I52" s="397"/>
      <c r="J52" s="397"/>
      <c r="K52" s="397"/>
      <c r="L52" s="397"/>
      <c r="M52" s="396"/>
      <c r="N52" s="408"/>
      <c r="O52" s="408"/>
      <c r="P52" s="408" t="s">
        <v>1390</v>
      </c>
      <c r="Q52" s="38">
        <f t="shared" si="1"/>
        <v>1</v>
      </c>
      <c r="R52" s="38"/>
      <c r="S52" s="38"/>
      <c r="T52" s="38"/>
      <c r="U52" s="38"/>
    </row>
    <row r="53" spans="1:21" s="46" customFormat="1" ht="11.25" customHeight="1">
      <c r="A53" s="397">
        <v>9</v>
      </c>
      <c r="B53" s="397" t="s">
        <v>338</v>
      </c>
      <c r="C53" s="397"/>
      <c r="D53" s="397"/>
      <c r="E53" s="397"/>
      <c r="F53" s="397"/>
      <c r="G53" s="397"/>
      <c r="H53" s="397"/>
      <c r="I53" s="397"/>
      <c r="J53" s="397"/>
      <c r="K53" s="397"/>
      <c r="L53" s="397"/>
      <c r="M53" s="396"/>
      <c r="N53" s="408"/>
      <c r="O53" s="408"/>
      <c r="P53" s="408" t="s">
        <v>1390</v>
      </c>
      <c r="Q53" s="38">
        <f t="shared" si="1"/>
        <v>1</v>
      </c>
      <c r="R53" s="38"/>
      <c r="S53" s="38"/>
      <c r="T53" s="38"/>
      <c r="U53" s="38"/>
    </row>
    <row r="54" spans="1:21" s="46" customFormat="1" ht="11.25" customHeight="1">
      <c r="A54" s="397">
        <v>10</v>
      </c>
      <c r="B54" s="397" t="s">
        <v>339</v>
      </c>
      <c r="C54" s="397"/>
      <c r="D54" s="397"/>
      <c r="E54" s="397"/>
      <c r="F54" s="397"/>
      <c r="G54" s="397"/>
      <c r="H54" s="397"/>
      <c r="I54" s="397"/>
      <c r="J54" s="397"/>
      <c r="K54" s="397"/>
      <c r="L54" s="397"/>
      <c r="M54" s="396"/>
      <c r="N54" s="408" t="s">
        <v>1390</v>
      </c>
      <c r="O54" s="408"/>
      <c r="P54" s="408" t="s">
        <v>1390</v>
      </c>
      <c r="Q54" s="38">
        <f t="shared" si="1"/>
        <v>2</v>
      </c>
      <c r="R54" s="38"/>
      <c r="S54" s="38"/>
      <c r="T54" s="38"/>
      <c r="U54" s="38"/>
    </row>
    <row r="55" spans="1:21" s="46" customFormat="1" ht="11.25" customHeight="1">
      <c r="A55" s="397">
        <v>11</v>
      </c>
      <c r="B55" s="397" t="s">
        <v>345</v>
      </c>
      <c r="C55" s="397"/>
      <c r="D55" s="397"/>
      <c r="E55" s="397"/>
      <c r="F55" s="397"/>
      <c r="G55" s="397"/>
      <c r="H55" s="397"/>
      <c r="I55" s="397"/>
      <c r="J55" s="397"/>
      <c r="K55" s="397"/>
      <c r="L55" s="397"/>
      <c r="M55" s="396"/>
      <c r="N55" s="408"/>
      <c r="O55" s="408"/>
      <c r="P55" s="408" t="s">
        <v>1390</v>
      </c>
      <c r="Q55" s="38">
        <f t="shared" si="1"/>
        <v>1</v>
      </c>
      <c r="R55" s="38"/>
      <c r="S55" s="38"/>
      <c r="T55" s="38"/>
      <c r="U55" s="38"/>
    </row>
    <row r="56" spans="1:21" s="46" customFormat="1" ht="11.25" customHeight="1">
      <c r="A56" s="397">
        <v>12</v>
      </c>
      <c r="B56" s="397" t="s">
        <v>346</v>
      </c>
      <c r="C56" s="397"/>
      <c r="D56" s="397"/>
      <c r="E56" s="397"/>
      <c r="F56" s="397"/>
      <c r="G56" s="397"/>
      <c r="H56" s="396"/>
      <c r="I56" s="397"/>
      <c r="J56" s="397"/>
      <c r="K56" s="397"/>
      <c r="L56" s="397"/>
      <c r="M56" s="396"/>
      <c r="N56" s="408"/>
      <c r="O56" s="408"/>
      <c r="P56" s="408" t="s">
        <v>1390</v>
      </c>
      <c r="Q56" s="38">
        <f t="shared" si="1"/>
        <v>1</v>
      </c>
      <c r="R56" s="38"/>
      <c r="S56" s="38"/>
      <c r="T56" s="38"/>
      <c r="U56" s="38"/>
    </row>
    <row r="57" spans="1:21" s="46" customFormat="1" ht="11.25" customHeight="1">
      <c r="A57" s="397">
        <v>13</v>
      </c>
      <c r="B57" s="397" t="s">
        <v>80</v>
      </c>
      <c r="C57" s="397"/>
      <c r="D57" s="397"/>
      <c r="E57" s="397"/>
      <c r="F57" s="397"/>
      <c r="G57" s="397"/>
      <c r="H57" s="396"/>
      <c r="I57" s="397"/>
      <c r="J57" s="397"/>
      <c r="K57" s="397"/>
      <c r="L57" s="397"/>
      <c r="M57" s="396"/>
      <c r="N57" s="408" t="s">
        <v>1390</v>
      </c>
      <c r="O57" s="408"/>
      <c r="P57" s="408" t="s">
        <v>1390</v>
      </c>
      <c r="Q57" s="38">
        <f>COUNTA(N57:P57)</f>
        <v>2</v>
      </c>
      <c r="R57" s="38"/>
      <c r="S57" s="38"/>
      <c r="T57" s="38"/>
      <c r="U57" s="38"/>
    </row>
    <row r="58" spans="1:22" s="46" customFormat="1" ht="11.25" customHeight="1">
      <c r="A58" s="397">
        <v>14</v>
      </c>
      <c r="B58" s="397" t="s">
        <v>347</v>
      </c>
      <c r="C58" s="397"/>
      <c r="D58" s="397"/>
      <c r="E58" s="397"/>
      <c r="F58" s="397"/>
      <c r="G58" s="397"/>
      <c r="H58" s="396"/>
      <c r="I58" s="397"/>
      <c r="J58" s="397"/>
      <c r="K58" s="397"/>
      <c r="L58" s="397"/>
      <c r="M58" s="396"/>
      <c r="N58" s="408" t="s">
        <v>1390</v>
      </c>
      <c r="O58" s="408"/>
      <c r="P58" s="408"/>
      <c r="Q58" s="38">
        <f>COUNTA(N58:P58)</f>
        <v>1</v>
      </c>
      <c r="R58" s="38"/>
      <c r="S58" s="38"/>
      <c r="T58" s="38"/>
      <c r="U58" s="38"/>
      <c r="V58" s="53"/>
    </row>
    <row r="59" spans="1:28" s="46" customFormat="1" ht="11.25" customHeight="1">
      <c r="A59" s="53"/>
      <c r="B59" s="53"/>
      <c r="C59" s="53"/>
      <c r="D59" s="53"/>
      <c r="E59" s="53"/>
      <c r="F59" s="53"/>
      <c r="G59" s="53"/>
      <c r="H59" s="53"/>
      <c r="I59" s="53"/>
      <c r="J59" s="53"/>
      <c r="K59" s="53"/>
      <c r="L59" s="53"/>
      <c r="M59" s="53"/>
      <c r="N59" s="53"/>
      <c r="O59" s="53"/>
      <c r="P59" s="53"/>
      <c r="Q59" s="53"/>
      <c r="R59" s="53"/>
      <c r="S59" s="53"/>
      <c r="T59" s="53"/>
      <c r="U59" s="53"/>
      <c r="V59"/>
      <c r="W59"/>
      <c r="X59"/>
      <c r="Y59"/>
      <c r="Z59"/>
      <c r="AA59"/>
      <c r="AB59"/>
    </row>
    <row r="60" ht="15">
      <c r="B60" s="46"/>
    </row>
    <row r="61" ht="15">
      <c r="B61" s="46"/>
    </row>
    <row r="62" ht="15">
      <c r="B62" s="46"/>
    </row>
    <row r="63" ht="15">
      <c r="B63" s="46"/>
    </row>
    <row r="64" ht="15">
      <c r="B64" s="46"/>
    </row>
    <row r="65" ht="15">
      <c r="B65" s="46"/>
    </row>
    <row r="66" ht="15">
      <c r="B66" s="46"/>
    </row>
    <row r="67" ht="15">
      <c r="B67" s="46"/>
    </row>
    <row r="68" ht="15">
      <c r="B68" s="46"/>
    </row>
    <row r="69" ht="15">
      <c r="B69" s="46"/>
    </row>
    <row r="70" ht="15">
      <c r="B70" s="46"/>
    </row>
    <row r="71" ht="15">
      <c r="B71" s="46"/>
    </row>
    <row r="72" ht="15">
      <c r="B72" s="46"/>
    </row>
    <row r="73" ht="15">
      <c r="B73" s="46"/>
    </row>
    <row r="74" ht="15">
      <c r="B74" s="46"/>
    </row>
    <row r="75" ht="15">
      <c r="B75" s="46"/>
    </row>
    <row r="76" ht="15">
      <c r="B76" s="46"/>
    </row>
    <row r="77" ht="15">
      <c r="B77" s="46"/>
    </row>
    <row r="78" ht="15">
      <c r="B78" s="46"/>
    </row>
    <row r="79" ht="15">
      <c r="B79" s="46"/>
    </row>
    <row r="80" ht="15">
      <c r="B80" s="46"/>
    </row>
    <row r="81" ht="15">
      <c r="B81" s="46"/>
    </row>
    <row r="82" ht="15">
      <c r="B82" s="46"/>
    </row>
    <row r="83" ht="15">
      <c r="B83" s="46"/>
    </row>
    <row r="84" ht="15">
      <c r="B84" s="46"/>
    </row>
    <row r="85" ht="15">
      <c r="B85" s="46"/>
    </row>
    <row r="86" ht="15">
      <c r="B86" s="46"/>
    </row>
    <row r="87" ht="15">
      <c r="B87" s="46"/>
    </row>
    <row r="88" ht="15">
      <c r="B88" s="46"/>
    </row>
    <row r="89" ht="15">
      <c r="B89" s="46"/>
    </row>
    <row r="90" ht="15">
      <c r="B90" s="46"/>
    </row>
    <row r="91" ht="15">
      <c r="B91" s="46"/>
    </row>
    <row r="92" ht="15">
      <c r="B92" s="46"/>
    </row>
    <row r="93" ht="15">
      <c r="B93" s="46"/>
    </row>
    <row r="94" ht="15">
      <c r="B94" s="46"/>
    </row>
    <row r="95" ht="15">
      <c r="B95" s="46"/>
    </row>
    <row r="96" ht="15">
      <c r="B96" s="46"/>
    </row>
    <row r="97" ht="15">
      <c r="B97" s="46"/>
    </row>
    <row r="98" ht="15">
      <c r="B98" s="46"/>
    </row>
    <row r="99" ht="15">
      <c r="B99" s="46"/>
    </row>
    <row r="100" ht="15">
      <c r="B100" s="46"/>
    </row>
    <row r="101" ht="15">
      <c r="B101" s="46"/>
    </row>
    <row r="102" ht="15">
      <c r="B102" s="46"/>
    </row>
    <row r="103" ht="15">
      <c r="B103" s="46"/>
    </row>
    <row r="104" ht="15">
      <c r="B104" s="46"/>
    </row>
    <row r="105" ht="15">
      <c r="B105" s="46"/>
    </row>
    <row r="106" ht="15">
      <c r="B106" s="46"/>
    </row>
    <row r="107" ht="15">
      <c r="B107" s="46"/>
    </row>
    <row r="108" ht="15">
      <c r="B108" s="46"/>
    </row>
    <row r="109" ht="15">
      <c r="B109" s="46"/>
    </row>
    <row r="110" ht="15">
      <c r="B110" s="46"/>
    </row>
    <row r="111" ht="15">
      <c r="B111" s="46"/>
    </row>
    <row r="112" ht="15">
      <c r="B112" s="46"/>
    </row>
    <row r="113" ht="15">
      <c r="B113" s="46"/>
    </row>
    <row r="114" ht="15">
      <c r="B114" s="46"/>
    </row>
    <row r="115" ht="15">
      <c r="B115" s="46"/>
    </row>
    <row r="116" ht="15">
      <c r="B116" s="46"/>
    </row>
    <row r="117" ht="15">
      <c r="B117" s="46"/>
    </row>
    <row r="118" ht="15">
      <c r="B118" s="46"/>
    </row>
    <row r="119" ht="15">
      <c r="B119" s="46"/>
    </row>
    <row r="120" ht="15">
      <c r="B120" s="46"/>
    </row>
    <row r="121" ht="15">
      <c r="B121" s="46"/>
    </row>
    <row r="122" ht="15">
      <c r="B122" s="46"/>
    </row>
    <row r="123" ht="15">
      <c r="B123" s="46"/>
    </row>
    <row r="124" ht="15">
      <c r="B124" s="46"/>
    </row>
    <row r="125" ht="15">
      <c r="B125" s="46"/>
    </row>
    <row r="126" ht="15">
      <c r="B126" s="46"/>
    </row>
    <row r="127" ht="15">
      <c r="B127" s="46"/>
    </row>
    <row r="128" ht="15">
      <c r="B128" s="46"/>
    </row>
    <row r="129" ht="15">
      <c r="B129" s="46"/>
    </row>
    <row r="130" ht="15">
      <c r="B130" s="46"/>
    </row>
    <row r="131" ht="15">
      <c r="B131" s="46"/>
    </row>
    <row r="132" ht="15">
      <c r="B132" s="46"/>
    </row>
    <row r="133" ht="15">
      <c r="B133" s="46"/>
    </row>
    <row r="134" ht="15">
      <c r="B134" s="46"/>
    </row>
    <row r="135" ht="15">
      <c r="B135" s="46"/>
    </row>
    <row r="136" ht="15">
      <c r="B136" s="46"/>
    </row>
    <row r="137" ht="15">
      <c r="B137" s="46"/>
    </row>
    <row r="138" ht="15">
      <c r="B138" s="46"/>
    </row>
    <row r="139" ht="15">
      <c r="B139" s="46"/>
    </row>
    <row r="140" ht="15">
      <c r="B140" s="46"/>
    </row>
    <row r="141" ht="15">
      <c r="B141" s="46"/>
    </row>
    <row r="142" ht="15">
      <c r="B142" s="46"/>
    </row>
    <row r="143" ht="15">
      <c r="B143" s="46"/>
    </row>
    <row r="144" ht="15">
      <c r="B144" s="46"/>
    </row>
    <row r="145" ht="15">
      <c r="B145" s="46"/>
    </row>
    <row r="146" ht="15">
      <c r="B146" s="46"/>
    </row>
    <row r="147" ht="15">
      <c r="B147" s="46"/>
    </row>
    <row r="148" ht="15">
      <c r="B148" s="46"/>
    </row>
    <row r="149" ht="15">
      <c r="B149" s="46"/>
    </row>
    <row r="150" ht="15">
      <c r="B150" s="46"/>
    </row>
    <row r="151" ht="15">
      <c r="B151" s="46"/>
    </row>
    <row r="152" ht="15">
      <c r="B152" s="46"/>
    </row>
    <row r="153" ht="15">
      <c r="B153" s="46"/>
    </row>
    <row r="154" ht="15">
      <c r="B154" s="46"/>
    </row>
    <row r="155" ht="15">
      <c r="B155" s="46"/>
    </row>
    <row r="156" ht="15">
      <c r="B156" s="46"/>
    </row>
    <row r="157" ht="15">
      <c r="B157" s="46"/>
    </row>
    <row r="158" ht="15">
      <c r="B158" s="46"/>
    </row>
    <row r="159" ht="15">
      <c r="B159" s="46"/>
    </row>
    <row r="160" ht="15">
      <c r="B160" s="46"/>
    </row>
    <row r="161" ht="15">
      <c r="B161" s="46"/>
    </row>
    <row r="162" ht="15">
      <c r="B162" s="46"/>
    </row>
    <row r="163" ht="15">
      <c r="B163" s="46"/>
    </row>
    <row r="164" ht="15">
      <c r="B164" s="46"/>
    </row>
    <row r="165" ht="15">
      <c r="B165" s="46"/>
    </row>
    <row r="166" ht="15">
      <c r="B166" s="46"/>
    </row>
    <row r="167" ht="15">
      <c r="B167" s="46"/>
    </row>
    <row r="168" ht="15">
      <c r="B168" s="46"/>
    </row>
    <row r="169" ht="15">
      <c r="B169" s="46"/>
    </row>
    <row r="170" ht="15">
      <c r="B170" s="46"/>
    </row>
    <row r="171" ht="15">
      <c r="B171" s="46"/>
    </row>
    <row r="172" ht="15">
      <c r="B172" s="46"/>
    </row>
    <row r="173" ht="15">
      <c r="B173" s="46"/>
    </row>
    <row r="174" ht="15">
      <c r="B174" s="46"/>
    </row>
    <row r="175" ht="15">
      <c r="B175" s="46"/>
    </row>
    <row r="176" ht="15">
      <c r="B176" s="46"/>
    </row>
    <row r="177" ht="15">
      <c r="B177" s="46"/>
    </row>
    <row r="178" ht="15">
      <c r="B178" s="46"/>
    </row>
    <row r="179" ht="15">
      <c r="B179" s="46"/>
    </row>
    <row r="180" ht="15">
      <c r="B180" s="46"/>
    </row>
    <row r="181" ht="15">
      <c r="B181" s="46"/>
    </row>
    <row r="182" ht="15">
      <c r="B182" s="46"/>
    </row>
    <row r="183" ht="15">
      <c r="B183" s="46"/>
    </row>
    <row r="184" ht="15">
      <c r="B184" s="46"/>
    </row>
    <row r="185" ht="15">
      <c r="B185" s="46"/>
    </row>
    <row r="186" ht="15">
      <c r="B186" s="46"/>
    </row>
    <row r="187" ht="15">
      <c r="B187" s="46"/>
    </row>
    <row r="188" ht="15">
      <c r="B188" s="46"/>
    </row>
    <row r="189" ht="15">
      <c r="B189" s="46"/>
    </row>
    <row r="190" ht="15">
      <c r="B190" s="46"/>
    </row>
    <row r="191" ht="15">
      <c r="B191" s="46"/>
    </row>
    <row r="192" ht="15">
      <c r="B192" s="46"/>
    </row>
    <row r="193" ht="15">
      <c r="B193" s="46"/>
    </row>
    <row r="194" ht="15">
      <c r="B194" s="46"/>
    </row>
    <row r="195" ht="15">
      <c r="B195" s="46"/>
    </row>
    <row r="196" ht="15">
      <c r="B196" s="46"/>
    </row>
    <row r="197" ht="15">
      <c r="B197" s="46"/>
    </row>
  </sheetData>
  <mergeCells count="2">
    <mergeCell ref="F3:G3"/>
    <mergeCell ref="N3:R3"/>
  </mergeCells>
  <hyperlinks>
    <hyperlink ref="D7" r:id="rId1" tooltip="Show in Genome browser" display="http://demo.decodeme.com/health-watch/details/T1D"/>
    <hyperlink ref="D11" r:id="rId2" tooltip="Show in Genome browser" display="http://demo.decodeme.com/health-watch/details/T1D"/>
    <hyperlink ref="D12" r:id="rId3" tooltip="Show in Genome browser" display="http://demo.decodeme.com/health-watch/details/T1D"/>
    <hyperlink ref="D8" r:id="rId4" tooltip="Show in Genome browser" display="http://demo.decodeme.com/health-watch/details/T1D"/>
    <hyperlink ref="D9" r:id="rId5" tooltip="Show in Genome browser" display="http://demo.decodeme.com/health-watch/details/T1D"/>
    <hyperlink ref="D14" r:id="rId6" tooltip="Show in Genome browser" display="http://demo.decodeme.com/health-watch/details/T1D"/>
    <hyperlink ref="D13" r:id="rId7" tooltip="Show in Genome browser" display="http://demo.decodeme.com/health-watch/details/T1D"/>
    <hyperlink ref="D10" r:id="rId8" tooltip="Show in Genome browser" display="http://demo.decodeme.com/health-watch/details/T1D"/>
    <hyperlink ref="D26" r:id="rId9" tooltip="Show in Genome browser" display="http://demo.decodeme.com/health-watch/details/T1D"/>
    <hyperlink ref="D34" r:id="rId10" tooltip="Show in Genome browser" display="http://demo.decodeme.com/health-watch/details/T1D"/>
    <hyperlink ref="D32" r:id="rId11" tooltip="Show in Genome browser" display="http://demo.decodeme.com/health-watch/details/T1D"/>
    <hyperlink ref="B55" r:id="rId12" display="http://www.ncbi.nlm.nih.gov/entrez/query.fcgi?cmd=Search&amp;db=PubMed&amp;term=12724780"/>
    <hyperlink ref="B51" r:id="rId13" display="http://www.ncbi.nlm.nih.gov/entrez/query.fcgi?cmd=Search&amp;db=PubMed&amp;term=16699517"/>
    <hyperlink ref="B49" r:id="rId14" display="http://www.ncbi.nlm.nih.gov/entrez/query.fcgi?cmd=Search&amp;db=PubMed&amp;term=9054945"/>
    <hyperlink ref="B56" r:id="rId15" display="http://www.ncbi.nlm.nih.gov/entrez/query.fcgi?cmd=Search&amp;db=PubMed&amp;term=9054944"/>
    <hyperlink ref="B53" r:id="rId16" display="http://www.ncbi.nlm.nih.gov/entrez/query.fcgi?cmd=Search&amp;db=PubMed&amp;term=12138178"/>
    <hyperlink ref="B45" r:id="rId17" display="http://www.ncbi.nlm.nih.gov/entrez/query.fcgi?cmd=Search&amp;db=PubMed&amp;term=15004560"/>
    <hyperlink ref="B46" r:id="rId18" display="http://www.ncbi.nlm.nih.gov/entrez/query.fcgi?cmd=Search&amp;db=PubMed&amp;term=9874568"/>
    <hyperlink ref="B50" r:id="rId19" display="http://www.ncbi.nlm.nih.gov/entrez/query.fcgi?cmd=Search&amp;db=PubMed&amp;term=15504986"/>
    <hyperlink ref="B48" r:id="rId20" display="http://www.ncbi.nlm.nih.gov/entrez/query.fcgi?cmd=Search&amp;db=PubMed&amp;term=10799879"/>
    <hyperlink ref="B52" r:id="rId21" display="http://www.ncbi.nlm.nih.gov/entrez/query.fcgi?cmd=Search&amp;db=PubMed&amp;term=11114373"/>
    <hyperlink ref="B47" r:id="rId22" display="http://www.ncbi.nlm.nih.gov/entrez/query.fcgi?cmd=Search&amp;db=PubMed&amp;term=17632545"/>
    <hyperlink ref="X31" r:id="rId23" tooltip="Show in Genome browser" display="http://demo.decodeme.com/health-watch/details/T1D"/>
    <hyperlink ref="X13" r:id="rId24" tooltip="Show in Genome browser" display="http://demo.decodeme.com/health-watch/details/T1D"/>
    <hyperlink ref="X20" r:id="rId25" tooltip="Show in Genome browser" display="http://demo.decodeme.com/health-watch/details/T1D"/>
    <hyperlink ref="X14" r:id="rId26" tooltip="Show in Genome browser" display="http://demo.decodeme.com/health-watch/details/T1D"/>
    <hyperlink ref="X25" r:id="rId27" tooltip="Show in Genome browser" display="http://demo.decodeme.com/health-watch/details/T1D"/>
    <hyperlink ref="X33" r:id="rId28" tooltip="Show in Genome browser" display="http://demo.decodeme.com/health-watch/details/T1D"/>
    <hyperlink ref="X10" r:id="rId29" tooltip="Show in Genome browser" display="http://demo.decodeme.com/health-watch/details/T1D"/>
    <hyperlink ref="X35" r:id="rId30" tooltip="Show in Genome browser" display="http://demo.decodeme.com/health-watch/details/T1D"/>
    <hyperlink ref="X30" r:id="rId31" tooltip="Show in Genome browser" display="http://demo.decodeme.com/health-watch/details/T1D"/>
    <hyperlink ref="X16" r:id="rId32" tooltip="Show in Genome browser" display="http://demo.decodeme.com/health-watch/details/T1D"/>
    <hyperlink ref="X26" r:id="rId33" tooltip="Show in Genome browser" display="http://demo.decodeme.com/health-watch/details/T1D"/>
  </hyperlinks>
  <printOptions/>
  <pageMargins left="0.75" right="0.75" top="1" bottom="1" header="0.5" footer="0.5"/>
  <pageSetup fitToHeight="100" fitToWidth="1" horizontalDpi="600" verticalDpi="600" orientation="portrait" scale="83" r:id="rId34"/>
</worksheet>
</file>

<file path=xl/worksheets/sheet21.xml><?xml version="1.0" encoding="utf-8"?>
<worksheet xmlns="http://schemas.openxmlformats.org/spreadsheetml/2006/main" xmlns:r="http://schemas.openxmlformats.org/officeDocument/2006/relationships">
  <sheetPr>
    <pageSetUpPr fitToPage="1"/>
  </sheetPr>
  <dimension ref="A1:IV165"/>
  <sheetViews>
    <sheetView workbookViewId="0" topLeftCell="A1">
      <selection activeCell="D2" sqref="D2"/>
    </sheetView>
  </sheetViews>
  <sheetFormatPr defaultColWidth="9.140625" defaultRowHeight="12.75" customHeight="1"/>
  <cols>
    <col min="1" max="1" width="4.28125" style="0" customWidth="1"/>
    <col min="2" max="2" width="13.57421875" style="0" customWidth="1"/>
    <col min="3" max="3" width="18.00390625" style="0" bestFit="1" customWidth="1"/>
    <col min="4" max="4" width="13.57421875" style="1" bestFit="1" customWidth="1"/>
    <col min="5" max="5" width="16.00390625" style="0" bestFit="1" customWidth="1"/>
    <col min="6" max="7" width="5.7109375" style="0" customWidth="1"/>
    <col min="8" max="8" width="0.85546875" style="14" customWidth="1"/>
    <col min="9" max="12" width="3.00390625" style="0" customWidth="1"/>
    <col min="13" max="13" width="0.85546875" style="68" customWidth="1"/>
    <col min="14" max="15" width="2.7109375" style="46" bestFit="1" customWidth="1"/>
    <col min="16" max="16" width="32.57421875" style="46" bestFit="1" customWidth="1"/>
    <col min="17" max="18" width="4.8515625" style="0" bestFit="1" customWidth="1"/>
    <col min="19" max="19" width="2.8515625" style="0" customWidth="1"/>
    <col min="20" max="20" width="4.8515625" style="0" customWidth="1"/>
    <col min="21" max="21" width="4.28125" style="0" bestFit="1" customWidth="1"/>
    <col min="23" max="23" width="14.28125" style="63" bestFit="1" customWidth="1"/>
    <col min="24" max="24" width="11.8515625" style="0" bestFit="1" customWidth="1"/>
    <col min="25" max="25" width="11.28125" style="0" bestFit="1" customWidth="1"/>
    <col min="29" max="29" width="4.140625" style="0" customWidth="1"/>
  </cols>
  <sheetData>
    <row r="1" spans="1:25" ht="12.75" customHeight="1">
      <c r="A1" s="94"/>
      <c r="B1" s="9" t="s">
        <v>1683</v>
      </c>
      <c r="C1" s="91"/>
      <c r="D1" s="104"/>
      <c r="E1" s="91"/>
      <c r="F1" s="91"/>
      <c r="G1" s="91"/>
      <c r="H1" s="172"/>
      <c r="I1" s="91"/>
      <c r="J1" s="91"/>
      <c r="K1" s="91"/>
      <c r="L1" s="91"/>
      <c r="V1" s="66"/>
      <c r="W1" s="66" t="s">
        <v>1030</v>
      </c>
      <c r="X1" s="66" t="s">
        <v>890</v>
      </c>
      <c r="Y1" s="66" t="s">
        <v>891</v>
      </c>
    </row>
    <row r="2" spans="1:25" ht="12.75" customHeight="1">
      <c r="A2" s="91"/>
      <c r="B2" s="9"/>
      <c r="C2" s="91"/>
      <c r="D2" s="104"/>
      <c r="E2" s="91"/>
      <c r="F2" s="91"/>
      <c r="G2" s="91"/>
      <c r="H2" s="172"/>
      <c r="I2" s="91"/>
      <c r="J2" s="91"/>
      <c r="K2" s="91"/>
      <c r="L2" s="91"/>
      <c r="N2" s="196"/>
      <c r="V2" s="66" t="s">
        <v>603</v>
      </c>
      <c r="W2" s="66">
        <f>3</f>
        <v>3</v>
      </c>
      <c r="X2" s="66">
        <f>COUNTIF(AC10:AC63,4)</f>
        <v>8</v>
      </c>
      <c r="Y2" s="66">
        <f>X2</f>
        <v>8</v>
      </c>
    </row>
    <row r="3" spans="1:25" ht="12.75" customHeight="1">
      <c r="A3" s="360"/>
      <c r="B3" s="262" t="s">
        <v>85</v>
      </c>
      <c r="C3" s="260"/>
      <c r="D3" s="262"/>
      <c r="E3" s="262" t="s">
        <v>82</v>
      </c>
      <c r="F3" s="659" t="s">
        <v>84</v>
      </c>
      <c r="G3" s="659"/>
      <c r="H3" s="261"/>
      <c r="I3" s="260"/>
      <c r="J3" s="260"/>
      <c r="K3" s="260"/>
      <c r="L3" s="260"/>
      <c r="M3" s="522"/>
      <c r="N3" s="661" t="s">
        <v>210</v>
      </c>
      <c r="O3" s="661"/>
      <c r="P3" s="661"/>
      <c r="Q3" s="661"/>
      <c r="R3" s="661"/>
      <c r="S3" s="555"/>
      <c r="T3" s="555"/>
      <c r="U3" s="362"/>
      <c r="V3" s="66" t="s">
        <v>186</v>
      </c>
      <c r="W3" s="66">
        <v>2</v>
      </c>
      <c r="X3" s="66">
        <f>COUNTIF(AC10:AC63,3)</f>
        <v>1</v>
      </c>
      <c r="Y3" s="66">
        <f>X3</f>
        <v>1</v>
      </c>
    </row>
    <row r="4" spans="1:25" ht="12.75" customHeight="1">
      <c r="A4" s="359"/>
      <c r="B4" s="262" t="s">
        <v>86</v>
      </c>
      <c r="C4" s="262" t="s">
        <v>1665</v>
      </c>
      <c r="D4" s="262" t="s">
        <v>1030</v>
      </c>
      <c r="E4" s="262" t="s">
        <v>83</v>
      </c>
      <c r="F4" s="260" t="s">
        <v>208</v>
      </c>
      <c r="G4" s="260" t="s">
        <v>1392</v>
      </c>
      <c r="H4" s="367"/>
      <c r="I4" s="262" t="s">
        <v>207</v>
      </c>
      <c r="J4" s="262" t="s">
        <v>208</v>
      </c>
      <c r="K4" s="262">
        <v>2</v>
      </c>
      <c r="L4" s="262" t="s">
        <v>1392</v>
      </c>
      <c r="M4" s="522"/>
      <c r="N4" s="552" t="s">
        <v>207</v>
      </c>
      <c r="O4" s="552" t="s">
        <v>208</v>
      </c>
      <c r="P4" s="552">
        <v>2</v>
      </c>
      <c r="Q4" s="552" t="s">
        <v>1356</v>
      </c>
      <c r="R4" s="552" t="s">
        <v>3</v>
      </c>
      <c r="S4" s="552"/>
      <c r="T4" s="552"/>
      <c r="U4" s="362"/>
      <c r="V4" s="66" t="s">
        <v>187</v>
      </c>
      <c r="W4" s="66">
        <f>COUNTA(D16:D25)</f>
        <v>10</v>
      </c>
      <c r="X4" s="66">
        <f>COUNTIF(AC10:AC63,2)</f>
        <v>6</v>
      </c>
      <c r="Y4" s="66">
        <f>X4</f>
        <v>6</v>
      </c>
    </row>
    <row r="5" spans="1:25" ht="12.75" customHeight="1">
      <c r="A5" s="359"/>
      <c r="B5" s="594"/>
      <c r="C5" s="262"/>
      <c r="D5" s="262"/>
      <c r="E5" s="262"/>
      <c r="F5" s="262"/>
      <c r="G5" s="262"/>
      <c r="H5" s="184"/>
      <c r="I5" s="367"/>
      <c r="J5" s="262"/>
      <c r="K5" s="262"/>
      <c r="L5" s="262"/>
      <c r="M5" s="263"/>
      <c r="N5" s="263"/>
      <c r="O5" s="263"/>
      <c r="P5" s="263"/>
      <c r="Q5" s="262"/>
      <c r="R5" s="362"/>
      <c r="S5" s="362"/>
      <c r="T5" s="362"/>
      <c r="U5" s="362"/>
      <c r="V5" s="66" t="s">
        <v>188</v>
      </c>
      <c r="W5" s="66">
        <f>COUNTA(D28:D66)</f>
        <v>39</v>
      </c>
      <c r="X5" s="66">
        <f>COUNTIF(AC10:AC63,1)</f>
        <v>22</v>
      </c>
      <c r="Y5" s="66">
        <f>X5-13</f>
        <v>9</v>
      </c>
    </row>
    <row r="6" spans="1:25" ht="12.75" customHeight="1" thickBot="1">
      <c r="A6" s="359"/>
      <c r="B6" s="259" t="s">
        <v>1</v>
      </c>
      <c r="C6" s="262"/>
      <c r="D6" s="262"/>
      <c r="E6" s="262"/>
      <c r="F6" s="262"/>
      <c r="G6" s="262"/>
      <c r="H6" s="184"/>
      <c r="I6" s="367"/>
      <c r="J6" s="262"/>
      <c r="K6" s="262"/>
      <c r="L6" s="262"/>
      <c r="M6" s="263"/>
      <c r="N6" s="263"/>
      <c r="O6" s="263"/>
      <c r="P6" s="263"/>
      <c r="Q6" s="262"/>
      <c r="R6" s="362"/>
      <c r="S6" s="362"/>
      <c r="T6" s="362"/>
      <c r="U6" s="362"/>
      <c r="V6" s="65"/>
      <c r="W6" s="65">
        <f>SUM(W2:W5)</f>
        <v>54</v>
      </c>
      <c r="X6" s="65">
        <f>SUM(X2:X5)</f>
        <v>37</v>
      </c>
      <c r="Y6" s="65">
        <f>SUM(Y2:Y5)</f>
        <v>24</v>
      </c>
    </row>
    <row r="7" spans="1:21" ht="12.75" customHeight="1">
      <c r="A7" s="274">
        <v>1</v>
      </c>
      <c r="B7" s="275" t="s">
        <v>835</v>
      </c>
      <c r="C7" s="276" t="s">
        <v>1612</v>
      </c>
      <c r="D7" s="277" t="s">
        <v>1613</v>
      </c>
      <c r="E7" s="277" t="s">
        <v>1614</v>
      </c>
      <c r="F7" s="277" t="s">
        <v>1407</v>
      </c>
      <c r="G7" s="278" t="s">
        <v>1392</v>
      </c>
      <c r="H7" s="260"/>
      <c r="I7" s="279" t="s">
        <v>1390</v>
      </c>
      <c r="J7" s="280" t="s">
        <v>1390</v>
      </c>
      <c r="K7" s="280" t="s">
        <v>1390</v>
      </c>
      <c r="L7" s="284" t="s">
        <v>1390</v>
      </c>
      <c r="M7" s="263"/>
      <c r="N7" s="285">
        <v>41</v>
      </c>
      <c r="O7" s="286">
        <v>37</v>
      </c>
      <c r="P7" s="287" t="s">
        <v>361</v>
      </c>
      <c r="Q7" s="382">
        <v>7</v>
      </c>
      <c r="R7" s="382">
        <v>11</v>
      </c>
      <c r="S7" s="382"/>
      <c r="T7" s="382"/>
      <c r="U7" s="262"/>
    </row>
    <row r="8" spans="1:21" ht="12.75" customHeight="1">
      <c r="A8" s="274">
        <v>2</v>
      </c>
      <c r="B8" s="288" t="s">
        <v>836</v>
      </c>
      <c r="C8" s="289" t="s">
        <v>1632</v>
      </c>
      <c r="D8" s="290" t="s">
        <v>1633</v>
      </c>
      <c r="E8" s="290" t="s">
        <v>1611</v>
      </c>
      <c r="F8" s="290" t="s">
        <v>1407</v>
      </c>
      <c r="G8" s="291" t="s">
        <v>1407</v>
      </c>
      <c r="H8" s="260"/>
      <c r="I8" s="292" t="s">
        <v>1390</v>
      </c>
      <c r="J8" s="293" t="s">
        <v>1390</v>
      </c>
      <c r="K8" s="293" t="s">
        <v>1390</v>
      </c>
      <c r="L8" s="294" t="s">
        <v>1390</v>
      </c>
      <c r="M8" s="263"/>
      <c r="N8" s="295">
        <v>46</v>
      </c>
      <c r="O8" s="296">
        <v>37</v>
      </c>
      <c r="P8" s="297" t="s">
        <v>359</v>
      </c>
      <c r="Q8" s="382">
        <v>4</v>
      </c>
      <c r="R8" s="382">
        <v>13</v>
      </c>
      <c r="S8" s="382"/>
      <c r="T8" s="362"/>
      <c r="U8" s="362"/>
    </row>
    <row r="9" spans="1:28" ht="12.75" customHeight="1" thickBot="1">
      <c r="A9" s="274">
        <v>3</v>
      </c>
      <c r="B9" s="298" t="s">
        <v>837</v>
      </c>
      <c r="C9" s="299" t="s">
        <v>1615</v>
      </c>
      <c r="D9" s="300" t="s">
        <v>1616</v>
      </c>
      <c r="E9" s="300" t="s">
        <v>1611</v>
      </c>
      <c r="F9" s="300" t="s">
        <v>1651</v>
      </c>
      <c r="G9" s="301" t="s">
        <v>1651</v>
      </c>
      <c r="H9" s="260"/>
      <c r="I9" s="302" t="s">
        <v>1390</v>
      </c>
      <c r="J9" s="303" t="s">
        <v>1390</v>
      </c>
      <c r="K9" s="303" t="s">
        <v>1390</v>
      </c>
      <c r="L9" s="304" t="s">
        <v>1390</v>
      </c>
      <c r="M9" s="263"/>
      <c r="N9" s="305">
        <v>46</v>
      </c>
      <c r="O9" s="306">
        <v>37</v>
      </c>
      <c r="P9" s="307" t="s">
        <v>1019</v>
      </c>
      <c r="Q9" s="382">
        <v>4</v>
      </c>
      <c r="R9" s="382">
        <v>12</v>
      </c>
      <c r="S9" s="382"/>
      <c r="T9" s="359" t="s">
        <v>888</v>
      </c>
      <c r="U9" s="359" t="s">
        <v>889</v>
      </c>
      <c r="V9" s="2" t="s">
        <v>826</v>
      </c>
      <c r="W9" s="92" t="s">
        <v>1665</v>
      </c>
      <c r="X9" s="92" t="s">
        <v>1030</v>
      </c>
      <c r="Y9" s="92" t="s">
        <v>207</v>
      </c>
      <c r="Z9" s="92" t="s">
        <v>208</v>
      </c>
      <c r="AA9" s="92">
        <v>2</v>
      </c>
      <c r="AB9" s="92" t="s">
        <v>1392</v>
      </c>
    </row>
    <row r="10" spans="1:29" ht="12.75" customHeight="1">
      <c r="A10" s="359"/>
      <c r="B10" s="594"/>
      <c r="C10" s="262"/>
      <c r="D10" s="262"/>
      <c r="E10" s="262"/>
      <c r="F10" s="262"/>
      <c r="G10" s="262"/>
      <c r="H10" s="184"/>
      <c r="I10" s="367"/>
      <c r="J10" s="262"/>
      <c r="K10" s="262"/>
      <c r="L10" s="262"/>
      <c r="M10" s="263"/>
      <c r="N10" s="263"/>
      <c r="O10" s="263"/>
      <c r="P10" s="263"/>
      <c r="Q10" s="382"/>
      <c r="R10" s="382"/>
      <c r="S10" s="382"/>
      <c r="T10" s="262" t="s">
        <v>1390</v>
      </c>
      <c r="U10" s="262"/>
      <c r="V10" s="560">
        <v>1</v>
      </c>
      <c r="W10" s="560"/>
      <c r="X10" s="561" t="s">
        <v>509</v>
      </c>
      <c r="Y10" s="511"/>
      <c r="Z10" s="511"/>
      <c r="AA10" s="511"/>
      <c r="AB10" s="511" t="s">
        <v>1390</v>
      </c>
      <c r="AC10" s="38">
        <f>COUNTA(Y10:AB10)</f>
        <v>1</v>
      </c>
    </row>
    <row r="11" spans="1:36" s="5" customFormat="1" ht="12.75" customHeight="1" thickBot="1">
      <c r="A11" s="359"/>
      <c r="B11" s="259" t="s">
        <v>600</v>
      </c>
      <c r="C11" s="262"/>
      <c r="D11" s="262"/>
      <c r="E11" s="262"/>
      <c r="F11" s="262"/>
      <c r="G11" s="262"/>
      <c r="H11" s="184"/>
      <c r="I11" s="367"/>
      <c r="J11" s="262"/>
      <c r="K11" s="262"/>
      <c r="L11" s="262"/>
      <c r="M11" s="263"/>
      <c r="N11" s="263"/>
      <c r="O11" s="263"/>
      <c r="P11" s="263"/>
      <c r="Q11" s="382"/>
      <c r="R11" s="382"/>
      <c r="S11" s="382"/>
      <c r="T11" s="262" t="s">
        <v>1390</v>
      </c>
      <c r="U11" s="262"/>
      <c r="V11" s="560">
        <v>1</v>
      </c>
      <c r="W11" s="560"/>
      <c r="X11" s="561" t="s">
        <v>514</v>
      </c>
      <c r="Y11" s="511"/>
      <c r="Z11" s="511"/>
      <c r="AA11" s="511"/>
      <c r="AB11" s="511" t="s">
        <v>1390</v>
      </c>
      <c r="AC11" s="38">
        <f aca="true" t="shared" si="0" ref="AC11:AC63">COUNTA(Y11:AB11)</f>
        <v>1</v>
      </c>
      <c r="AD11"/>
      <c r="AE11"/>
      <c r="AH11"/>
      <c r="AI11"/>
      <c r="AJ11"/>
    </row>
    <row r="12" spans="1:31" ht="12.75" customHeight="1">
      <c r="A12" s="274">
        <v>4</v>
      </c>
      <c r="B12" s="275" t="s">
        <v>838</v>
      </c>
      <c r="C12" s="276" t="s">
        <v>1634</v>
      </c>
      <c r="D12" s="277" t="s">
        <v>1635</v>
      </c>
      <c r="E12" s="277" t="s">
        <v>1611</v>
      </c>
      <c r="F12" s="277" t="s">
        <v>1407</v>
      </c>
      <c r="G12" s="278"/>
      <c r="H12" s="260"/>
      <c r="I12" s="279" t="s">
        <v>1390</v>
      </c>
      <c r="J12" s="280" t="s">
        <v>1390</v>
      </c>
      <c r="K12" s="280" t="s">
        <v>1390</v>
      </c>
      <c r="L12" s="284"/>
      <c r="M12" s="263"/>
      <c r="N12" s="285">
        <v>46</v>
      </c>
      <c r="O12" s="286">
        <v>37</v>
      </c>
      <c r="P12" s="287" t="s">
        <v>363</v>
      </c>
      <c r="Q12" s="382">
        <v>2</v>
      </c>
      <c r="R12" s="382">
        <v>10</v>
      </c>
      <c r="S12" s="382"/>
      <c r="T12" s="262"/>
      <c r="U12" s="262"/>
      <c r="V12" s="191">
        <v>1</v>
      </c>
      <c r="W12" s="191" t="s">
        <v>1629</v>
      </c>
      <c r="X12" s="18" t="s">
        <v>1630</v>
      </c>
      <c r="Y12" s="192"/>
      <c r="Z12" s="192"/>
      <c r="AA12" s="192"/>
      <c r="AB12" s="192"/>
      <c r="AC12" s="38">
        <f t="shared" si="0"/>
        <v>0</v>
      </c>
      <c r="AD12" s="5"/>
      <c r="AE12" s="5"/>
    </row>
    <row r="13" spans="1:29" ht="12.75" customHeight="1" thickBot="1">
      <c r="A13" s="274">
        <v>5</v>
      </c>
      <c r="B13" s="595" t="s">
        <v>839</v>
      </c>
      <c r="C13" s="596" t="s">
        <v>1620</v>
      </c>
      <c r="D13" s="597" t="s">
        <v>1621</v>
      </c>
      <c r="E13" s="597" t="s">
        <v>1611</v>
      </c>
      <c r="F13" s="597" t="s">
        <v>1407</v>
      </c>
      <c r="G13" s="598" t="s">
        <v>1407</v>
      </c>
      <c r="H13" s="262"/>
      <c r="I13" s="599" t="s">
        <v>1390</v>
      </c>
      <c r="J13" s="600" t="s">
        <v>1390</v>
      </c>
      <c r="K13" s="600"/>
      <c r="L13" s="601" t="s">
        <v>1390</v>
      </c>
      <c r="M13" s="263"/>
      <c r="N13" s="330">
        <v>46</v>
      </c>
      <c r="O13" s="331">
        <v>37</v>
      </c>
      <c r="P13" s="332"/>
      <c r="Q13" s="382">
        <v>2</v>
      </c>
      <c r="R13" s="382">
        <v>2</v>
      </c>
      <c r="S13" s="382"/>
      <c r="T13" s="262" t="s">
        <v>1390</v>
      </c>
      <c r="U13" s="262" t="s">
        <v>1390</v>
      </c>
      <c r="V13" s="191" t="s">
        <v>848</v>
      </c>
      <c r="W13" s="191" t="s">
        <v>1629</v>
      </c>
      <c r="X13" s="18" t="s">
        <v>1660</v>
      </c>
      <c r="Y13" s="192" t="s">
        <v>1390</v>
      </c>
      <c r="Z13" s="192" t="s">
        <v>1390</v>
      </c>
      <c r="AA13" s="192"/>
      <c r="AB13" s="192"/>
      <c r="AC13" s="38">
        <f t="shared" si="0"/>
        <v>2</v>
      </c>
    </row>
    <row r="14" spans="1:29" ht="12.75" customHeight="1">
      <c r="A14" s="274"/>
      <c r="B14" s="602"/>
      <c r="C14" s="602"/>
      <c r="D14" s="602"/>
      <c r="E14" s="602"/>
      <c r="F14" s="602"/>
      <c r="G14" s="602"/>
      <c r="H14" s="603"/>
      <c r="I14" s="604"/>
      <c r="J14" s="604"/>
      <c r="K14" s="604"/>
      <c r="L14" s="604"/>
      <c r="M14" s="605"/>
      <c r="N14" s="606"/>
      <c r="O14" s="606"/>
      <c r="P14" s="607"/>
      <c r="Q14" s="382"/>
      <c r="R14" s="382"/>
      <c r="S14" s="382"/>
      <c r="T14" s="262" t="s">
        <v>1390</v>
      </c>
      <c r="U14" s="262"/>
      <c r="V14" s="560">
        <v>2</v>
      </c>
      <c r="W14" s="560"/>
      <c r="X14" s="561" t="s">
        <v>498</v>
      </c>
      <c r="Y14" s="511"/>
      <c r="Z14" s="511"/>
      <c r="AA14" s="511"/>
      <c r="AB14" s="511" t="s">
        <v>1390</v>
      </c>
      <c r="AC14" s="38">
        <f t="shared" si="0"/>
        <v>1</v>
      </c>
    </row>
    <row r="15" spans="1:29" ht="12.75" customHeight="1" thickBot="1">
      <c r="A15" s="359"/>
      <c r="B15" s="259" t="s">
        <v>601</v>
      </c>
      <c r="C15" s="262"/>
      <c r="D15" s="262"/>
      <c r="E15" s="262"/>
      <c r="F15" s="262"/>
      <c r="G15" s="262"/>
      <c r="H15" s="189"/>
      <c r="I15" s="367"/>
      <c r="J15" s="262"/>
      <c r="K15" s="262"/>
      <c r="L15" s="262"/>
      <c r="M15" s="263"/>
      <c r="N15" s="263"/>
      <c r="O15" s="263"/>
      <c r="P15" s="608"/>
      <c r="Q15" s="382"/>
      <c r="R15" s="382"/>
      <c r="S15" s="382"/>
      <c r="T15" s="262" t="s">
        <v>1390</v>
      </c>
      <c r="U15" s="262"/>
      <c r="V15" s="560">
        <v>2</v>
      </c>
      <c r="W15" s="560"/>
      <c r="X15" s="561" t="s">
        <v>515</v>
      </c>
      <c r="Y15" s="511"/>
      <c r="Z15" s="511"/>
      <c r="AA15" s="511"/>
      <c r="AB15" s="511" t="s">
        <v>1390</v>
      </c>
      <c r="AC15" s="38">
        <f t="shared" si="0"/>
        <v>1</v>
      </c>
    </row>
    <row r="16" spans="1:29" ht="12.75" customHeight="1">
      <c r="A16" s="274">
        <v>6</v>
      </c>
      <c r="B16" s="461">
        <v>4</v>
      </c>
      <c r="C16" s="588" t="s">
        <v>1642</v>
      </c>
      <c r="D16" s="589" t="s">
        <v>1643</v>
      </c>
      <c r="E16" s="589" t="s">
        <v>1644</v>
      </c>
      <c r="F16" s="589" t="s">
        <v>1392</v>
      </c>
      <c r="G16" s="590"/>
      <c r="H16" s="262"/>
      <c r="I16" s="591" t="s">
        <v>1390</v>
      </c>
      <c r="J16" s="592" t="s">
        <v>1390</v>
      </c>
      <c r="K16" s="592"/>
      <c r="L16" s="593"/>
      <c r="M16" s="263"/>
      <c r="N16" s="285">
        <v>34</v>
      </c>
      <c r="O16" s="286">
        <v>34</v>
      </c>
      <c r="P16" s="287"/>
      <c r="Q16" s="382">
        <v>1</v>
      </c>
      <c r="R16" s="382">
        <v>1</v>
      </c>
      <c r="S16" s="382"/>
      <c r="T16" s="262" t="s">
        <v>1390</v>
      </c>
      <c r="U16" s="262" t="s">
        <v>1390</v>
      </c>
      <c r="V16" s="194" t="s">
        <v>853</v>
      </c>
      <c r="W16" s="194" t="s">
        <v>1638</v>
      </c>
      <c r="X16" s="20" t="s">
        <v>1639</v>
      </c>
      <c r="Y16" s="195" t="s">
        <v>1390</v>
      </c>
      <c r="Z16" s="195"/>
      <c r="AA16" s="195"/>
      <c r="AB16" s="195"/>
      <c r="AC16" s="38">
        <f t="shared" si="0"/>
        <v>1</v>
      </c>
    </row>
    <row r="17" spans="1:29" ht="12.75" customHeight="1">
      <c r="A17" s="274">
        <v>7</v>
      </c>
      <c r="B17" s="440">
        <v>4</v>
      </c>
      <c r="C17" s="336" t="s">
        <v>1642</v>
      </c>
      <c r="D17" s="337" t="s">
        <v>1648</v>
      </c>
      <c r="E17" s="337"/>
      <c r="F17" s="337"/>
      <c r="G17" s="338" t="s">
        <v>1407</v>
      </c>
      <c r="H17" s="262"/>
      <c r="I17" s="339"/>
      <c r="J17" s="340"/>
      <c r="K17" s="340" t="s">
        <v>1390</v>
      </c>
      <c r="L17" s="341" t="s">
        <v>1390</v>
      </c>
      <c r="M17" s="263"/>
      <c r="N17" s="295"/>
      <c r="O17" s="296"/>
      <c r="P17" s="297" t="s">
        <v>1014</v>
      </c>
      <c r="Q17" s="382">
        <v>3</v>
      </c>
      <c r="R17" s="382">
        <v>8</v>
      </c>
      <c r="S17" s="382"/>
      <c r="T17" s="262" t="s">
        <v>1390</v>
      </c>
      <c r="U17" s="262"/>
      <c r="V17" s="560">
        <v>3</v>
      </c>
      <c r="W17" s="560"/>
      <c r="X17" s="561" t="s">
        <v>496</v>
      </c>
      <c r="Y17" s="511"/>
      <c r="Z17" s="511"/>
      <c r="AA17" s="511"/>
      <c r="AB17" s="511" t="s">
        <v>1390</v>
      </c>
      <c r="AC17" s="38">
        <f t="shared" si="0"/>
        <v>1</v>
      </c>
    </row>
    <row r="18" spans="1:29" ht="12.75" customHeight="1" thickBot="1">
      <c r="A18" s="274">
        <v>8</v>
      </c>
      <c r="B18" s="437" t="s">
        <v>840</v>
      </c>
      <c r="C18" s="347" t="s">
        <v>1658</v>
      </c>
      <c r="D18" s="348" t="s">
        <v>1659</v>
      </c>
      <c r="E18" s="348" t="s">
        <v>1005</v>
      </c>
      <c r="F18" s="348" t="s">
        <v>1651</v>
      </c>
      <c r="G18" s="349" t="s">
        <v>1651</v>
      </c>
      <c r="H18" s="262"/>
      <c r="I18" s="350"/>
      <c r="J18" s="351" t="s">
        <v>1390</v>
      </c>
      <c r="K18" s="351"/>
      <c r="L18" s="352" t="s">
        <v>1390</v>
      </c>
      <c r="M18" s="263"/>
      <c r="N18" s="509"/>
      <c r="O18" s="510">
        <v>37</v>
      </c>
      <c r="P18" s="320"/>
      <c r="Q18" s="382">
        <v>1</v>
      </c>
      <c r="R18" s="382">
        <v>1</v>
      </c>
      <c r="S18" s="382"/>
      <c r="T18" s="262" t="s">
        <v>1390</v>
      </c>
      <c r="U18" s="262"/>
      <c r="V18" s="564">
        <v>3</v>
      </c>
      <c r="W18" s="564"/>
      <c r="X18" s="565" t="s">
        <v>507</v>
      </c>
      <c r="Y18" s="566"/>
      <c r="Z18" s="566"/>
      <c r="AA18" s="566"/>
      <c r="AB18" s="566" t="s">
        <v>1390</v>
      </c>
      <c r="AC18" s="38">
        <f t="shared" si="0"/>
        <v>1</v>
      </c>
    </row>
    <row r="19" spans="1:256" ht="12.75" customHeight="1">
      <c r="A19" s="274">
        <v>9</v>
      </c>
      <c r="B19" s="335" t="s">
        <v>840</v>
      </c>
      <c r="C19" s="336" t="s">
        <v>1658</v>
      </c>
      <c r="D19" s="337" t="s">
        <v>1610</v>
      </c>
      <c r="E19" s="337" t="s">
        <v>1611</v>
      </c>
      <c r="F19" s="337"/>
      <c r="G19" s="338"/>
      <c r="H19" s="262"/>
      <c r="I19" s="339" t="s">
        <v>1390</v>
      </c>
      <c r="J19" s="340"/>
      <c r="K19" s="340" t="s">
        <v>1390</v>
      </c>
      <c r="L19" s="341"/>
      <c r="M19" s="263"/>
      <c r="N19" s="295">
        <v>46</v>
      </c>
      <c r="O19" s="296"/>
      <c r="P19" s="297" t="s">
        <v>364</v>
      </c>
      <c r="Q19" s="382">
        <v>1</v>
      </c>
      <c r="R19" s="382">
        <v>4</v>
      </c>
      <c r="S19" s="382"/>
      <c r="T19" s="262"/>
      <c r="U19" s="262"/>
      <c r="V19" s="570" t="s">
        <v>851</v>
      </c>
      <c r="W19" s="499"/>
      <c r="X19" s="500" t="s">
        <v>512</v>
      </c>
      <c r="Y19" s="501"/>
      <c r="Z19" s="501"/>
      <c r="AA19" s="501"/>
      <c r="AB19" s="502"/>
      <c r="AC19" s="38">
        <f t="shared" si="0"/>
        <v>0</v>
      </c>
      <c r="AF19" s="2"/>
      <c r="AG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31" ht="12.75" customHeight="1" thickBot="1">
      <c r="A20" s="274">
        <v>10</v>
      </c>
      <c r="B20" s="437" t="s">
        <v>842</v>
      </c>
      <c r="C20" s="347" t="s">
        <v>1636</v>
      </c>
      <c r="D20" s="348" t="s">
        <v>1650</v>
      </c>
      <c r="E20" s="348" t="s">
        <v>1177</v>
      </c>
      <c r="F20" s="348" t="s">
        <v>1651</v>
      </c>
      <c r="G20" s="349" t="s">
        <v>1651</v>
      </c>
      <c r="H20" s="262"/>
      <c r="I20" s="350"/>
      <c r="J20" s="351" t="s">
        <v>1390</v>
      </c>
      <c r="K20" s="351"/>
      <c r="L20" s="352" t="s">
        <v>1390</v>
      </c>
      <c r="M20" s="263"/>
      <c r="N20" s="509"/>
      <c r="O20" s="510">
        <v>47</v>
      </c>
      <c r="P20" s="320"/>
      <c r="Q20" s="382">
        <v>1</v>
      </c>
      <c r="R20" s="382">
        <v>1</v>
      </c>
      <c r="S20" s="382"/>
      <c r="T20" s="262" t="s">
        <v>1390</v>
      </c>
      <c r="U20" s="262" t="s">
        <v>1390</v>
      </c>
      <c r="V20" s="185" t="s">
        <v>852</v>
      </c>
      <c r="W20" s="186" t="s">
        <v>1661</v>
      </c>
      <c r="X20" s="19" t="s">
        <v>1662</v>
      </c>
      <c r="Y20" s="187"/>
      <c r="Z20" s="187" t="s">
        <v>1390</v>
      </c>
      <c r="AA20" s="187"/>
      <c r="AB20" s="188" t="s">
        <v>1390</v>
      </c>
      <c r="AC20" s="38">
        <f t="shared" si="0"/>
        <v>2</v>
      </c>
      <c r="AD20" s="2"/>
      <c r="AE20" s="2"/>
    </row>
    <row r="21" spans="1:29" ht="12.75" customHeight="1">
      <c r="A21" s="274">
        <v>11</v>
      </c>
      <c r="B21" s="335" t="s">
        <v>843</v>
      </c>
      <c r="C21" s="336" t="s">
        <v>1607</v>
      </c>
      <c r="D21" s="337" t="s">
        <v>1608</v>
      </c>
      <c r="E21" s="337" t="s">
        <v>1609</v>
      </c>
      <c r="F21" s="337" t="s">
        <v>1392</v>
      </c>
      <c r="G21" s="338"/>
      <c r="H21" s="262"/>
      <c r="I21" s="339" t="s">
        <v>1390</v>
      </c>
      <c r="J21" s="340" t="s">
        <v>1390</v>
      </c>
      <c r="K21" s="340"/>
      <c r="L21" s="341"/>
      <c r="M21" s="263"/>
      <c r="N21" s="295">
        <v>41</v>
      </c>
      <c r="O21" s="296">
        <v>41</v>
      </c>
      <c r="P21" s="297"/>
      <c r="Q21" s="382">
        <v>1</v>
      </c>
      <c r="R21" s="382">
        <v>1</v>
      </c>
      <c r="S21" s="382"/>
      <c r="T21" s="262"/>
      <c r="U21" s="262"/>
      <c r="V21" s="570">
        <v>3</v>
      </c>
      <c r="W21" s="499" t="s">
        <v>1632</v>
      </c>
      <c r="X21" s="500" t="s">
        <v>1040</v>
      </c>
      <c r="Y21" s="501"/>
      <c r="Z21" s="501"/>
      <c r="AA21" s="501"/>
      <c r="AB21" s="502"/>
      <c r="AC21" s="38">
        <f t="shared" si="0"/>
        <v>0</v>
      </c>
    </row>
    <row r="22" spans="1:29" ht="12.75" customHeight="1">
      <c r="A22" s="274">
        <v>12</v>
      </c>
      <c r="B22" s="346" t="s">
        <v>842</v>
      </c>
      <c r="C22" s="347" t="s">
        <v>1636</v>
      </c>
      <c r="D22" s="348" t="s">
        <v>1637</v>
      </c>
      <c r="E22" s="348" t="s">
        <v>1611</v>
      </c>
      <c r="F22" s="348"/>
      <c r="G22" s="349"/>
      <c r="H22" s="262"/>
      <c r="I22" s="350" t="s">
        <v>1390</v>
      </c>
      <c r="J22" s="351"/>
      <c r="K22" s="351" t="s">
        <v>1390</v>
      </c>
      <c r="L22" s="352"/>
      <c r="M22" s="263"/>
      <c r="N22" s="509">
        <v>46</v>
      </c>
      <c r="O22" s="510"/>
      <c r="P22" s="320" t="s">
        <v>1015</v>
      </c>
      <c r="Q22" s="382">
        <v>2</v>
      </c>
      <c r="R22" s="382">
        <v>16</v>
      </c>
      <c r="S22" s="382"/>
      <c r="T22" s="262"/>
      <c r="U22" s="262"/>
      <c r="V22" s="190">
        <v>3</v>
      </c>
      <c r="W22" s="191" t="s">
        <v>1632</v>
      </c>
      <c r="X22" s="18" t="s">
        <v>1039</v>
      </c>
      <c r="Y22" s="192"/>
      <c r="Z22" s="192"/>
      <c r="AA22" s="192"/>
      <c r="AB22" s="193"/>
      <c r="AC22" s="38">
        <f t="shared" si="0"/>
        <v>0</v>
      </c>
    </row>
    <row r="23" spans="1:29" ht="12.75" customHeight="1" thickBot="1">
      <c r="A23" s="274">
        <v>13</v>
      </c>
      <c r="B23" s="335" t="s">
        <v>844</v>
      </c>
      <c r="C23" s="336" t="s">
        <v>1640</v>
      </c>
      <c r="D23" s="337" t="s">
        <v>1641</v>
      </c>
      <c r="E23" s="337" t="s">
        <v>1619</v>
      </c>
      <c r="F23" s="337" t="s">
        <v>1407</v>
      </c>
      <c r="G23" s="338"/>
      <c r="H23" s="262"/>
      <c r="I23" s="339" t="s">
        <v>1390</v>
      </c>
      <c r="J23" s="340" t="s">
        <v>1390</v>
      </c>
      <c r="K23" s="340"/>
      <c r="L23" s="341"/>
      <c r="M23" s="263"/>
      <c r="N23" s="295">
        <v>51</v>
      </c>
      <c r="O23" s="296">
        <v>51</v>
      </c>
      <c r="P23" s="297"/>
      <c r="Q23" s="382">
        <v>1</v>
      </c>
      <c r="R23" s="382">
        <v>1</v>
      </c>
      <c r="S23" s="382"/>
      <c r="T23" s="262" t="s">
        <v>1390</v>
      </c>
      <c r="U23" s="262" t="s">
        <v>1390</v>
      </c>
      <c r="V23" s="185" t="s">
        <v>836</v>
      </c>
      <c r="W23" s="186" t="s">
        <v>1632</v>
      </c>
      <c r="X23" s="19" t="s">
        <v>1633</v>
      </c>
      <c r="Y23" s="187" t="s">
        <v>1390</v>
      </c>
      <c r="Z23" s="187" t="s">
        <v>1390</v>
      </c>
      <c r="AA23" s="187" t="s">
        <v>1390</v>
      </c>
      <c r="AB23" s="188" t="s">
        <v>1390</v>
      </c>
      <c r="AC23" s="38">
        <f t="shared" si="0"/>
        <v>4</v>
      </c>
    </row>
    <row r="24" spans="1:29" ht="12.75" customHeight="1">
      <c r="A24" s="274">
        <v>14</v>
      </c>
      <c r="B24" s="437" t="s">
        <v>845</v>
      </c>
      <c r="C24" s="347" t="s">
        <v>1656</v>
      </c>
      <c r="D24" s="348" t="s">
        <v>1657</v>
      </c>
      <c r="E24" s="348" t="s">
        <v>1010</v>
      </c>
      <c r="F24" s="348" t="s">
        <v>1654</v>
      </c>
      <c r="G24" s="349" t="s">
        <v>1654</v>
      </c>
      <c r="H24" s="262"/>
      <c r="I24" s="350"/>
      <c r="J24" s="351" t="s">
        <v>1390</v>
      </c>
      <c r="K24" s="351"/>
      <c r="L24" s="352" t="s">
        <v>1390</v>
      </c>
      <c r="M24" s="263"/>
      <c r="N24" s="509"/>
      <c r="O24" s="510">
        <v>50</v>
      </c>
      <c r="P24" s="320"/>
      <c r="Q24" s="382">
        <v>1</v>
      </c>
      <c r="R24" s="382">
        <v>1</v>
      </c>
      <c r="S24" s="382"/>
      <c r="T24" s="262" t="s">
        <v>1390</v>
      </c>
      <c r="U24" s="262" t="s">
        <v>1390</v>
      </c>
      <c r="V24" s="567" t="s">
        <v>837</v>
      </c>
      <c r="W24" s="567" t="s">
        <v>1615</v>
      </c>
      <c r="X24" s="568" t="s">
        <v>1616</v>
      </c>
      <c r="Y24" s="569" t="s">
        <v>1390</v>
      </c>
      <c r="Z24" s="569" t="s">
        <v>1390</v>
      </c>
      <c r="AA24" s="569" t="s">
        <v>1390</v>
      </c>
      <c r="AB24" s="569" t="s">
        <v>1390</v>
      </c>
      <c r="AC24" s="38">
        <f t="shared" si="0"/>
        <v>4</v>
      </c>
    </row>
    <row r="25" spans="1:29" ht="12.75" customHeight="1" thickBot="1">
      <c r="A25" s="274">
        <v>15</v>
      </c>
      <c r="B25" s="595" t="s">
        <v>846</v>
      </c>
      <c r="C25" s="596" t="s">
        <v>1617</v>
      </c>
      <c r="D25" s="597" t="s">
        <v>1618</v>
      </c>
      <c r="E25" s="597" t="s">
        <v>1619</v>
      </c>
      <c r="F25" s="597" t="s">
        <v>1651</v>
      </c>
      <c r="G25" s="598"/>
      <c r="H25" s="329"/>
      <c r="I25" s="599" t="s">
        <v>1390</v>
      </c>
      <c r="J25" s="600" t="s">
        <v>1390</v>
      </c>
      <c r="K25" s="600"/>
      <c r="L25" s="601"/>
      <c r="M25" s="552"/>
      <c r="N25" s="330">
        <v>51</v>
      </c>
      <c r="O25" s="331">
        <v>51</v>
      </c>
      <c r="P25" s="332"/>
      <c r="Q25" s="382">
        <v>1</v>
      </c>
      <c r="R25" s="382">
        <v>1</v>
      </c>
      <c r="S25" s="382"/>
      <c r="T25" s="262" t="s">
        <v>1390</v>
      </c>
      <c r="U25" s="262"/>
      <c r="V25" s="560">
        <v>4</v>
      </c>
      <c r="W25" s="560"/>
      <c r="X25" s="561" t="s">
        <v>511</v>
      </c>
      <c r="Y25" s="511"/>
      <c r="Z25" s="511"/>
      <c r="AA25" s="511"/>
      <c r="AB25" s="511" t="s">
        <v>1390</v>
      </c>
      <c r="AC25" s="38">
        <f t="shared" si="0"/>
        <v>1</v>
      </c>
    </row>
    <row r="26" spans="1:29" ht="12.75" customHeight="1">
      <c r="A26" s="262"/>
      <c r="B26" s="262"/>
      <c r="C26" s="262"/>
      <c r="D26" s="262"/>
      <c r="E26" s="262"/>
      <c r="F26" s="262"/>
      <c r="G26" s="262"/>
      <c r="H26" s="262"/>
      <c r="I26" s="262"/>
      <c r="J26" s="262"/>
      <c r="K26" s="262"/>
      <c r="L26" s="262"/>
      <c r="M26" s="263"/>
      <c r="N26" s="263"/>
      <c r="O26" s="263"/>
      <c r="P26" s="608"/>
      <c r="Q26" s="262"/>
      <c r="R26" s="262"/>
      <c r="S26" s="262"/>
      <c r="T26" s="262" t="s">
        <v>1390</v>
      </c>
      <c r="U26" s="262"/>
      <c r="V26" s="560">
        <v>4</v>
      </c>
      <c r="W26" s="560"/>
      <c r="X26" s="561" t="s">
        <v>501</v>
      </c>
      <c r="Y26" s="511"/>
      <c r="Z26" s="511"/>
      <c r="AA26" s="511"/>
      <c r="AB26" s="511" t="s">
        <v>1390</v>
      </c>
      <c r="AC26" s="38">
        <f t="shared" si="0"/>
        <v>1</v>
      </c>
    </row>
    <row r="27" spans="1:29" ht="12.75" customHeight="1" thickBot="1">
      <c r="A27" s="359"/>
      <c r="B27" s="259" t="s">
        <v>602</v>
      </c>
      <c r="C27" s="262"/>
      <c r="D27" s="262"/>
      <c r="E27" s="262"/>
      <c r="F27" s="262"/>
      <c r="G27" s="262"/>
      <c r="H27" s="189"/>
      <c r="I27" s="367"/>
      <c r="J27" s="262"/>
      <c r="K27" s="262"/>
      <c r="L27" s="262"/>
      <c r="M27" s="263"/>
      <c r="N27" s="263"/>
      <c r="O27" s="263"/>
      <c r="P27" s="608"/>
      <c r="Q27" s="262"/>
      <c r="R27" s="262"/>
      <c r="S27" s="262"/>
      <c r="T27" s="262"/>
      <c r="U27" s="262"/>
      <c r="V27" s="191">
        <v>4</v>
      </c>
      <c r="W27" s="191" t="s">
        <v>1642</v>
      </c>
      <c r="X27" s="18" t="s">
        <v>1643</v>
      </c>
      <c r="Y27" s="192"/>
      <c r="Z27" s="192"/>
      <c r="AA27" s="192"/>
      <c r="AB27" s="192"/>
      <c r="AC27" s="38">
        <f t="shared" si="0"/>
        <v>0</v>
      </c>
    </row>
    <row r="28" spans="1:36" s="34" customFormat="1" ht="12.75" customHeight="1">
      <c r="A28" s="334">
        <v>16</v>
      </c>
      <c r="B28" s="476">
        <v>20</v>
      </c>
      <c r="C28" s="588"/>
      <c r="D28" s="589" t="s">
        <v>495</v>
      </c>
      <c r="E28" s="589"/>
      <c r="F28" s="589"/>
      <c r="G28" s="590" t="s">
        <v>1392</v>
      </c>
      <c r="H28" s="262"/>
      <c r="I28" s="591"/>
      <c r="J28" s="592"/>
      <c r="K28" s="592"/>
      <c r="L28" s="593" t="s">
        <v>1390</v>
      </c>
      <c r="M28" s="609"/>
      <c r="N28" s="610"/>
      <c r="O28" s="611"/>
      <c r="P28" s="612"/>
      <c r="Q28" s="382"/>
      <c r="R28" s="382"/>
      <c r="S28" s="362"/>
      <c r="T28" s="262" t="s">
        <v>1390</v>
      </c>
      <c r="U28" s="262" t="s">
        <v>1390</v>
      </c>
      <c r="V28" s="191">
        <v>4</v>
      </c>
      <c r="W28" s="191" t="s">
        <v>1642</v>
      </c>
      <c r="X28" s="18" t="s">
        <v>1648</v>
      </c>
      <c r="Y28" s="192" t="s">
        <v>1390</v>
      </c>
      <c r="Z28" s="192" t="s">
        <v>1390</v>
      </c>
      <c r="AA28" s="192" t="s">
        <v>1390</v>
      </c>
      <c r="AB28" s="192" t="s">
        <v>1390</v>
      </c>
      <c r="AC28" s="38">
        <f t="shared" si="0"/>
        <v>4</v>
      </c>
      <c r="AD28"/>
      <c r="AE28"/>
      <c r="AH28"/>
      <c r="AI28"/>
      <c r="AJ28"/>
    </row>
    <row r="29" spans="1:36" s="34" customFormat="1" ht="12.75" customHeight="1">
      <c r="A29" s="274">
        <v>17</v>
      </c>
      <c r="B29" s="440">
        <v>3</v>
      </c>
      <c r="C29" s="336"/>
      <c r="D29" s="337" t="s">
        <v>496</v>
      </c>
      <c r="E29" s="337"/>
      <c r="F29" s="337"/>
      <c r="G29" s="338" t="s">
        <v>1392</v>
      </c>
      <c r="H29" s="262"/>
      <c r="I29" s="339"/>
      <c r="J29" s="340"/>
      <c r="K29" s="340"/>
      <c r="L29" s="341" t="s">
        <v>1390</v>
      </c>
      <c r="M29" s="609"/>
      <c r="N29" s="342"/>
      <c r="O29" s="343"/>
      <c r="P29" s="344"/>
      <c r="Q29" s="382"/>
      <c r="R29" s="382"/>
      <c r="S29" s="362"/>
      <c r="T29" s="262" t="s">
        <v>1390</v>
      </c>
      <c r="U29" s="262" t="s">
        <v>1390</v>
      </c>
      <c r="V29" s="194" t="s">
        <v>854</v>
      </c>
      <c r="W29" s="194"/>
      <c r="X29" s="20" t="s">
        <v>503</v>
      </c>
      <c r="Y29" s="195"/>
      <c r="Z29" s="195"/>
      <c r="AA29" s="195"/>
      <c r="AB29" s="195" t="s">
        <v>1390</v>
      </c>
      <c r="AC29" s="38">
        <f t="shared" si="0"/>
        <v>1</v>
      </c>
      <c r="AH29"/>
      <c r="AI29"/>
      <c r="AJ29"/>
    </row>
    <row r="30" spans="1:36" s="34" customFormat="1" ht="12.75" customHeight="1">
      <c r="A30" s="334">
        <v>18</v>
      </c>
      <c r="B30" s="346" t="s">
        <v>847</v>
      </c>
      <c r="C30" s="347" t="s">
        <v>1625</v>
      </c>
      <c r="D30" s="348" t="s">
        <v>1626</v>
      </c>
      <c r="E30" s="348" t="s">
        <v>1628</v>
      </c>
      <c r="F30" s="348"/>
      <c r="G30" s="349"/>
      <c r="H30" s="262"/>
      <c r="I30" s="350" t="s">
        <v>1390</v>
      </c>
      <c r="J30" s="351"/>
      <c r="K30" s="351"/>
      <c r="L30" s="352"/>
      <c r="M30" s="609"/>
      <c r="N30" s="556">
        <v>29</v>
      </c>
      <c r="O30" s="557"/>
      <c r="P30" s="355"/>
      <c r="Q30" s="382">
        <v>1</v>
      </c>
      <c r="R30" s="382">
        <v>1</v>
      </c>
      <c r="S30" s="362"/>
      <c r="T30" s="262" t="s">
        <v>1390</v>
      </c>
      <c r="U30" s="262"/>
      <c r="V30" s="560">
        <v>6</v>
      </c>
      <c r="W30" s="560"/>
      <c r="X30" s="561" t="s">
        <v>516</v>
      </c>
      <c r="Y30" s="511"/>
      <c r="Z30" s="511"/>
      <c r="AA30" s="511"/>
      <c r="AB30" s="511" t="s">
        <v>1390</v>
      </c>
      <c r="AC30" s="38">
        <f t="shared" si="0"/>
        <v>1</v>
      </c>
      <c r="AH30"/>
      <c r="AI30"/>
      <c r="AJ30"/>
    </row>
    <row r="31" spans="1:31" ht="12.75" customHeight="1">
      <c r="A31" s="274">
        <v>19</v>
      </c>
      <c r="B31" s="440" t="s">
        <v>848</v>
      </c>
      <c r="C31" s="336" t="s">
        <v>1629</v>
      </c>
      <c r="D31" s="337" t="s">
        <v>1660</v>
      </c>
      <c r="E31" s="337" t="s">
        <v>1012</v>
      </c>
      <c r="F31" s="337" t="s">
        <v>1651</v>
      </c>
      <c r="G31" s="338"/>
      <c r="H31" s="262"/>
      <c r="I31" s="339"/>
      <c r="J31" s="340" t="s">
        <v>1390</v>
      </c>
      <c r="K31" s="340"/>
      <c r="L31" s="341"/>
      <c r="M31" s="263"/>
      <c r="N31" s="295"/>
      <c r="O31" s="296">
        <v>51</v>
      </c>
      <c r="P31" s="297"/>
      <c r="Q31" s="382">
        <v>1</v>
      </c>
      <c r="R31" s="382">
        <v>1</v>
      </c>
      <c r="S31" s="362"/>
      <c r="T31" s="262" t="s">
        <v>1390</v>
      </c>
      <c r="U31" s="262" t="s">
        <v>1390</v>
      </c>
      <c r="V31" s="194">
        <v>6</v>
      </c>
      <c r="W31" s="194" t="s">
        <v>1652</v>
      </c>
      <c r="X31" s="20" t="s">
        <v>1653</v>
      </c>
      <c r="Y31" s="195"/>
      <c r="Z31" s="195" t="s">
        <v>1390</v>
      </c>
      <c r="AA31" s="195"/>
      <c r="AB31" s="195"/>
      <c r="AC31" s="38">
        <f t="shared" si="0"/>
        <v>1</v>
      </c>
      <c r="AD31" s="34"/>
      <c r="AE31" s="34"/>
    </row>
    <row r="32" spans="1:29" ht="12.75" customHeight="1">
      <c r="A32" s="334">
        <v>20</v>
      </c>
      <c r="B32" s="437" t="s">
        <v>843</v>
      </c>
      <c r="C32" s="347" t="s">
        <v>1607</v>
      </c>
      <c r="D32" s="348" t="s">
        <v>505</v>
      </c>
      <c r="E32" s="348"/>
      <c r="F32" s="348"/>
      <c r="G32" s="349" t="s">
        <v>1407</v>
      </c>
      <c r="H32" s="262"/>
      <c r="I32" s="350"/>
      <c r="J32" s="351"/>
      <c r="K32" s="351"/>
      <c r="L32" s="352" t="s">
        <v>1390</v>
      </c>
      <c r="M32" s="263"/>
      <c r="N32" s="509"/>
      <c r="O32" s="510"/>
      <c r="P32" s="320"/>
      <c r="Q32" s="382"/>
      <c r="R32" s="382"/>
      <c r="S32" s="362"/>
      <c r="T32" s="262"/>
      <c r="U32" s="262"/>
      <c r="V32" s="191" t="s">
        <v>843</v>
      </c>
      <c r="W32" s="191" t="s">
        <v>1607</v>
      </c>
      <c r="X32" s="18" t="s">
        <v>1608</v>
      </c>
      <c r="Y32" s="192"/>
      <c r="Z32" s="192"/>
      <c r="AA32" s="192"/>
      <c r="AB32" s="192"/>
      <c r="AC32" s="38">
        <f t="shared" si="0"/>
        <v>0</v>
      </c>
    </row>
    <row r="33" spans="1:29" ht="12.75" customHeight="1">
      <c r="A33" s="274">
        <v>21</v>
      </c>
      <c r="B33" s="440">
        <v>11</v>
      </c>
      <c r="C33" s="336"/>
      <c r="D33" s="337" t="s">
        <v>497</v>
      </c>
      <c r="E33" s="337"/>
      <c r="F33" s="337"/>
      <c r="G33" s="338" t="s">
        <v>1407</v>
      </c>
      <c r="H33" s="262"/>
      <c r="I33" s="339"/>
      <c r="J33" s="340"/>
      <c r="K33" s="340"/>
      <c r="L33" s="341" t="s">
        <v>1390</v>
      </c>
      <c r="M33" s="263"/>
      <c r="N33" s="295"/>
      <c r="O33" s="296"/>
      <c r="P33" s="297"/>
      <c r="Q33" s="382"/>
      <c r="R33" s="382"/>
      <c r="S33" s="362"/>
      <c r="T33" s="262"/>
      <c r="U33" s="262"/>
      <c r="V33" s="191" t="s">
        <v>843</v>
      </c>
      <c r="W33" s="191" t="s">
        <v>1607</v>
      </c>
      <c r="X33" s="18" t="s">
        <v>505</v>
      </c>
      <c r="Y33" s="192"/>
      <c r="Z33" s="192"/>
      <c r="AA33" s="192"/>
      <c r="AB33" s="192"/>
      <c r="AC33" s="38">
        <f t="shared" si="0"/>
        <v>0</v>
      </c>
    </row>
    <row r="34" spans="1:30" ht="12.75" customHeight="1">
      <c r="A34" s="334">
        <v>22</v>
      </c>
      <c r="B34" s="437" t="s">
        <v>849</v>
      </c>
      <c r="C34" s="347"/>
      <c r="D34" s="348" t="s">
        <v>506</v>
      </c>
      <c r="E34" s="348"/>
      <c r="F34" s="348"/>
      <c r="G34" s="349" t="s">
        <v>1392</v>
      </c>
      <c r="H34" s="262"/>
      <c r="I34" s="350"/>
      <c r="J34" s="351"/>
      <c r="K34" s="351"/>
      <c r="L34" s="352" t="s">
        <v>1390</v>
      </c>
      <c r="M34" s="263"/>
      <c r="N34" s="509"/>
      <c r="O34" s="510"/>
      <c r="P34" s="320"/>
      <c r="Q34" s="382"/>
      <c r="R34" s="382"/>
      <c r="S34" s="362"/>
      <c r="T34" s="262"/>
      <c r="U34" s="262"/>
      <c r="V34" s="191" t="s">
        <v>843</v>
      </c>
      <c r="W34" s="191" t="s">
        <v>1607</v>
      </c>
      <c r="X34" s="18" t="s">
        <v>1647</v>
      </c>
      <c r="Y34" s="192"/>
      <c r="Z34" s="192"/>
      <c r="AA34" s="192"/>
      <c r="AB34" s="192"/>
      <c r="AC34" s="38">
        <f t="shared" si="0"/>
        <v>0</v>
      </c>
      <c r="AD34" s="63"/>
    </row>
    <row r="35" spans="1:30" ht="12.75" customHeight="1">
      <c r="A35" s="274">
        <v>23</v>
      </c>
      <c r="B35" s="440">
        <v>3</v>
      </c>
      <c r="C35" s="336"/>
      <c r="D35" s="337" t="s">
        <v>507</v>
      </c>
      <c r="E35" s="337"/>
      <c r="F35" s="337"/>
      <c r="G35" s="338" t="s">
        <v>1407</v>
      </c>
      <c r="H35" s="262"/>
      <c r="I35" s="339"/>
      <c r="J35" s="340"/>
      <c r="K35" s="340"/>
      <c r="L35" s="341" t="s">
        <v>1390</v>
      </c>
      <c r="M35" s="263"/>
      <c r="N35" s="295"/>
      <c r="O35" s="296"/>
      <c r="P35" s="297"/>
      <c r="Q35" s="382"/>
      <c r="R35" s="382"/>
      <c r="S35" s="362"/>
      <c r="T35" s="262"/>
      <c r="U35" s="262"/>
      <c r="V35" s="191" t="s">
        <v>843</v>
      </c>
      <c r="W35" s="191" t="s">
        <v>1607</v>
      </c>
      <c r="X35" s="18" t="s">
        <v>504</v>
      </c>
      <c r="Y35" s="192"/>
      <c r="Z35" s="192"/>
      <c r="AA35" s="192"/>
      <c r="AB35" s="192"/>
      <c r="AC35" s="38">
        <f t="shared" si="0"/>
        <v>0</v>
      </c>
      <c r="AD35" s="63"/>
    </row>
    <row r="36" spans="1:30" ht="12.75" customHeight="1">
      <c r="A36" s="334">
        <v>24</v>
      </c>
      <c r="B36" s="437">
        <v>4</v>
      </c>
      <c r="C36" s="347"/>
      <c r="D36" s="348" t="s">
        <v>511</v>
      </c>
      <c r="E36" s="348"/>
      <c r="F36" s="348"/>
      <c r="G36" s="349" t="s">
        <v>1654</v>
      </c>
      <c r="H36" s="262"/>
      <c r="I36" s="350"/>
      <c r="J36" s="351"/>
      <c r="K36" s="351"/>
      <c r="L36" s="352" t="s">
        <v>1390</v>
      </c>
      <c r="M36" s="263"/>
      <c r="N36" s="509"/>
      <c r="O36" s="510"/>
      <c r="P36" s="320"/>
      <c r="Q36" s="382"/>
      <c r="R36" s="382"/>
      <c r="S36" s="362"/>
      <c r="T36" s="262" t="s">
        <v>1390</v>
      </c>
      <c r="U36" s="262" t="s">
        <v>1390</v>
      </c>
      <c r="V36" s="191" t="s">
        <v>843</v>
      </c>
      <c r="W36" s="191" t="s">
        <v>1607</v>
      </c>
      <c r="X36" s="18" t="s">
        <v>519</v>
      </c>
      <c r="Y36" s="192" t="s">
        <v>1390</v>
      </c>
      <c r="Z36" s="192" t="s">
        <v>1390</v>
      </c>
      <c r="AA36" s="192" t="s">
        <v>1390</v>
      </c>
      <c r="AB36" s="192" t="s">
        <v>1390</v>
      </c>
      <c r="AC36" s="38">
        <f t="shared" si="0"/>
        <v>4</v>
      </c>
      <c r="AD36" s="63"/>
    </row>
    <row r="37" spans="1:29" ht="12.75" customHeight="1">
      <c r="A37" s="274">
        <v>25</v>
      </c>
      <c r="B37" s="440">
        <v>7</v>
      </c>
      <c r="C37" s="336"/>
      <c r="D37" s="337" t="s">
        <v>508</v>
      </c>
      <c r="E37" s="337"/>
      <c r="F37" s="337"/>
      <c r="G37" s="338" t="s">
        <v>1392</v>
      </c>
      <c r="H37" s="329"/>
      <c r="I37" s="339"/>
      <c r="J37" s="340"/>
      <c r="K37" s="340"/>
      <c r="L37" s="341" t="s">
        <v>1390</v>
      </c>
      <c r="M37" s="552"/>
      <c r="N37" s="295"/>
      <c r="O37" s="296"/>
      <c r="P37" s="297"/>
      <c r="Q37" s="382"/>
      <c r="R37" s="382"/>
      <c r="S37" s="362"/>
      <c r="T37" s="262" t="s">
        <v>1390</v>
      </c>
      <c r="U37" s="262"/>
      <c r="V37" s="560">
        <v>7</v>
      </c>
      <c r="W37" s="560"/>
      <c r="X37" s="561" t="s">
        <v>508</v>
      </c>
      <c r="Y37" s="511"/>
      <c r="Z37" s="511"/>
      <c r="AA37" s="511"/>
      <c r="AB37" s="511" t="s">
        <v>1390</v>
      </c>
      <c r="AC37" s="38">
        <f t="shared" si="0"/>
        <v>1</v>
      </c>
    </row>
    <row r="38" spans="1:30" ht="12.75" customHeight="1">
      <c r="A38" s="334">
        <v>26</v>
      </c>
      <c r="B38" s="437">
        <v>2</v>
      </c>
      <c r="C38" s="347"/>
      <c r="D38" s="348" t="s">
        <v>498</v>
      </c>
      <c r="E38" s="348"/>
      <c r="F38" s="348"/>
      <c r="G38" s="349" t="s">
        <v>535</v>
      </c>
      <c r="H38" s="262"/>
      <c r="I38" s="350"/>
      <c r="J38" s="351"/>
      <c r="K38" s="351"/>
      <c r="L38" s="352" t="s">
        <v>1390</v>
      </c>
      <c r="M38" s="263"/>
      <c r="N38" s="318"/>
      <c r="O38" s="319"/>
      <c r="P38" s="320"/>
      <c r="Q38" s="382"/>
      <c r="R38" s="382"/>
      <c r="S38" s="362"/>
      <c r="T38" s="262" t="s">
        <v>1390</v>
      </c>
      <c r="U38" s="262" t="s">
        <v>1390</v>
      </c>
      <c r="V38" s="194" t="s">
        <v>846</v>
      </c>
      <c r="W38" s="194" t="s">
        <v>1617</v>
      </c>
      <c r="X38" s="20" t="s">
        <v>1618</v>
      </c>
      <c r="Y38" s="195" t="s">
        <v>1390</v>
      </c>
      <c r="Z38" s="195" t="s">
        <v>1390</v>
      </c>
      <c r="AA38" s="195"/>
      <c r="AB38" s="195"/>
      <c r="AC38" s="38">
        <f t="shared" si="0"/>
        <v>2</v>
      </c>
      <c r="AD38" s="63"/>
    </row>
    <row r="39" spans="1:30" ht="12.75" customHeight="1">
      <c r="A39" s="274">
        <v>27</v>
      </c>
      <c r="B39" s="440">
        <v>3</v>
      </c>
      <c r="C39" s="336" t="s">
        <v>1632</v>
      </c>
      <c r="D39" s="337" t="s">
        <v>1040</v>
      </c>
      <c r="E39" s="337"/>
      <c r="F39" s="337"/>
      <c r="G39" s="338"/>
      <c r="H39" s="262"/>
      <c r="I39" s="339"/>
      <c r="J39" s="340"/>
      <c r="K39" s="340" t="s">
        <v>1390</v>
      </c>
      <c r="L39" s="341"/>
      <c r="M39" s="263"/>
      <c r="N39" s="295"/>
      <c r="O39" s="296"/>
      <c r="P39" s="297" t="s">
        <v>359</v>
      </c>
      <c r="Q39" s="382">
        <v>12</v>
      </c>
      <c r="R39" s="382">
        <v>12</v>
      </c>
      <c r="S39" s="362"/>
      <c r="T39" s="262" t="s">
        <v>1390</v>
      </c>
      <c r="U39" s="262" t="s">
        <v>1390</v>
      </c>
      <c r="V39" s="194" t="s">
        <v>838</v>
      </c>
      <c r="W39" s="194" t="s">
        <v>1634</v>
      </c>
      <c r="X39" s="20" t="s">
        <v>1635</v>
      </c>
      <c r="Y39" s="195" t="s">
        <v>1390</v>
      </c>
      <c r="Z39" s="195" t="s">
        <v>1390</v>
      </c>
      <c r="AA39" s="195" t="s">
        <v>1390</v>
      </c>
      <c r="AB39" s="195"/>
      <c r="AC39" s="38">
        <f t="shared" si="0"/>
        <v>3</v>
      </c>
      <c r="AD39" s="63"/>
    </row>
    <row r="40" spans="1:30" ht="12.75" customHeight="1">
      <c r="A40" s="334">
        <v>28</v>
      </c>
      <c r="B40" s="346" t="s">
        <v>850</v>
      </c>
      <c r="C40" s="347" t="s">
        <v>1622</v>
      </c>
      <c r="D40" s="348" t="s">
        <v>1623</v>
      </c>
      <c r="E40" s="348" t="s">
        <v>1624</v>
      </c>
      <c r="F40" s="348"/>
      <c r="G40" s="349"/>
      <c r="H40" s="262"/>
      <c r="I40" s="350" t="s">
        <v>1390</v>
      </c>
      <c r="J40" s="351"/>
      <c r="K40" s="351"/>
      <c r="L40" s="352"/>
      <c r="M40" s="263"/>
      <c r="N40" s="509">
        <v>49</v>
      </c>
      <c r="O40" s="510"/>
      <c r="P40" s="320"/>
      <c r="Q40" s="382">
        <v>1</v>
      </c>
      <c r="R40" s="382">
        <v>1</v>
      </c>
      <c r="S40" s="362"/>
      <c r="T40" s="262"/>
      <c r="U40" s="262"/>
      <c r="V40" s="191" t="s">
        <v>840</v>
      </c>
      <c r="W40" s="191" t="s">
        <v>1658</v>
      </c>
      <c r="X40" s="18" t="s">
        <v>1659</v>
      </c>
      <c r="Y40" s="192"/>
      <c r="Z40" s="192"/>
      <c r="AA40" s="192"/>
      <c r="AB40" s="192"/>
      <c r="AC40" s="38">
        <f t="shared" si="0"/>
        <v>0</v>
      </c>
      <c r="AD40" s="63"/>
    </row>
    <row r="41" spans="1:30" ht="12.75" customHeight="1">
      <c r="A41" s="274">
        <v>29</v>
      </c>
      <c r="B41" s="440" t="s">
        <v>850</v>
      </c>
      <c r="C41" s="336" t="s">
        <v>1622</v>
      </c>
      <c r="D41" s="337" t="s">
        <v>1655</v>
      </c>
      <c r="E41" s="337" t="s">
        <v>1008</v>
      </c>
      <c r="F41" s="337" t="s">
        <v>1654</v>
      </c>
      <c r="G41" s="338"/>
      <c r="H41" s="262"/>
      <c r="I41" s="339"/>
      <c r="J41" s="340" t="s">
        <v>1390</v>
      </c>
      <c r="K41" s="340"/>
      <c r="L41" s="341"/>
      <c r="M41" s="263"/>
      <c r="N41" s="295"/>
      <c r="O41" s="296">
        <v>45</v>
      </c>
      <c r="P41" s="297"/>
      <c r="Q41" s="382">
        <v>1</v>
      </c>
      <c r="R41" s="382">
        <v>1</v>
      </c>
      <c r="S41" s="362"/>
      <c r="T41" s="262"/>
      <c r="U41" s="262"/>
      <c r="V41" s="191" t="s">
        <v>840</v>
      </c>
      <c r="W41" s="191" t="s">
        <v>1658</v>
      </c>
      <c r="X41" s="18" t="s">
        <v>1610</v>
      </c>
      <c r="Y41" s="192"/>
      <c r="Z41" s="192"/>
      <c r="AA41" s="192"/>
      <c r="AB41" s="192"/>
      <c r="AC41" s="38">
        <f t="shared" si="0"/>
        <v>0</v>
      </c>
      <c r="AD41" s="63"/>
    </row>
    <row r="42" spans="1:30" ht="12.75" customHeight="1">
      <c r="A42" s="334">
        <v>30</v>
      </c>
      <c r="B42" s="346">
        <v>1</v>
      </c>
      <c r="C42" s="347" t="s">
        <v>1629</v>
      </c>
      <c r="D42" s="348" t="s">
        <v>1630</v>
      </c>
      <c r="E42" s="348" t="s">
        <v>1631</v>
      </c>
      <c r="F42" s="348"/>
      <c r="G42" s="349"/>
      <c r="H42" s="262"/>
      <c r="I42" s="350" t="s">
        <v>1390</v>
      </c>
      <c r="J42" s="351"/>
      <c r="K42" s="351"/>
      <c r="L42" s="352"/>
      <c r="M42" s="263"/>
      <c r="N42" s="509">
        <v>51</v>
      </c>
      <c r="O42" s="510"/>
      <c r="P42" s="320"/>
      <c r="Q42" s="382">
        <v>1</v>
      </c>
      <c r="R42" s="382">
        <v>1</v>
      </c>
      <c r="S42" s="362"/>
      <c r="T42" s="262" t="s">
        <v>1390</v>
      </c>
      <c r="U42" s="262" t="s">
        <v>1390</v>
      </c>
      <c r="V42" s="191" t="s">
        <v>840</v>
      </c>
      <c r="W42" s="191" t="s">
        <v>841</v>
      </c>
      <c r="X42" s="18" t="s">
        <v>513</v>
      </c>
      <c r="Y42" s="192" t="s">
        <v>1390</v>
      </c>
      <c r="Z42" s="192" t="s">
        <v>1390</v>
      </c>
      <c r="AA42" s="192" t="s">
        <v>1390</v>
      </c>
      <c r="AB42" s="192" t="s">
        <v>1390</v>
      </c>
      <c r="AC42" s="38">
        <f t="shared" si="0"/>
        <v>4</v>
      </c>
      <c r="AD42" s="63"/>
    </row>
    <row r="43" spans="1:30" ht="12.75" customHeight="1" thickBot="1">
      <c r="A43" s="274">
        <v>31</v>
      </c>
      <c r="B43" s="440">
        <v>15</v>
      </c>
      <c r="C43" s="336"/>
      <c r="D43" s="337" t="s">
        <v>499</v>
      </c>
      <c r="E43" s="337"/>
      <c r="F43" s="337"/>
      <c r="G43" s="338" t="s">
        <v>1392</v>
      </c>
      <c r="H43" s="262"/>
      <c r="I43" s="339"/>
      <c r="J43" s="340"/>
      <c r="K43" s="340"/>
      <c r="L43" s="341" t="s">
        <v>1390</v>
      </c>
      <c r="M43" s="263"/>
      <c r="N43" s="295"/>
      <c r="O43" s="296"/>
      <c r="P43" s="297"/>
      <c r="Q43" s="382"/>
      <c r="R43" s="382"/>
      <c r="S43" s="362"/>
      <c r="T43" s="262" t="s">
        <v>1390</v>
      </c>
      <c r="U43" s="262"/>
      <c r="V43" s="564">
        <v>10</v>
      </c>
      <c r="W43" s="564"/>
      <c r="X43" s="565" t="s">
        <v>518</v>
      </c>
      <c r="Y43" s="566"/>
      <c r="Z43" s="566"/>
      <c r="AA43" s="566"/>
      <c r="AB43" s="566" t="s">
        <v>1390</v>
      </c>
      <c r="AC43" s="38">
        <f t="shared" si="0"/>
        <v>1</v>
      </c>
      <c r="AD43" s="63"/>
    </row>
    <row r="44" spans="1:29" ht="12.75" customHeight="1">
      <c r="A44" s="334">
        <v>32</v>
      </c>
      <c r="B44" s="437">
        <v>15</v>
      </c>
      <c r="C44" s="347"/>
      <c r="D44" s="348" t="s">
        <v>500</v>
      </c>
      <c r="E44" s="348"/>
      <c r="F44" s="348"/>
      <c r="G44" s="349" t="s">
        <v>1407</v>
      </c>
      <c r="H44" s="262"/>
      <c r="I44" s="350"/>
      <c r="J44" s="351"/>
      <c r="K44" s="351"/>
      <c r="L44" s="352" t="s">
        <v>1390</v>
      </c>
      <c r="M44" s="263"/>
      <c r="N44" s="509"/>
      <c r="O44" s="510"/>
      <c r="P44" s="320"/>
      <c r="Q44" s="382"/>
      <c r="R44" s="382"/>
      <c r="S44" s="362"/>
      <c r="T44" s="262"/>
      <c r="U44" s="262"/>
      <c r="V44" s="570" t="s">
        <v>835</v>
      </c>
      <c r="W44" s="499" t="s">
        <v>1612</v>
      </c>
      <c r="X44" s="500" t="s">
        <v>502</v>
      </c>
      <c r="Y44" s="501"/>
      <c r="Z44" s="501"/>
      <c r="AA44" s="501"/>
      <c r="AB44" s="502"/>
      <c r="AC44" s="38">
        <f t="shared" si="0"/>
        <v>0</v>
      </c>
    </row>
    <row r="45" spans="1:29" ht="12.75" customHeight="1" thickBot="1">
      <c r="A45" s="274">
        <v>33</v>
      </c>
      <c r="B45" s="440" t="s">
        <v>851</v>
      </c>
      <c r="C45" s="336"/>
      <c r="D45" s="337" t="s">
        <v>512</v>
      </c>
      <c r="E45" s="337"/>
      <c r="F45" s="337"/>
      <c r="G45" s="338" t="s">
        <v>1654</v>
      </c>
      <c r="H45" s="262"/>
      <c r="I45" s="339"/>
      <c r="J45" s="340"/>
      <c r="K45" s="340"/>
      <c r="L45" s="341" t="s">
        <v>1390</v>
      </c>
      <c r="M45" s="263"/>
      <c r="N45" s="295"/>
      <c r="O45" s="296"/>
      <c r="P45" s="297"/>
      <c r="Q45" s="382"/>
      <c r="R45" s="382"/>
      <c r="S45" s="362"/>
      <c r="T45" s="262" t="s">
        <v>1390</v>
      </c>
      <c r="U45" s="262" t="s">
        <v>1390</v>
      </c>
      <c r="V45" s="185" t="s">
        <v>835</v>
      </c>
      <c r="W45" s="186" t="s">
        <v>1612</v>
      </c>
      <c r="X45" s="19" t="s">
        <v>1613</v>
      </c>
      <c r="Y45" s="187" t="s">
        <v>1390</v>
      </c>
      <c r="Z45" s="187" t="s">
        <v>1390</v>
      </c>
      <c r="AA45" s="187" t="s">
        <v>1390</v>
      </c>
      <c r="AB45" s="188" t="s">
        <v>1390</v>
      </c>
      <c r="AC45" s="38">
        <f t="shared" si="0"/>
        <v>4</v>
      </c>
    </row>
    <row r="46" spans="1:29" ht="12.75" customHeight="1">
      <c r="A46" s="334">
        <v>34</v>
      </c>
      <c r="B46" s="346" t="s">
        <v>1406</v>
      </c>
      <c r="C46" s="347" t="s">
        <v>1399</v>
      </c>
      <c r="D46" s="348" t="s">
        <v>1400</v>
      </c>
      <c r="E46" s="348" t="s">
        <v>1688</v>
      </c>
      <c r="F46" s="348" t="s">
        <v>1392</v>
      </c>
      <c r="G46" s="349"/>
      <c r="H46" s="262"/>
      <c r="I46" s="350"/>
      <c r="J46" s="351" t="s">
        <v>1390</v>
      </c>
      <c r="K46" s="351"/>
      <c r="L46" s="352"/>
      <c r="M46" s="263"/>
      <c r="N46" s="509"/>
      <c r="O46" s="510">
        <v>10</v>
      </c>
      <c r="P46" s="320"/>
      <c r="Q46" s="382">
        <v>1</v>
      </c>
      <c r="R46" s="382">
        <v>1</v>
      </c>
      <c r="S46" s="362"/>
      <c r="T46" s="262"/>
      <c r="U46" s="262"/>
      <c r="V46" s="570" t="s">
        <v>842</v>
      </c>
      <c r="W46" s="499" t="s">
        <v>1636</v>
      </c>
      <c r="X46" s="500" t="s">
        <v>1650</v>
      </c>
      <c r="Y46" s="501"/>
      <c r="Z46" s="501"/>
      <c r="AA46" s="501"/>
      <c r="AB46" s="502"/>
      <c r="AC46" s="38">
        <f t="shared" si="0"/>
        <v>0</v>
      </c>
    </row>
    <row r="47" spans="1:29" ht="12.75" customHeight="1">
      <c r="A47" s="274">
        <v>35</v>
      </c>
      <c r="B47" s="440">
        <v>4</v>
      </c>
      <c r="C47" s="336"/>
      <c r="D47" s="337" t="s">
        <v>501</v>
      </c>
      <c r="E47" s="337"/>
      <c r="F47" s="337"/>
      <c r="G47" s="338" t="s">
        <v>1392</v>
      </c>
      <c r="H47" s="329"/>
      <c r="I47" s="339"/>
      <c r="J47" s="340"/>
      <c r="K47" s="340"/>
      <c r="L47" s="341" t="s">
        <v>1390</v>
      </c>
      <c r="M47" s="552"/>
      <c r="N47" s="295"/>
      <c r="O47" s="296"/>
      <c r="P47" s="297"/>
      <c r="Q47" s="382"/>
      <c r="R47" s="382"/>
      <c r="S47" s="362"/>
      <c r="T47" s="262"/>
      <c r="U47" s="262"/>
      <c r="V47" s="190" t="s">
        <v>842</v>
      </c>
      <c r="W47" s="191" t="s">
        <v>1636</v>
      </c>
      <c r="X47" s="18" t="s">
        <v>517</v>
      </c>
      <c r="Y47" s="192"/>
      <c r="Z47" s="192"/>
      <c r="AA47" s="192"/>
      <c r="AB47" s="193"/>
      <c r="AC47" s="38">
        <f t="shared" si="0"/>
        <v>0</v>
      </c>
    </row>
    <row r="48" spans="1:29" ht="12.75" customHeight="1" thickBot="1">
      <c r="A48" s="334">
        <v>36</v>
      </c>
      <c r="B48" s="437" t="s">
        <v>1358</v>
      </c>
      <c r="C48" s="347" t="s">
        <v>1661</v>
      </c>
      <c r="D48" s="348" t="s">
        <v>1662</v>
      </c>
      <c r="E48" s="348" t="s">
        <v>1012</v>
      </c>
      <c r="F48" s="348" t="s">
        <v>1407</v>
      </c>
      <c r="G48" s="349"/>
      <c r="H48" s="262"/>
      <c r="I48" s="350"/>
      <c r="J48" s="351" t="s">
        <v>1390</v>
      </c>
      <c r="K48" s="351"/>
      <c r="L48" s="352"/>
      <c r="M48" s="263"/>
      <c r="N48" s="318"/>
      <c r="O48" s="319">
        <v>51</v>
      </c>
      <c r="P48" s="320"/>
      <c r="Q48" s="382">
        <v>1</v>
      </c>
      <c r="R48" s="382">
        <v>1</v>
      </c>
      <c r="S48" s="362"/>
      <c r="T48" s="262" t="s">
        <v>1390</v>
      </c>
      <c r="U48" s="262" t="s">
        <v>1390</v>
      </c>
      <c r="V48" s="185" t="s">
        <v>842</v>
      </c>
      <c r="W48" s="186" t="s">
        <v>1636</v>
      </c>
      <c r="X48" s="19" t="s">
        <v>1637</v>
      </c>
      <c r="Y48" s="187" t="s">
        <v>1390</v>
      </c>
      <c r="Z48" s="187" t="s">
        <v>1390</v>
      </c>
      <c r="AA48" s="187" t="s">
        <v>1390</v>
      </c>
      <c r="AB48" s="188" t="s">
        <v>1390</v>
      </c>
      <c r="AC48" s="38">
        <f t="shared" si="0"/>
        <v>4</v>
      </c>
    </row>
    <row r="49" spans="1:29" ht="12.75" customHeight="1">
      <c r="A49" s="274">
        <v>37</v>
      </c>
      <c r="B49" s="440">
        <v>1</v>
      </c>
      <c r="C49" s="336"/>
      <c r="D49" s="337" t="s">
        <v>509</v>
      </c>
      <c r="E49" s="337"/>
      <c r="F49" s="337"/>
      <c r="G49" s="338" t="s">
        <v>1392</v>
      </c>
      <c r="H49" s="262"/>
      <c r="I49" s="339"/>
      <c r="J49" s="340"/>
      <c r="K49" s="340"/>
      <c r="L49" s="341" t="s">
        <v>1390</v>
      </c>
      <c r="M49" s="263"/>
      <c r="N49" s="295"/>
      <c r="O49" s="296"/>
      <c r="P49" s="297"/>
      <c r="Q49" s="382"/>
      <c r="R49" s="382"/>
      <c r="S49" s="362"/>
      <c r="T49" s="262" t="s">
        <v>1390</v>
      </c>
      <c r="U49" s="262"/>
      <c r="V49" s="564">
        <v>11</v>
      </c>
      <c r="W49" s="564"/>
      <c r="X49" s="565" t="s">
        <v>497</v>
      </c>
      <c r="Y49" s="566"/>
      <c r="Z49" s="566"/>
      <c r="AA49" s="566"/>
      <c r="AB49" s="566" t="s">
        <v>1390</v>
      </c>
      <c r="AC49" s="38">
        <f t="shared" si="0"/>
        <v>1</v>
      </c>
    </row>
    <row r="50" spans="1:29" ht="12.75" customHeight="1" thickBot="1">
      <c r="A50" s="334">
        <v>38</v>
      </c>
      <c r="B50" s="437" t="s">
        <v>843</v>
      </c>
      <c r="C50" s="347" t="s">
        <v>1607</v>
      </c>
      <c r="D50" s="348" t="s">
        <v>1647</v>
      </c>
      <c r="E50" s="348"/>
      <c r="F50" s="348"/>
      <c r="G50" s="349"/>
      <c r="H50" s="262"/>
      <c r="I50" s="350"/>
      <c r="J50" s="351"/>
      <c r="K50" s="351" t="s">
        <v>1390</v>
      </c>
      <c r="L50" s="352"/>
      <c r="M50" s="263"/>
      <c r="N50" s="509"/>
      <c r="O50" s="510"/>
      <c r="P50" s="320" t="s">
        <v>362</v>
      </c>
      <c r="Q50" s="382">
        <v>6</v>
      </c>
      <c r="R50" s="382">
        <v>6</v>
      </c>
      <c r="S50" s="362"/>
      <c r="T50" s="262" t="s">
        <v>1390</v>
      </c>
      <c r="U50" s="262" t="s">
        <v>1390</v>
      </c>
      <c r="V50" s="567" t="s">
        <v>855</v>
      </c>
      <c r="W50" s="567"/>
      <c r="X50" s="568" t="s">
        <v>1649</v>
      </c>
      <c r="Y50" s="569"/>
      <c r="Z50" s="569" t="s">
        <v>1390</v>
      </c>
      <c r="AA50" s="569"/>
      <c r="AB50" s="569"/>
      <c r="AC50" s="38">
        <f t="shared" si="0"/>
        <v>1</v>
      </c>
    </row>
    <row r="51" spans="1:29" ht="12.75" customHeight="1">
      <c r="A51" s="274">
        <v>39</v>
      </c>
      <c r="B51" s="440" t="s">
        <v>835</v>
      </c>
      <c r="C51" s="336" t="s">
        <v>1612</v>
      </c>
      <c r="D51" s="337" t="s">
        <v>502</v>
      </c>
      <c r="E51" s="337"/>
      <c r="F51" s="337"/>
      <c r="G51" s="338" t="s">
        <v>1407</v>
      </c>
      <c r="H51" s="262"/>
      <c r="I51" s="339"/>
      <c r="J51" s="340"/>
      <c r="K51" s="340"/>
      <c r="L51" s="341" t="s">
        <v>1390</v>
      </c>
      <c r="M51" s="263"/>
      <c r="N51" s="295"/>
      <c r="O51" s="296"/>
      <c r="P51" s="297"/>
      <c r="Q51" s="382"/>
      <c r="R51" s="382"/>
      <c r="S51" s="362"/>
      <c r="T51" s="262"/>
      <c r="U51" s="262"/>
      <c r="V51" s="570" t="s">
        <v>839</v>
      </c>
      <c r="W51" s="499" t="s">
        <v>1620</v>
      </c>
      <c r="X51" s="500" t="s">
        <v>1621</v>
      </c>
      <c r="Y51" s="501"/>
      <c r="Z51" s="501"/>
      <c r="AA51" s="501"/>
      <c r="AB51" s="502"/>
      <c r="AC51" s="38">
        <f t="shared" si="0"/>
        <v>0</v>
      </c>
    </row>
    <row r="52" spans="1:29" ht="12.75" customHeight="1" thickBot="1">
      <c r="A52" s="334">
        <v>40</v>
      </c>
      <c r="B52" s="437" t="s">
        <v>839</v>
      </c>
      <c r="C52" s="347" t="s">
        <v>1620</v>
      </c>
      <c r="D52" s="348" t="s">
        <v>1646</v>
      </c>
      <c r="E52" s="348"/>
      <c r="F52" s="348"/>
      <c r="G52" s="349"/>
      <c r="H52" s="262"/>
      <c r="I52" s="350"/>
      <c r="J52" s="351"/>
      <c r="K52" s="351" t="s">
        <v>1390</v>
      </c>
      <c r="L52" s="352"/>
      <c r="M52" s="263"/>
      <c r="N52" s="509"/>
      <c r="O52" s="510"/>
      <c r="P52" s="320" t="s">
        <v>360</v>
      </c>
      <c r="Q52" s="382">
        <v>9</v>
      </c>
      <c r="R52" s="382">
        <v>9</v>
      </c>
      <c r="S52" s="362"/>
      <c r="T52" s="262" t="s">
        <v>1390</v>
      </c>
      <c r="U52" s="262" t="s">
        <v>1390</v>
      </c>
      <c r="V52" s="185" t="s">
        <v>839</v>
      </c>
      <c r="W52" s="186" t="s">
        <v>1620</v>
      </c>
      <c r="X52" s="19" t="s">
        <v>1646</v>
      </c>
      <c r="Y52" s="187" t="s">
        <v>1390</v>
      </c>
      <c r="Z52" s="187" t="s">
        <v>1390</v>
      </c>
      <c r="AA52" s="187" t="s">
        <v>1390</v>
      </c>
      <c r="AB52" s="188" t="s">
        <v>1390</v>
      </c>
      <c r="AC52" s="38">
        <f t="shared" si="0"/>
        <v>4</v>
      </c>
    </row>
    <row r="53" spans="1:29" ht="12.75" customHeight="1">
      <c r="A53" s="274">
        <v>41</v>
      </c>
      <c r="B53" s="440" t="s">
        <v>840</v>
      </c>
      <c r="C53" s="336" t="s">
        <v>841</v>
      </c>
      <c r="D53" s="337" t="s">
        <v>513</v>
      </c>
      <c r="E53" s="337"/>
      <c r="F53" s="337"/>
      <c r="G53" s="338" t="s">
        <v>1651</v>
      </c>
      <c r="H53" s="262"/>
      <c r="I53" s="339"/>
      <c r="J53" s="340"/>
      <c r="K53" s="340"/>
      <c r="L53" s="341" t="s">
        <v>1390</v>
      </c>
      <c r="M53" s="263"/>
      <c r="N53" s="295"/>
      <c r="O53" s="296"/>
      <c r="P53" s="297"/>
      <c r="Q53" s="382"/>
      <c r="R53" s="382"/>
      <c r="S53" s="362"/>
      <c r="T53" s="262"/>
      <c r="U53" s="262"/>
      <c r="V53" s="570" t="s">
        <v>850</v>
      </c>
      <c r="W53" s="499" t="s">
        <v>1622</v>
      </c>
      <c r="X53" s="500" t="s">
        <v>1623</v>
      </c>
      <c r="Y53" s="501"/>
      <c r="Z53" s="501"/>
      <c r="AA53" s="501"/>
      <c r="AB53" s="502"/>
      <c r="AC53" s="38">
        <f t="shared" si="0"/>
        <v>0</v>
      </c>
    </row>
    <row r="54" spans="1:29" ht="12.75" customHeight="1" thickBot="1">
      <c r="A54" s="334">
        <v>42</v>
      </c>
      <c r="B54" s="437">
        <v>1</v>
      </c>
      <c r="C54" s="347"/>
      <c r="D54" s="348" t="s">
        <v>514</v>
      </c>
      <c r="E54" s="348"/>
      <c r="F54" s="348"/>
      <c r="G54" s="349" t="s">
        <v>1651</v>
      </c>
      <c r="H54" s="262"/>
      <c r="I54" s="350"/>
      <c r="J54" s="351"/>
      <c r="K54" s="351"/>
      <c r="L54" s="352" t="s">
        <v>1390</v>
      </c>
      <c r="M54" s="263"/>
      <c r="N54" s="509"/>
      <c r="O54" s="510"/>
      <c r="P54" s="320"/>
      <c r="Q54" s="382"/>
      <c r="R54" s="382"/>
      <c r="S54" s="362"/>
      <c r="T54" s="262" t="s">
        <v>1390</v>
      </c>
      <c r="U54" s="262" t="s">
        <v>1390</v>
      </c>
      <c r="V54" s="185" t="s">
        <v>850</v>
      </c>
      <c r="W54" s="186" t="s">
        <v>1622</v>
      </c>
      <c r="X54" s="19" t="s">
        <v>1655</v>
      </c>
      <c r="Y54" s="187" t="s">
        <v>1390</v>
      </c>
      <c r="Z54" s="187" t="s">
        <v>1390</v>
      </c>
      <c r="AA54" s="187"/>
      <c r="AB54" s="188"/>
      <c r="AC54" s="38">
        <f t="shared" si="0"/>
        <v>2</v>
      </c>
    </row>
    <row r="55" spans="1:29" ht="12.75" customHeight="1">
      <c r="A55" s="274">
        <v>43</v>
      </c>
      <c r="B55" s="440">
        <v>2</v>
      </c>
      <c r="C55" s="336"/>
      <c r="D55" s="337" t="s">
        <v>515</v>
      </c>
      <c r="E55" s="337"/>
      <c r="F55" s="337"/>
      <c r="G55" s="338" t="s">
        <v>1407</v>
      </c>
      <c r="H55" s="262"/>
      <c r="I55" s="339"/>
      <c r="J55" s="340"/>
      <c r="K55" s="340"/>
      <c r="L55" s="341" t="s">
        <v>1390</v>
      </c>
      <c r="M55" s="263"/>
      <c r="N55" s="295"/>
      <c r="O55" s="296"/>
      <c r="P55" s="297"/>
      <c r="Q55" s="382"/>
      <c r="R55" s="382"/>
      <c r="S55" s="362"/>
      <c r="T55" s="262" t="s">
        <v>1390</v>
      </c>
      <c r="U55" s="262" t="s">
        <v>1390</v>
      </c>
      <c r="V55" s="194" t="s">
        <v>847</v>
      </c>
      <c r="W55" s="194" t="s">
        <v>1625</v>
      </c>
      <c r="X55" s="20" t="s">
        <v>1626</v>
      </c>
      <c r="Y55" s="195" t="s">
        <v>1390</v>
      </c>
      <c r="Z55" s="195"/>
      <c r="AA55" s="195"/>
      <c r="AB55" s="195"/>
      <c r="AC55" s="38">
        <f t="shared" si="0"/>
        <v>1</v>
      </c>
    </row>
    <row r="56" spans="1:29" ht="12.75" customHeight="1">
      <c r="A56" s="334">
        <v>44</v>
      </c>
      <c r="B56" s="437">
        <v>3</v>
      </c>
      <c r="C56" s="347" t="s">
        <v>1632</v>
      </c>
      <c r="D56" s="348" t="s">
        <v>1039</v>
      </c>
      <c r="E56" s="348"/>
      <c r="F56" s="348"/>
      <c r="G56" s="349"/>
      <c r="H56" s="262"/>
      <c r="I56" s="350"/>
      <c r="J56" s="351"/>
      <c r="K56" s="351" t="s">
        <v>1390</v>
      </c>
      <c r="L56" s="352"/>
      <c r="M56" s="263"/>
      <c r="N56" s="509"/>
      <c r="O56" s="510"/>
      <c r="P56" s="320" t="s">
        <v>359</v>
      </c>
      <c r="Q56" s="382">
        <v>12</v>
      </c>
      <c r="R56" s="382">
        <v>12</v>
      </c>
      <c r="S56" s="362"/>
      <c r="T56" s="262" t="s">
        <v>1390</v>
      </c>
      <c r="U56" s="262" t="s">
        <v>1390</v>
      </c>
      <c r="V56" s="194" t="s">
        <v>849</v>
      </c>
      <c r="W56" s="194"/>
      <c r="X56" s="20" t="s">
        <v>506</v>
      </c>
      <c r="Y56" s="195"/>
      <c r="Z56" s="195"/>
      <c r="AA56" s="195"/>
      <c r="AB56" s="195" t="s">
        <v>1390</v>
      </c>
      <c r="AC56" s="38">
        <f t="shared" si="0"/>
        <v>1</v>
      </c>
    </row>
    <row r="57" spans="1:29" ht="12.75" customHeight="1">
      <c r="A57" s="274">
        <v>45</v>
      </c>
      <c r="B57" s="335" t="s">
        <v>853</v>
      </c>
      <c r="C57" s="336" t="s">
        <v>1638</v>
      </c>
      <c r="D57" s="337" t="s">
        <v>1639</v>
      </c>
      <c r="E57" s="337" t="s">
        <v>1631</v>
      </c>
      <c r="F57" s="337"/>
      <c r="G57" s="338"/>
      <c r="H57" s="329"/>
      <c r="I57" s="339" t="s">
        <v>1390</v>
      </c>
      <c r="J57" s="340"/>
      <c r="K57" s="340"/>
      <c r="L57" s="341"/>
      <c r="M57" s="552"/>
      <c r="N57" s="295">
        <v>51</v>
      </c>
      <c r="O57" s="296"/>
      <c r="P57" s="297"/>
      <c r="Q57" s="382">
        <v>1</v>
      </c>
      <c r="R57" s="382">
        <v>1</v>
      </c>
      <c r="S57" s="362"/>
      <c r="T57" s="262" t="s">
        <v>1390</v>
      </c>
      <c r="U57" s="262" t="s">
        <v>1390</v>
      </c>
      <c r="V57" s="194" t="s">
        <v>844</v>
      </c>
      <c r="W57" s="194" t="s">
        <v>1640</v>
      </c>
      <c r="X57" s="20" t="s">
        <v>1641</v>
      </c>
      <c r="Y57" s="195" t="s">
        <v>1390</v>
      </c>
      <c r="Z57" s="195" t="s">
        <v>1390</v>
      </c>
      <c r="AA57" s="195"/>
      <c r="AB57" s="195"/>
      <c r="AC57" s="38">
        <f t="shared" si="0"/>
        <v>2</v>
      </c>
    </row>
    <row r="58" spans="1:29" ht="12.75" customHeight="1">
      <c r="A58" s="334">
        <v>46</v>
      </c>
      <c r="B58" s="437" t="s">
        <v>854</v>
      </c>
      <c r="C58" s="347"/>
      <c r="D58" s="348" t="s">
        <v>503</v>
      </c>
      <c r="E58" s="348"/>
      <c r="F58" s="348"/>
      <c r="G58" s="349" t="s">
        <v>1651</v>
      </c>
      <c r="H58" s="262"/>
      <c r="I58" s="350"/>
      <c r="J58" s="351"/>
      <c r="K58" s="351"/>
      <c r="L58" s="352" t="s">
        <v>1390</v>
      </c>
      <c r="M58" s="263"/>
      <c r="N58" s="318"/>
      <c r="O58" s="319"/>
      <c r="P58" s="320"/>
      <c r="Q58" s="382"/>
      <c r="R58" s="382"/>
      <c r="S58" s="362"/>
      <c r="T58" s="262" t="s">
        <v>1390</v>
      </c>
      <c r="U58" s="262"/>
      <c r="V58" s="560">
        <v>15</v>
      </c>
      <c r="W58" s="560"/>
      <c r="X58" s="561" t="s">
        <v>499</v>
      </c>
      <c r="Y58" s="511"/>
      <c r="Z58" s="511"/>
      <c r="AA58" s="511"/>
      <c r="AB58" s="511" t="s">
        <v>1390</v>
      </c>
      <c r="AC58" s="38">
        <f t="shared" si="0"/>
        <v>1</v>
      </c>
    </row>
    <row r="59" spans="1:29" ht="12.75" customHeight="1">
      <c r="A59" s="334">
        <v>47</v>
      </c>
      <c r="B59" s="440" t="s">
        <v>843</v>
      </c>
      <c r="C59" s="336" t="s">
        <v>1607</v>
      </c>
      <c r="D59" s="337" t="s">
        <v>504</v>
      </c>
      <c r="E59" s="337"/>
      <c r="F59" s="337"/>
      <c r="G59" s="338" t="s">
        <v>1407</v>
      </c>
      <c r="H59" s="262"/>
      <c r="I59" s="339"/>
      <c r="J59" s="340"/>
      <c r="K59" s="340"/>
      <c r="L59" s="341" t="s">
        <v>1390</v>
      </c>
      <c r="M59" s="263"/>
      <c r="N59" s="295"/>
      <c r="O59" s="296"/>
      <c r="P59" s="297"/>
      <c r="Q59" s="382"/>
      <c r="R59" s="382"/>
      <c r="S59" s="362"/>
      <c r="T59" s="262" t="s">
        <v>1390</v>
      </c>
      <c r="U59" s="262" t="s">
        <v>1390</v>
      </c>
      <c r="V59" s="194">
        <v>15</v>
      </c>
      <c r="W59" s="194"/>
      <c r="X59" s="20" t="s">
        <v>500</v>
      </c>
      <c r="Y59" s="195"/>
      <c r="Z59" s="195"/>
      <c r="AA59" s="195"/>
      <c r="AB59" s="195" t="s">
        <v>1390</v>
      </c>
      <c r="AC59" s="38">
        <f t="shared" si="0"/>
        <v>1</v>
      </c>
    </row>
    <row r="60" spans="1:29" ht="12.75" customHeight="1">
      <c r="A60" s="274">
        <v>48</v>
      </c>
      <c r="B60" s="437">
        <v>6</v>
      </c>
      <c r="C60" s="347"/>
      <c r="D60" s="348" t="s">
        <v>516</v>
      </c>
      <c r="E60" s="348"/>
      <c r="F60" s="348"/>
      <c r="G60" s="349" t="s">
        <v>1407</v>
      </c>
      <c r="H60" s="262"/>
      <c r="I60" s="350"/>
      <c r="J60" s="351"/>
      <c r="K60" s="351"/>
      <c r="L60" s="352" t="s">
        <v>1390</v>
      </c>
      <c r="M60" s="263"/>
      <c r="N60" s="509"/>
      <c r="O60" s="510"/>
      <c r="P60" s="320"/>
      <c r="Q60" s="382"/>
      <c r="R60" s="382"/>
      <c r="S60" s="362"/>
      <c r="T60" s="262"/>
      <c r="U60" s="262"/>
      <c r="V60" s="191" t="s">
        <v>845</v>
      </c>
      <c r="W60" s="191" t="s">
        <v>1656</v>
      </c>
      <c r="X60" s="18" t="s">
        <v>1657</v>
      </c>
      <c r="Y60" s="192"/>
      <c r="AA60" s="192"/>
      <c r="AB60" s="192"/>
      <c r="AC60" s="38">
        <f t="shared" si="0"/>
        <v>0</v>
      </c>
    </row>
    <row r="61" spans="1:29" ht="12.75" customHeight="1">
      <c r="A61" s="334">
        <v>49</v>
      </c>
      <c r="B61" s="440" t="s">
        <v>842</v>
      </c>
      <c r="C61" s="336" t="s">
        <v>1636</v>
      </c>
      <c r="D61" s="337" t="s">
        <v>517</v>
      </c>
      <c r="E61" s="337"/>
      <c r="F61" s="337"/>
      <c r="G61" s="338" t="s">
        <v>1407</v>
      </c>
      <c r="H61" s="262"/>
      <c r="I61" s="339"/>
      <c r="J61" s="340"/>
      <c r="K61" s="340"/>
      <c r="L61" s="341" t="s">
        <v>1390</v>
      </c>
      <c r="M61" s="263"/>
      <c r="N61" s="295"/>
      <c r="O61" s="296"/>
      <c r="P61" s="297"/>
      <c r="Q61" s="382"/>
      <c r="R61" s="382"/>
      <c r="S61" s="362"/>
      <c r="T61" s="262" t="s">
        <v>1390</v>
      </c>
      <c r="U61" s="262" t="s">
        <v>1390</v>
      </c>
      <c r="V61" s="191" t="s">
        <v>845</v>
      </c>
      <c r="W61" s="191" t="s">
        <v>1656</v>
      </c>
      <c r="X61" s="18" t="s">
        <v>510</v>
      </c>
      <c r="Y61" s="192"/>
      <c r="Z61" s="192" t="s">
        <v>1390</v>
      </c>
      <c r="AA61" s="192"/>
      <c r="AB61" s="192" t="s">
        <v>1390</v>
      </c>
      <c r="AC61" s="38">
        <f t="shared" si="0"/>
        <v>2</v>
      </c>
    </row>
    <row r="62" spans="1:29" ht="12.75" customHeight="1">
      <c r="A62" s="274">
        <v>50</v>
      </c>
      <c r="B62" s="346" t="s">
        <v>855</v>
      </c>
      <c r="C62" s="347"/>
      <c r="D62" s="348" t="s">
        <v>1649</v>
      </c>
      <c r="E62" s="348" t="s">
        <v>1005</v>
      </c>
      <c r="F62" s="348" t="s">
        <v>1407</v>
      </c>
      <c r="G62" s="349"/>
      <c r="H62" s="262"/>
      <c r="I62" s="350"/>
      <c r="J62" s="351" t="s">
        <v>1390</v>
      </c>
      <c r="K62" s="351"/>
      <c r="L62" s="352"/>
      <c r="M62" s="263"/>
      <c r="N62" s="509"/>
      <c r="O62" s="510">
        <v>37</v>
      </c>
      <c r="P62" s="320"/>
      <c r="Q62" s="382">
        <v>1</v>
      </c>
      <c r="R62" s="382">
        <v>1</v>
      </c>
      <c r="S62" s="362"/>
      <c r="T62" s="262" t="s">
        <v>1390</v>
      </c>
      <c r="U62" s="262" t="s">
        <v>1390</v>
      </c>
      <c r="V62" s="194" t="s">
        <v>1406</v>
      </c>
      <c r="W62" s="194" t="s">
        <v>1399</v>
      </c>
      <c r="X62" s="20" t="s">
        <v>1400</v>
      </c>
      <c r="Y62" s="195"/>
      <c r="Z62" s="195" t="s">
        <v>1390</v>
      </c>
      <c r="AA62" s="195"/>
      <c r="AB62" s="195"/>
      <c r="AC62" s="38">
        <f t="shared" si="0"/>
        <v>1</v>
      </c>
    </row>
    <row r="63" spans="1:29" ht="12.75" customHeight="1">
      <c r="A63" s="334">
        <v>51</v>
      </c>
      <c r="B63" s="440">
        <v>10</v>
      </c>
      <c r="C63" s="336"/>
      <c r="D63" s="337" t="s">
        <v>518</v>
      </c>
      <c r="E63" s="337"/>
      <c r="F63" s="337"/>
      <c r="G63" s="338" t="s">
        <v>1407</v>
      </c>
      <c r="H63" s="262"/>
      <c r="I63" s="339"/>
      <c r="J63" s="340"/>
      <c r="K63" s="340"/>
      <c r="L63" s="341" t="s">
        <v>1390</v>
      </c>
      <c r="M63" s="263"/>
      <c r="N63" s="295"/>
      <c r="O63" s="296"/>
      <c r="P63" s="297"/>
      <c r="Q63" s="382"/>
      <c r="R63" s="382"/>
      <c r="S63" s="362"/>
      <c r="T63" s="262" t="s">
        <v>1390</v>
      </c>
      <c r="U63" s="262" t="s">
        <v>1390</v>
      </c>
      <c r="V63" s="194">
        <v>20</v>
      </c>
      <c r="W63" s="194"/>
      <c r="X63" s="20" t="s">
        <v>495</v>
      </c>
      <c r="Y63" s="195"/>
      <c r="Z63" s="195"/>
      <c r="AA63" s="195"/>
      <c r="AB63" s="195" t="s">
        <v>1390</v>
      </c>
      <c r="AC63" s="38">
        <f t="shared" si="0"/>
        <v>1</v>
      </c>
    </row>
    <row r="64" spans="1:28" ht="12.75" customHeight="1">
      <c r="A64" s="274">
        <v>52</v>
      </c>
      <c r="B64" s="437" t="s">
        <v>843</v>
      </c>
      <c r="C64" s="347" t="s">
        <v>1607</v>
      </c>
      <c r="D64" s="348" t="s">
        <v>519</v>
      </c>
      <c r="E64" s="348"/>
      <c r="F64" s="348"/>
      <c r="G64" s="349" t="s">
        <v>1407</v>
      </c>
      <c r="H64" s="262"/>
      <c r="I64" s="350"/>
      <c r="J64" s="351"/>
      <c r="K64" s="351"/>
      <c r="L64" s="352" t="s">
        <v>1390</v>
      </c>
      <c r="M64" s="263"/>
      <c r="N64" s="509"/>
      <c r="O64" s="510"/>
      <c r="P64" s="320"/>
      <c r="Q64" s="382"/>
      <c r="R64" s="382"/>
      <c r="S64" s="362"/>
      <c r="T64" s="262">
        <f>COUNTA(T10:T63)</f>
        <v>37</v>
      </c>
      <c r="U64" s="262">
        <f>COUNTA(U10:U63)</f>
        <v>24</v>
      </c>
      <c r="V64" s="2">
        <f>COUNTA(V10:V63)</f>
        <v>54</v>
      </c>
      <c r="W64"/>
      <c r="X64" s="2">
        <f>COUNTA(X10:X63)</f>
        <v>54</v>
      </c>
      <c r="Y64" s="2">
        <f>COUNTA(Y10:Y63)</f>
        <v>15</v>
      </c>
      <c r="Z64" s="2">
        <f>COUNTA(Z10:Z63)</f>
        <v>18</v>
      </c>
      <c r="AA64" s="2">
        <f>COUNTA(AA10:AA63)</f>
        <v>9</v>
      </c>
      <c r="AB64" s="2">
        <f>COUNTA(AB10:AB63)</f>
        <v>27</v>
      </c>
    </row>
    <row r="65" spans="1:23" ht="12.75" customHeight="1">
      <c r="A65" s="334">
        <v>53</v>
      </c>
      <c r="B65" s="440">
        <v>6</v>
      </c>
      <c r="C65" s="336" t="s">
        <v>1652</v>
      </c>
      <c r="D65" s="337" t="s">
        <v>1653</v>
      </c>
      <c r="E65" s="337" t="s">
        <v>1006</v>
      </c>
      <c r="F65" s="337" t="s">
        <v>1654</v>
      </c>
      <c r="G65" s="338"/>
      <c r="H65" s="262"/>
      <c r="I65" s="339"/>
      <c r="J65" s="340" t="s">
        <v>1390</v>
      </c>
      <c r="K65" s="340"/>
      <c r="L65" s="341"/>
      <c r="M65" s="263"/>
      <c r="N65" s="295"/>
      <c r="O65" s="296">
        <v>33</v>
      </c>
      <c r="P65" s="297"/>
      <c r="Q65" s="382">
        <v>1</v>
      </c>
      <c r="R65" s="382">
        <v>1</v>
      </c>
      <c r="S65" s="362"/>
      <c r="T65" s="362"/>
      <c r="U65" s="362"/>
      <c r="W65"/>
    </row>
    <row r="66" spans="1:23" ht="12.75" customHeight="1" thickBot="1">
      <c r="A66" s="274">
        <v>54</v>
      </c>
      <c r="B66" s="441" t="s">
        <v>845</v>
      </c>
      <c r="C66" s="537" t="s">
        <v>1656</v>
      </c>
      <c r="D66" s="356" t="s">
        <v>510</v>
      </c>
      <c r="E66" s="356"/>
      <c r="F66" s="356"/>
      <c r="G66" s="538" t="s">
        <v>1654</v>
      </c>
      <c r="H66" s="262"/>
      <c r="I66" s="539"/>
      <c r="J66" s="540"/>
      <c r="K66" s="540"/>
      <c r="L66" s="541" t="s">
        <v>1390</v>
      </c>
      <c r="M66" s="263"/>
      <c r="N66" s="305"/>
      <c r="O66" s="306"/>
      <c r="P66" s="307"/>
      <c r="Q66" s="382"/>
      <c r="R66" s="382"/>
      <c r="S66" s="362"/>
      <c r="T66" s="362"/>
      <c r="U66" s="362"/>
      <c r="W66"/>
    </row>
    <row r="67" spans="1:23" ht="12.75" customHeight="1">
      <c r="A67" s="360"/>
      <c r="B67" s="359" t="s">
        <v>3</v>
      </c>
      <c r="C67" s="360"/>
      <c r="D67" s="262">
        <f>COUNTA(D7:D66)</f>
        <v>54</v>
      </c>
      <c r="E67" s="360"/>
      <c r="F67" s="360"/>
      <c r="G67" s="360"/>
      <c r="H67" s="367"/>
      <c r="I67" s="262">
        <f>COUNTA(I7:I66)</f>
        <v>15</v>
      </c>
      <c r="J67" s="262">
        <f>COUNTA(J7:J66)</f>
        <v>18</v>
      </c>
      <c r="K67" s="262">
        <f>COUNTA(K7:K66)</f>
        <v>11</v>
      </c>
      <c r="L67" s="262">
        <f>COUNTA(L7:L66)</f>
        <v>33</v>
      </c>
      <c r="M67" s="522"/>
      <c r="N67" s="262">
        <f>COUNTA(N84:N134)</f>
        <v>7</v>
      </c>
      <c r="O67" s="262">
        <f>COUNTA(O84:O134)</f>
        <v>8</v>
      </c>
      <c r="P67" s="262">
        <f>COUNTA(P84:P134)</f>
        <v>44</v>
      </c>
      <c r="Q67" s="262"/>
      <c r="R67" s="362"/>
      <c r="S67" s="362"/>
      <c r="T67" s="362"/>
      <c r="U67" s="362"/>
      <c r="W67"/>
    </row>
    <row r="68" spans="1:23" ht="12.75" customHeight="1">
      <c r="A68" s="360"/>
      <c r="B68" s="360"/>
      <c r="C68" s="360"/>
      <c r="D68" s="262"/>
      <c r="E68" s="360"/>
      <c r="F68" s="360"/>
      <c r="G68" s="360"/>
      <c r="H68" s="367"/>
      <c r="I68" s="262"/>
      <c r="J68" s="262"/>
      <c r="K68" s="262"/>
      <c r="L68" s="262"/>
      <c r="M68" s="522"/>
      <c r="N68" s="282"/>
      <c r="O68" s="282"/>
      <c r="P68" s="282"/>
      <c r="Q68" s="262"/>
      <c r="R68" s="362"/>
      <c r="S68" s="362"/>
      <c r="T68" s="362"/>
      <c r="U68" s="362"/>
      <c r="W68"/>
    </row>
    <row r="69" spans="1:23" ht="12.75" customHeight="1">
      <c r="A69" s="258"/>
      <c r="B69" s="259" t="s">
        <v>282</v>
      </c>
      <c r="C69" s="260"/>
      <c r="D69" s="260"/>
      <c r="E69" s="260"/>
      <c r="F69" s="360"/>
      <c r="G69" s="360"/>
      <c r="H69" s="261"/>
      <c r="I69" s="260"/>
      <c r="J69" s="260"/>
      <c r="K69" s="260"/>
      <c r="L69" s="260"/>
      <c r="M69" s="367"/>
      <c r="N69" s="282"/>
      <c r="O69" s="282"/>
      <c r="P69" s="282"/>
      <c r="Q69" s="362"/>
      <c r="R69" s="362"/>
      <c r="S69" s="362"/>
      <c r="T69" s="362"/>
      <c r="U69" s="362"/>
      <c r="W69"/>
    </row>
    <row r="70" spans="1:23" ht="12.75" customHeight="1">
      <c r="A70" s="99"/>
      <c r="B70" s="100"/>
      <c r="C70" s="92"/>
      <c r="D70" s="92"/>
      <c r="E70" s="92"/>
      <c r="F70" s="91"/>
      <c r="G70" s="91"/>
      <c r="H70" s="15"/>
      <c r="I70" s="92"/>
      <c r="J70" s="92"/>
      <c r="K70" s="92"/>
      <c r="L70" s="92"/>
      <c r="M70" s="16"/>
      <c r="W70"/>
    </row>
    <row r="71" spans="1:23" ht="12.75" customHeight="1">
      <c r="A71" s="99"/>
      <c r="B71" s="100" t="s">
        <v>623</v>
      </c>
      <c r="C71" s="92"/>
      <c r="D71" s="92"/>
      <c r="E71" s="92"/>
      <c r="F71" s="91"/>
      <c r="G71" s="91"/>
      <c r="H71" s="15"/>
      <c r="I71" s="92"/>
      <c r="J71" s="92"/>
      <c r="K71" s="92"/>
      <c r="L71" s="92"/>
      <c r="M71" s="16"/>
      <c r="W71"/>
    </row>
    <row r="72" spans="1:23" ht="12.75" customHeight="1">
      <c r="A72" s="38"/>
      <c r="B72" s="243" t="s">
        <v>625</v>
      </c>
      <c r="C72" s="183"/>
      <c r="D72" s="161"/>
      <c r="E72" s="183"/>
      <c r="F72" s="183"/>
      <c r="G72" s="183"/>
      <c r="H72" s="238"/>
      <c r="I72" s="239"/>
      <c r="J72" s="239"/>
      <c r="K72" s="239"/>
      <c r="L72" s="239"/>
      <c r="M72" s="240"/>
      <c r="N72" s="241"/>
      <c r="O72" s="241"/>
      <c r="P72" s="241"/>
      <c r="Q72" s="242"/>
      <c r="R72" s="242"/>
      <c r="S72" s="242"/>
      <c r="T72" s="242"/>
      <c r="W72"/>
    </row>
    <row r="73" spans="1:23" ht="12.75" customHeight="1">
      <c r="A73" s="91"/>
      <c r="B73" s="99"/>
      <c r="C73" s="91"/>
      <c r="D73" s="92"/>
      <c r="E73" s="91"/>
      <c r="F73" s="91"/>
      <c r="G73" s="91"/>
      <c r="H73" s="15"/>
      <c r="I73" s="92"/>
      <c r="J73" s="92"/>
      <c r="K73" s="92"/>
      <c r="L73" s="92"/>
      <c r="M73" s="16"/>
      <c r="W73"/>
    </row>
    <row r="74" spans="1:23" ht="12.75" customHeight="1">
      <c r="A74" s="2"/>
      <c r="B74" s="17" t="s">
        <v>183</v>
      </c>
      <c r="C74" s="91"/>
      <c r="D74" s="16"/>
      <c r="E74" s="2"/>
      <c r="F74" s="2"/>
      <c r="G74" s="2"/>
      <c r="H74" s="2"/>
      <c r="I74" s="2"/>
      <c r="J74" s="2"/>
      <c r="K74" s="2"/>
      <c r="L74" s="2"/>
      <c r="M74" s="142"/>
      <c r="Q74" s="2"/>
      <c r="W74"/>
    </row>
    <row r="75" spans="1:28" s="38" customFormat="1" ht="12.75" customHeight="1">
      <c r="A75" s="91">
        <v>49</v>
      </c>
      <c r="B75" s="236"/>
      <c r="C75" s="236"/>
      <c r="D75" s="237" t="s">
        <v>504</v>
      </c>
      <c r="E75" s="236"/>
      <c r="F75" s="236"/>
      <c r="G75" s="236"/>
      <c r="H75" s="91"/>
      <c r="I75" s="91"/>
      <c r="J75" s="91"/>
      <c r="K75" s="91"/>
      <c r="L75" s="91"/>
      <c r="M75" s="46"/>
      <c r="N75" s="46"/>
      <c r="O75" s="46"/>
      <c r="P75" s="46"/>
      <c r="Q75" s="46"/>
      <c r="V75"/>
      <c r="W75"/>
      <c r="X75"/>
      <c r="Y75"/>
      <c r="Z75"/>
      <c r="AA75"/>
      <c r="AB75"/>
    </row>
    <row r="76" spans="1:28" s="38" customFormat="1" ht="11.25" customHeight="1">
      <c r="A76" s="91"/>
      <c r="B76" s="91"/>
      <c r="C76" s="91"/>
      <c r="D76" s="2"/>
      <c r="E76" s="91"/>
      <c r="F76" s="91"/>
      <c r="G76" s="91"/>
      <c r="H76" s="172"/>
      <c r="I76" s="2"/>
      <c r="J76" s="2"/>
      <c r="K76" s="2"/>
      <c r="L76" s="2"/>
      <c r="M76" s="197"/>
      <c r="N76" s="46"/>
      <c r="O76" s="46"/>
      <c r="P76" s="46"/>
      <c r="Q76" s="2"/>
      <c r="V76"/>
      <c r="W76" s="63"/>
      <c r="X76"/>
      <c r="Y76"/>
      <c r="Z76"/>
      <c r="AA76"/>
      <c r="AB76"/>
    </row>
    <row r="77" spans="1:17" s="38" customFormat="1" ht="11.25" customHeight="1">
      <c r="A77" s="37" t="s">
        <v>1489</v>
      </c>
      <c r="D77" s="39"/>
      <c r="M77" s="46"/>
      <c r="N77" s="46"/>
      <c r="O77" s="46"/>
      <c r="P77" s="46"/>
      <c r="Q77" s="2"/>
    </row>
    <row r="78" spans="1:17" s="38" customFormat="1" ht="11.25" customHeight="1">
      <c r="A78" s="70" t="s">
        <v>1645</v>
      </c>
      <c r="D78" s="39"/>
      <c r="M78" s="46"/>
      <c r="N78" s="46"/>
      <c r="O78" s="46"/>
      <c r="P78" s="46"/>
      <c r="Q78" s="2"/>
    </row>
    <row r="79" spans="1:17" s="38" customFormat="1" ht="11.25" customHeight="1">
      <c r="A79" s="70" t="s">
        <v>1038</v>
      </c>
      <c r="D79" s="39"/>
      <c r="M79" s="46"/>
      <c r="N79" s="46"/>
      <c r="O79" s="46"/>
      <c r="P79" s="46"/>
      <c r="Q79" s="2"/>
    </row>
    <row r="80" spans="1:17" s="38" customFormat="1" ht="11.25" customHeight="1">
      <c r="A80" s="70" t="s">
        <v>1037</v>
      </c>
      <c r="D80" s="39"/>
      <c r="M80" s="46"/>
      <c r="N80" s="46"/>
      <c r="O80" s="46"/>
      <c r="P80" s="46"/>
      <c r="Q80" s="2"/>
    </row>
    <row r="81" spans="1:17" s="38" customFormat="1" ht="11.25" customHeight="1">
      <c r="A81" s="70" t="s">
        <v>358</v>
      </c>
      <c r="D81" s="39"/>
      <c r="M81" s="46"/>
      <c r="N81" s="46"/>
      <c r="O81" s="46"/>
      <c r="P81" s="46"/>
      <c r="Q81" s="2"/>
    </row>
    <row r="82" spans="4:17" s="38" customFormat="1" ht="11.25" customHeight="1">
      <c r="D82" s="39"/>
      <c r="M82" s="46"/>
      <c r="N82" s="46"/>
      <c r="O82" s="46"/>
      <c r="P82" s="46"/>
      <c r="Q82" s="2"/>
    </row>
    <row r="83" spans="1:16" s="38" customFormat="1" ht="11.25" customHeight="1">
      <c r="A83" s="44" t="s">
        <v>184</v>
      </c>
      <c r="D83" s="39"/>
      <c r="M83" s="46"/>
      <c r="N83" s="46"/>
      <c r="O83" s="46"/>
      <c r="P83" s="46"/>
    </row>
    <row r="84" spans="1:17" s="38" customFormat="1" ht="11.25" customHeight="1">
      <c r="A84" s="409">
        <v>1</v>
      </c>
      <c r="B84" s="409" t="s">
        <v>1021</v>
      </c>
      <c r="C84" s="409"/>
      <c r="D84" s="410"/>
      <c r="E84" s="409"/>
      <c r="F84" s="409"/>
      <c r="G84" s="409"/>
      <c r="H84" s="409"/>
      <c r="I84" s="409"/>
      <c r="J84" s="409"/>
      <c r="K84" s="409"/>
      <c r="L84" s="409"/>
      <c r="M84" s="397"/>
      <c r="N84" s="408"/>
      <c r="O84" s="408"/>
      <c r="P84" s="408" t="s">
        <v>1390</v>
      </c>
      <c r="Q84" s="38">
        <f aca="true" t="shared" si="1" ref="Q84:Q134">COUNTA(N84:P84)</f>
        <v>1</v>
      </c>
    </row>
    <row r="85" spans="1:17" s="38" customFormat="1" ht="11.25" customHeight="1">
      <c r="A85" s="409">
        <f aca="true" t="shared" si="2" ref="A85:A105">A84+1</f>
        <v>2</v>
      </c>
      <c r="B85" s="409" t="s">
        <v>1022</v>
      </c>
      <c r="C85" s="409"/>
      <c r="D85" s="410"/>
      <c r="E85" s="409"/>
      <c r="F85" s="409"/>
      <c r="G85" s="409"/>
      <c r="H85" s="409"/>
      <c r="I85" s="409"/>
      <c r="J85" s="409"/>
      <c r="K85" s="409"/>
      <c r="L85" s="409"/>
      <c r="M85" s="397"/>
      <c r="N85" s="408"/>
      <c r="O85" s="408"/>
      <c r="P85" s="408" t="s">
        <v>1390</v>
      </c>
      <c r="Q85" s="38">
        <f t="shared" si="1"/>
        <v>1</v>
      </c>
    </row>
    <row r="86" spans="1:17" s="38" customFormat="1" ht="11.25" customHeight="1">
      <c r="A86" s="409">
        <f t="shared" si="2"/>
        <v>3</v>
      </c>
      <c r="B86" s="409" t="s">
        <v>1023</v>
      </c>
      <c r="C86" s="409"/>
      <c r="D86" s="410"/>
      <c r="E86" s="409"/>
      <c r="F86" s="409"/>
      <c r="G86" s="409"/>
      <c r="H86" s="409"/>
      <c r="I86" s="409"/>
      <c r="J86" s="409"/>
      <c r="K86" s="409"/>
      <c r="L86" s="409"/>
      <c r="M86" s="397"/>
      <c r="N86" s="408"/>
      <c r="O86" s="408"/>
      <c r="P86" s="408" t="s">
        <v>1390</v>
      </c>
      <c r="Q86" s="38">
        <f t="shared" si="1"/>
        <v>1</v>
      </c>
    </row>
    <row r="87" spans="1:17" s="38" customFormat="1" ht="11.25" customHeight="1">
      <c r="A87" s="409">
        <f t="shared" si="2"/>
        <v>4</v>
      </c>
      <c r="B87" s="409" t="s">
        <v>1024</v>
      </c>
      <c r="C87" s="409"/>
      <c r="D87" s="410"/>
      <c r="E87" s="409"/>
      <c r="F87" s="409"/>
      <c r="G87" s="409"/>
      <c r="H87" s="409"/>
      <c r="I87" s="409"/>
      <c r="J87" s="409"/>
      <c r="K87" s="409"/>
      <c r="L87" s="409"/>
      <c r="M87" s="397"/>
      <c r="N87" s="408"/>
      <c r="O87" s="408"/>
      <c r="P87" s="408" t="s">
        <v>1390</v>
      </c>
      <c r="Q87" s="38">
        <f t="shared" si="1"/>
        <v>1</v>
      </c>
    </row>
    <row r="88" spans="1:17" s="38" customFormat="1" ht="11.25" customHeight="1">
      <c r="A88" s="409">
        <f t="shared" si="2"/>
        <v>5</v>
      </c>
      <c r="B88" s="409" t="s">
        <v>1025</v>
      </c>
      <c r="C88" s="409"/>
      <c r="D88" s="410"/>
      <c r="E88" s="409"/>
      <c r="F88" s="409"/>
      <c r="G88" s="409"/>
      <c r="H88" s="409"/>
      <c r="I88" s="409"/>
      <c r="J88" s="409"/>
      <c r="K88" s="409"/>
      <c r="L88" s="409"/>
      <c r="M88" s="397"/>
      <c r="N88" s="408"/>
      <c r="O88" s="408"/>
      <c r="P88" s="408" t="s">
        <v>1390</v>
      </c>
      <c r="Q88" s="38">
        <f t="shared" si="1"/>
        <v>1</v>
      </c>
    </row>
    <row r="89" spans="1:17" s="38" customFormat="1" ht="11.25" customHeight="1">
      <c r="A89" s="409">
        <f t="shared" si="2"/>
        <v>6</v>
      </c>
      <c r="B89" s="409" t="s">
        <v>1026</v>
      </c>
      <c r="C89" s="409"/>
      <c r="D89" s="410"/>
      <c r="E89" s="409"/>
      <c r="F89" s="409"/>
      <c r="G89" s="409"/>
      <c r="H89" s="409"/>
      <c r="I89" s="409"/>
      <c r="J89" s="409"/>
      <c r="K89" s="409"/>
      <c r="L89" s="409"/>
      <c r="M89" s="397"/>
      <c r="N89" s="408"/>
      <c r="O89" s="408"/>
      <c r="P89" s="408" t="s">
        <v>1390</v>
      </c>
      <c r="Q89" s="38">
        <f t="shared" si="1"/>
        <v>1</v>
      </c>
    </row>
    <row r="90" spans="1:17" s="38" customFormat="1" ht="11.25" customHeight="1">
      <c r="A90" s="409">
        <f t="shared" si="2"/>
        <v>7</v>
      </c>
      <c r="B90" s="409" t="s">
        <v>1027</v>
      </c>
      <c r="C90" s="409"/>
      <c r="D90" s="410"/>
      <c r="E90" s="409"/>
      <c r="F90" s="409"/>
      <c r="G90" s="409"/>
      <c r="H90" s="409"/>
      <c r="I90" s="409"/>
      <c r="J90" s="409"/>
      <c r="K90" s="409"/>
      <c r="L90" s="409"/>
      <c r="M90" s="397"/>
      <c r="N90" s="408"/>
      <c r="O90" s="408"/>
      <c r="P90" s="408" t="s">
        <v>1390</v>
      </c>
      <c r="Q90" s="38">
        <f t="shared" si="1"/>
        <v>1</v>
      </c>
    </row>
    <row r="91" spans="1:17" s="38" customFormat="1" ht="11.25" customHeight="1">
      <c r="A91" s="409">
        <f t="shared" si="2"/>
        <v>8</v>
      </c>
      <c r="B91" s="409" t="s">
        <v>1028</v>
      </c>
      <c r="C91" s="409"/>
      <c r="D91" s="410"/>
      <c r="E91" s="409"/>
      <c r="F91" s="409"/>
      <c r="G91" s="409"/>
      <c r="H91" s="409"/>
      <c r="I91" s="409"/>
      <c r="J91" s="409"/>
      <c r="K91" s="409"/>
      <c r="L91" s="409"/>
      <c r="M91" s="397"/>
      <c r="N91" s="408"/>
      <c r="O91" s="408"/>
      <c r="P91" s="408" t="s">
        <v>1390</v>
      </c>
      <c r="Q91" s="38">
        <f t="shared" si="1"/>
        <v>1</v>
      </c>
    </row>
    <row r="92" spans="1:17" s="38" customFormat="1" ht="11.25" customHeight="1">
      <c r="A92" s="409">
        <f t="shared" si="2"/>
        <v>9</v>
      </c>
      <c r="B92" s="409" t="s">
        <v>1029</v>
      </c>
      <c r="C92" s="409"/>
      <c r="D92" s="410"/>
      <c r="E92" s="409"/>
      <c r="F92" s="409"/>
      <c r="G92" s="409"/>
      <c r="H92" s="409"/>
      <c r="I92" s="409"/>
      <c r="J92" s="409"/>
      <c r="K92" s="409"/>
      <c r="L92" s="409"/>
      <c r="M92" s="397"/>
      <c r="N92" s="408"/>
      <c r="O92" s="408"/>
      <c r="P92" s="408" t="s">
        <v>1390</v>
      </c>
      <c r="Q92" s="38">
        <f t="shared" si="1"/>
        <v>1</v>
      </c>
    </row>
    <row r="93" spans="1:17" s="38" customFormat="1" ht="11.25" customHeight="1">
      <c r="A93" s="409">
        <f t="shared" si="2"/>
        <v>10</v>
      </c>
      <c r="B93" s="409" t="s">
        <v>389</v>
      </c>
      <c r="C93" s="409"/>
      <c r="D93" s="410"/>
      <c r="E93" s="409"/>
      <c r="F93" s="409"/>
      <c r="G93" s="409"/>
      <c r="H93" s="409"/>
      <c r="I93" s="409"/>
      <c r="J93" s="409"/>
      <c r="K93" s="409"/>
      <c r="L93" s="409"/>
      <c r="M93" s="397"/>
      <c r="N93" s="408" t="s">
        <v>1390</v>
      </c>
      <c r="O93" s="408"/>
      <c r="P93" s="408"/>
      <c r="Q93" s="38">
        <f t="shared" si="1"/>
        <v>1</v>
      </c>
    </row>
    <row r="94" spans="1:17" s="38" customFormat="1" ht="11.25" customHeight="1">
      <c r="A94" s="409">
        <f t="shared" si="2"/>
        <v>11</v>
      </c>
      <c r="B94" s="409" t="s">
        <v>1693</v>
      </c>
      <c r="C94" s="409"/>
      <c r="D94" s="410"/>
      <c r="E94" s="409"/>
      <c r="F94" s="409"/>
      <c r="G94" s="409"/>
      <c r="H94" s="409"/>
      <c r="I94" s="409"/>
      <c r="J94" s="409"/>
      <c r="K94" s="409"/>
      <c r="L94" s="409"/>
      <c r="M94" s="397"/>
      <c r="N94" s="408"/>
      <c r="O94" s="408"/>
      <c r="P94" s="408" t="s">
        <v>1390</v>
      </c>
      <c r="Q94" s="38">
        <f t="shared" si="1"/>
        <v>1</v>
      </c>
    </row>
    <row r="95" spans="1:17" s="38" customFormat="1" ht="11.25" customHeight="1">
      <c r="A95" s="409">
        <f t="shared" si="2"/>
        <v>12</v>
      </c>
      <c r="B95" s="409" t="s">
        <v>1694</v>
      </c>
      <c r="C95" s="409"/>
      <c r="D95" s="410"/>
      <c r="E95" s="409"/>
      <c r="F95" s="409"/>
      <c r="G95" s="409"/>
      <c r="H95" s="409"/>
      <c r="I95" s="409"/>
      <c r="J95" s="409"/>
      <c r="K95" s="409"/>
      <c r="L95" s="409"/>
      <c r="M95" s="397"/>
      <c r="N95" s="408"/>
      <c r="O95" s="408"/>
      <c r="P95" s="408" t="s">
        <v>1390</v>
      </c>
      <c r="Q95" s="38">
        <f t="shared" si="1"/>
        <v>1</v>
      </c>
    </row>
    <row r="96" spans="1:17" s="38" customFormat="1" ht="11.25" customHeight="1">
      <c r="A96" s="409">
        <f t="shared" si="2"/>
        <v>13</v>
      </c>
      <c r="B96" s="409" t="s">
        <v>1695</v>
      </c>
      <c r="C96" s="409"/>
      <c r="D96" s="410"/>
      <c r="E96" s="409"/>
      <c r="F96" s="409"/>
      <c r="G96" s="409"/>
      <c r="H96" s="409"/>
      <c r="I96" s="409"/>
      <c r="J96" s="409"/>
      <c r="K96" s="409"/>
      <c r="L96" s="409"/>
      <c r="M96" s="397"/>
      <c r="N96" s="408"/>
      <c r="O96" s="408"/>
      <c r="P96" s="408" t="s">
        <v>1390</v>
      </c>
      <c r="Q96" s="38">
        <f t="shared" si="1"/>
        <v>1</v>
      </c>
    </row>
    <row r="97" spans="1:17" s="38" customFormat="1" ht="11.25" customHeight="1">
      <c r="A97" s="409">
        <f t="shared" si="2"/>
        <v>14</v>
      </c>
      <c r="B97" s="409" t="s">
        <v>5</v>
      </c>
      <c r="C97" s="409"/>
      <c r="D97" s="410"/>
      <c r="E97" s="409"/>
      <c r="F97" s="409"/>
      <c r="G97" s="409"/>
      <c r="H97" s="409"/>
      <c r="I97" s="409"/>
      <c r="J97" s="409"/>
      <c r="K97" s="409"/>
      <c r="L97" s="409"/>
      <c r="M97" s="397"/>
      <c r="N97" s="408"/>
      <c r="O97" s="408"/>
      <c r="P97" s="408" t="s">
        <v>1390</v>
      </c>
      <c r="Q97" s="38">
        <f t="shared" si="1"/>
        <v>1</v>
      </c>
    </row>
    <row r="98" spans="1:17" s="38" customFormat="1" ht="11.25" customHeight="1">
      <c r="A98" s="409">
        <f t="shared" si="2"/>
        <v>15</v>
      </c>
      <c r="B98" s="409" t="s">
        <v>6</v>
      </c>
      <c r="C98" s="409"/>
      <c r="D98" s="410"/>
      <c r="E98" s="409"/>
      <c r="F98" s="409"/>
      <c r="G98" s="409"/>
      <c r="H98" s="409"/>
      <c r="I98" s="409"/>
      <c r="J98" s="409"/>
      <c r="K98" s="409"/>
      <c r="L98" s="409"/>
      <c r="M98" s="397"/>
      <c r="N98" s="408"/>
      <c r="O98" s="408"/>
      <c r="P98" s="408" t="s">
        <v>1390</v>
      </c>
      <c r="Q98" s="38">
        <f t="shared" si="1"/>
        <v>1</v>
      </c>
    </row>
    <row r="99" spans="1:17" s="38" customFormat="1" ht="11.25" customHeight="1">
      <c r="A99" s="409">
        <f t="shared" si="2"/>
        <v>16</v>
      </c>
      <c r="B99" s="409" t="s">
        <v>7</v>
      </c>
      <c r="C99" s="409"/>
      <c r="D99" s="410"/>
      <c r="E99" s="409"/>
      <c r="F99" s="409"/>
      <c r="G99" s="409"/>
      <c r="H99" s="409"/>
      <c r="I99" s="409"/>
      <c r="J99" s="409"/>
      <c r="K99" s="409"/>
      <c r="L99" s="409"/>
      <c r="M99" s="397"/>
      <c r="N99" s="408"/>
      <c r="O99" s="408"/>
      <c r="P99" s="408" t="s">
        <v>1390</v>
      </c>
      <c r="Q99" s="38">
        <f t="shared" si="1"/>
        <v>1</v>
      </c>
    </row>
    <row r="100" spans="1:17" s="38" customFormat="1" ht="11.25" customHeight="1">
      <c r="A100" s="409">
        <f t="shared" si="2"/>
        <v>17</v>
      </c>
      <c r="B100" s="409" t="s">
        <v>56</v>
      </c>
      <c r="C100" s="409"/>
      <c r="D100" s="410"/>
      <c r="E100" s="409"/>
      <c r="F100" s="409"/>
      <c r="G100" s="409"/>
      <c r="H100" s="409"/>
      <c r="I100" s="409"/>
      <c r="J100" s="409"/>
      <c r="K100" s="409"/>
      <c r="L100" s="409"/>
      <c r="M100" s="397"/>
      <c r="N100" s="408"/>
      <c r="O100" s="408"/>
      <c r="P100" s="408" t="s">
        <v>1390</v>
      </c>
      <c r="Q100" s="38">
        <f t="shared" si="1"/>
        <v>1</v>
      </c>
    </row>
    <row r="101" spans="1:17" s="38" customFormat="1" ht="11.25" customHeight="1">
      <c r="A101" s="409">
        <f t="shared" si="2"/>
        <v>18</v>
      </c>
      <c r="B101" s="409" t="s">
        <v>57</v>
      </c>
      <c r="C101" s="409"/>
      <c r="D101" s="410"/>
      <c r="E101" s="409"/>
      <c r="F101" s="409"/>
      <c r="G101" s="409"/>
      <c r="H101" s="409"/>
      <c r="I101" s="409"/>
      <c r="J101" s="409"/>
      <c r="K101" s="409"/>
      <c r="L101" s="409"/>
      <c r="M101" s="397"/>
      <c r="N101" s="408"/>
      <c r="O101" s="408"/>
      <c r="P101" s="408" t="s">
        <v>1390</v>
      </c>
      <c r="Q101" s="38">
        <f t="shared" si="1"/>
        <v>1</v>
      </c>
    </row>
    <row r="102" spans="1:17" s="38" customFormat="1" ht="11.25" customHeight="1">
      <c r="A102" s="409">
        <f t="shared" si="2"/>
        <v>19</v>
      </c>
      <c r="B102" s="409" t="s">
        <v>58</v>
      </c>
      <c r="C102" s="409"/>
      <c r="D102" s="410"/>
      <c r="E102" s="409"/>
      <c r="F102" s="409"/>
      <c r="G102" s="409"/>
      <c r="H102" s="409"/>
      <c r="I102" s="409"/>
      <c r="J102" s="409"/>
      <c r="K102" s="409"/>
      <c r="L102" s="409"/>
      <c r="M102" s="397"/>
      <c r="N102" s="408"/>
      <c r="O102" s="408"/>
      <c r="P102" s="408" t="s">
        <v>1390</v>
      </c>
      <c r="Q102" s="38">
        <f t="shared" si="1"/>
        <v>1</v>
      </c>
    </row>
    <row r="103" spans="1:17" s="38" customFormat="1" ht="11.25" customHeight="1">
      <c r="A103" s="409">
        <f t="shared" si="2"/>
        <v>20</v>
      </c>
      <c r="B103" s="409" t="s">
        <v>59</v>
      </c>
      <c r="C103" s="409"/>
      <c r="D103" s="410"/>
      <c r="E103" s="409"/>
      <c r="F103" s="409"/>
      <c r="G103" s="409"/>
      <c r="H103" s="409"/>
      <c r="I103" s="409"/>
      <c r="J103" s="409"/>
      <c r="K103" s="409"/>
      <c r="L103" s="409"/>
      <c r="M103" s="397"/>
      <c r="N103" s="408"/>
      <c r="O103" s="408"/>
      <c r="P103" s="408" t="s">
        <v>1390</v>
      </c>
      <c r="Q103" s="38">
        <f t="shared" si="1"/>
        <v>1</v>
      </c>
    </row>
    <row r="104" spans="1:17" s="38" customFormat="1" ht="11.25" customHeight="1">
      <c r="A104" s="409">
        <f t="shared" si="2"/>
        <v>21</v>
      </c>
      <c r="B104" s="409" t="s">
        <v>60</v>
      </c>
      <c r="C104" s="409"/>
      <c r="D104" s="409"/>
      <c r="E104" s="409"/>
      <c r="F104" s="409"/>
      <c r="G104" s="409"/>
      <c r="H104" s="409"/>
      <c r="I104" s="409"/>
      <c r="J104" s="409"/>
      <c r="K104" s="409"/>
      <c r="L104" s="409"/>
      <c r="M104" s="397"/>
      <c r="N104" s="408"/>
      <c r="O104" s="408"/>
      <c r="P104" s="408" t="s">
        <v>1390</v>
      </c>
      <c r="Q104" s="38">
        <f t="shared" si="1"/>
        <v>1</v>
      </c>
    </row>
    <row r="105" spans="1:17" s="38" customFormat="1" ht="11.25" customHeight="1">
      <c r="A105" s="409">
        <f t="shared" si="2"/>
        <v>22</v>
      </c>
      <c r="B105" s="409" t="s">
        <v>61</v>
      </c>
      <c r="C105" s="409"/>
      <c r="D105" s="416"/>
      <c r="E105" s="409"/>
      <c r="F105" s="409"/>
      <c r="G105" s="409"/>
      <c r="H105" s="409"/>
      <c r="I105" s="409"/>
      <c r="J105" s="409"/>
      <c r="K105" s="409"/>
      <c r="L105" s="409"/>
      <c r="M105" s="397"/>
      <c r="N105" s="408"/>
      <c r="O105" s="408"/>
      <c r="P105" s="408" t="s">
        <v>1390</v>
      </c>
      <c r="Q105" s="38">
        <f t="shared" si="1"/>
        <v>1</v>
      </c>
    </row>
    <row r="106" spans="1:17" s="38" customFormat="1" ht="12.75" customHeight="1">
      <c r="A106" s="409">
        <f>A105+1</f>
        <v>23</v>
      </c>
      <c r="B106" s="409" t="s">
        <v>62</v>
      </c>
      <c r="C106" s="409"/>
      <c r="D106" s="409"/>
      <c r="E106" s="409"/>
      <c r="F106" s="409"/>
      <c r="G106" s="398"/>
      <c r="H106" s="398"/>
      <c r="I106" s="409"/>
      <c r="J106" s="409"/>
      <c r="K106" s="409"/>
      <c r="L106" s="409"/>
      <c r="M106" s="396"/>
      <c r="N106" s="408"/>
      <c r="O106" s="408"/>
      <c r="P106" s="408" t="s">
        <v>1390</v>
      </c>
      <c r="Q106" s="38">
        <f t="shared" si="1"/>
        <v>1</v>
      </c>
    </row>
    <row r="107" spans="1:17" s="38" customFormat="1" ht="12.75" customHeight="1">
      <c r="A107" s="409">
        <f aca="true" t="shared" si="3" ref="A107:A132">A106+1</f>
        <v>24</v>
      </c>
      <c r="B107" s="409" t="s">
        <v>63</v>
      </c>
      <c r="C107" s="409"/>
      <c r="D107" s="409"/>
      <c r="E107" s="409"/>
      <c r="F107" s="409"/>
      <c r="G107" s="398"/>
      <c r="H107" s="398"/>
      <c r="I107" s="409"/>
      <c r="J107" s="409"/>
      <c r="K107" s="409"/>
      <c r="L107" s="409"/>
      <c r="M107" s="396"/>
      <c r="N107" s="408"/>
      <c r="O107" s="408"/>
      <c r="P107" s="408" t="s">
        <v>1390</v>
      </c>
      <c r="Q107" s="38">
        <f t="shared" si="1"/>
        <v>1</v>
      </c>
    </row>
    <row r="108" spans="1:17" s="38" customFormat="1" ht="12.75" customHeight="1">
      <c r="A108" s="409">
        <f t="shared" si="3"/>
        <v>25</v>
      </c>
      <c r="B108" s="409" t="s">
        <v>64</v>
      </c>
      <c r="C108" s="409"/>
      <c r="D108" s="409"/>
      <c r="E108" s="409"/>
      <c r="F108" s="409"/>
      <c r="G108" s="398"/>
      <c r="H108" s="398"/>
      <c r="I108" s="409"/>
      <c r="J108" s="409"/>
      <c r="K108" s="409"/>
      <c r="L108" s="409"/>
      <c r="M108" s="396"/>
      <c r="N108" s="408"/>
      <c r="O108" s="408"/>
      <c r="P108" s="408" t="s">
        <v>1390</v>
      </c>
      <c r="Q108" s="38">
        <f t="shared" si="1"/>
        <v>1</v>
      </c>
    </row>
    <row r="109" spans="1:17" s="38" customFormat="1" ht="12.75" customHeight="1">
      <c r="A109" s="409">
        <f t="shared" si="3"/>
        <v>26</v>
      </c>
      <c r="B109" s="409" t="s">
        <v>65</v>
      </c>
      <c r="C109" s="409"/>
      <c r="D109" s="409"/>
      <c r="E109" s="409"/>
      <c r="F109" s="409"/>
      <c r="G109" s="398"/>
      <c r="H109" s="398"/>
      <c r="I109" s="409"/>
      <c r="J109" s="409"/>
      <c r="K109" s="409"/>
      <c r="L109" s="409"/>
      <c r="M109" s="396"/>
      <c r="N109" s="408"/>
      <c r="O109" s="408"/>
      <c r="P109" s="408" t="s">
        <v>1390</v>
      </c>
      <c r="Q109" s="38">
        <f t="shared" si="1"/>
        <v>1</v>
      </c>
    </row>
    <row r="110" spans="1:17" s="38" customFormat="1" ht="12.75" customHeight="1">
      <c r="A110" s="409">
        <f t="shared" si="3"/>
        <v>27</v>
      </c>
      <c r="B110" s="409" t="s">
        <v>66</v>
      </c>
      <c r="C110" s="409"/>
      <c r="D110" s="409"/>
      <c r="E110" s="409"/>
      <c r="F110" s="409"/>
      <c r="G110" s="398"/>
      <c r="H110" s="398"/>
      <c r="I110" s="409"/>
      <c r="J110" s="409"/>
      <c r="K110" s="409"/>
      <c r="L110" s="409"/>
      <c r="M110" s="396"/>
      <c r="N110" s="408"/>
      <c r="O110" s="408"/>
      <c r="P110" s="408" t="s">
        <v>1390</v>
      </c>
      <c r="Q110" s="38">
        <f t="shared" si="1"/>
        <v>1</v>
      </c>
    </row>
    <row r="111" spans="1:17" s="38" customFormat="1" ht="12.75" customHeight="1">
      <c r="A111" s="409">
        <f t="shared" si="3"/>
        <v>28</v>
      </c>
      <c r="B111" s="409" t="s">
        <v>67</v>
      </c>
      <c r="C111" s="409"/>
      <c r="D111" s="409"/>
      <c r="E111" s="409"/>
      <c r="F111" s="409"/>
      <c r="G111" s="398"/>
      <c r="H111" s="398"/>
      <c r="I111" s="409"/>
      <c r="J111" s="409"/>
      <c r="K111" s="409"/>
      <c r="L111" s="409"/>
      <c r="M111" s="396"/>
      <c r="N111" s="408"/>
      <c r="O111" s="408"/>
      <c r="P111" s="408" t="s">
        <v>1390</v>
      </c>
      <c r="Q111" s="38">
        <f t="shared" si="1"/>
        <v>1</v>
      </c>
    </row>
    <row r="112" spans="1:17" s="38" customFormat="1" ht="12.75" customHeight="1">
      <c r="A112" s="409">
        <f t="shared" si="3"/>
        <v>29</v>
      </c>
      <c r="B112" s="409" t="s">
        <v>1036</v>
      </c>
      <c r="C112" s="409"/>
      <c r="D112" s="409"/>
      <c r="E112" s="409"/>
      <c r="F112" s="409"/>
      <c r="G112" s="398"/>
      <c r="H112" s="398"/>
      <c r="I112" s="409"/>
      <c r="J112" s="409"/>
      <c r="K112" s="409"/>
      <c r="L112" s="409"/>
      <c r="M112" s="396"/>
      <c r="N112" s="408" t="s">
        <v>1390</v>
      </c>
      <c r="O112" s="408"/>
      <c r="P112" s="408"/>
      <c r="Q112" s="38">
        <f t="shared" si="1"/>
        <v>1</v>
      </c>
    </row>
    <row r="113" spans="1:17" s="38" customFormat="1" ht="12.75" customHeight="1">
      <c r="A113" s="409">
        <f t="shared" si="3"/>
        <v>30</v>
      </c>
      <c r="B113" s="409" t="s">
        <v>68</v>
      </c>
      <c r="C113" s="409"/>
      <c r="D113" s="409"/>
      <c r="E113" s="409"/>
      <c r="F113" s="409"/>
      <c r="G113" s="398"/>
      <c r="H113" s="398"/>
      <c r="I113" s="409"/>
      <c r="J113" s="409"/>
      <c r="K113" s="409"/>
      <c r="L113" s="409"/>
      <c r="M113" s="396"/>
      <c r="N113" s="408"/>
      <c r="O113" s="408"/>
      <c r="P113" s="408" t="s">
        <v>1390</v>
      </c>
      <c r="Q113" s="38">
        <f t="shared" si="1"/>
        <v>1</v>
      </c>
    </row>
    <row r="114" spans="1:17" s="38" customFormat="1" ht="12.75" customHeight="1">
      <c r="A114" s="409">
        <f t="shared" si="3"/>
        <v>31</v>
      </c>
      <c r="B114" s="409" t="s">
        <v>69</v>
      </c>
      <c r="C114" s="409"/>
      <c r="D114" s="409"/>
      <c r="E114" s="409"/>
      <c r="F114" s="409"/>
      <c r="G114" s="398"/>
      <c r="H114" s="398"/>
      <c r="I114" s="409"/>
      <c r="J114" s="409"/>
      <c r="K114" s="409"/>
      <c r="L114" s="409"/>
      <c r="M114" s="396"/>
      <c r="N114" s="408"/>
      <c r="O114" s="408"/>
      <c r="P114" s="408" t="s">
        <v>1390</v>
      </c>
      <c r="Q114" s="38">
        <f t="shared" si="1"/>
        <v>1</v>
      </c>
    </row>
    <row r="115" spans="1:17" s="38" customFormat="1" ht="12.75" customHeight="1">
      <c r="A115" s="409">
        <f t="shared" si="3"/>
        <v>32</v>
      </c>
      <c r="B115" s="409" t="s">
        <v>70</v>
      </c>
      <c r="C115" s="409"/>
      <c r="D115" s="409"/>
      <c r="E115" s="409"/>
      <c r="F115" s="409"/>
      <c r="G115" s="398"/>
      <c r="H115" s="398"/>
      <c r="I115" s="409"/>
      <c r="J115" s="409"/>
      <c r="K115" s="409"/>
      <c r="L115" s="409"/>
      <c r="M115" s="396"/>
      <c r="N115" s="408"/>
      <c r="O115" s="408"/>
      <c r="P115" s="408" t="s">
        <v>1390</v>
      </c>
      <c r="Q115" s="38">
        <f t="shared" si="1"/>
        <v>1</v>
      </c>
    </row>
    <row r="116" spans="1:17" s="38" customFormat="1" ht="12.75" customHeight="1">
      <c r="A116" s="409">
        <f t="shared" si="3"/>
        <v>33</v>
      </c>
      <c r="B116" s="409" t="s">
        <v>1007</v>
      </c>
      <c r="C116" s="409"/>
      <c r="D116" s="409"/>
      <c r="E116" s="409"/>
      <c r="F116" s="409"/>
      <c r="G116" s="398"/>
      <c r="H116" s="398"/>
      <c r="I116" s="409"/>
      <c r="J116" s="409"/>
      <c r="K116" s="409"/>
      <c r="L116" s="409"/>
      <c r="M116" s="396"/>
      <c r="N116" s="408"/>
      <c r="O116" s="408" t="s">
        <v>1390</v>
      </c>
      <c r="P116" s="408"/>
      <c r="Q116" s="38">
        <f t="shared" si="1"/>
        <v>1</v>
      </c>
    </row>
    <row r="117" spans="1:17" s="38" customFormat="1" ht="12.75" customHeight="1">
      <c r="A117" s="409">
        <f t="shared" si="3"/>
        <v>34</v>
      </c>
      <c r="B117" s="409" t="s">
        <v>1142</v>
      </c>
      <c r="C117" s="409"/>
      <c r="D117" s="409"/>
      <c r="E117" s="409"/>
      <c r="F117" s="409"/>
      <c r="G117" s="398"/>
      <c r="H117" s="398"/>
      <c r="I117" s="409"/>
      <c r="J117" s="409"/>
      <c r="K117" s="409"/>
      <c r="L117" s="409"/>
      <c r="M117" s="396"/>
      <c r="N117" s="408" t="s">
        <v>1390</v>
      </c>
      <c r="O117" s="408" t="s">
        <v>1390</v>
      </c>
      <c r="P117" s="408" t="s">
        <v>1390</v>
      </c>
      <c r="Q117" s="38">
        <f t="shared" si="1"/>
        <v>3</v>
      </c>
    </row>
    <row r="118" spans="1:17" s="38" customFormat="1" ht="12.75" customHeight="1">
      <c r="A118" s="409">
        <f t="shared" si="3"/>
        <v>35</v>
      </c>
      <c r="B118" s="409" t="s">
        <v>71</v>
      </c>
      <c r="C118" s="409"/>
      <c r="D118" s="409"/>
      <c r="E118" s="409"/>
      <c r="F118" s="409"/>
      <c r="G118" s="398"/>
      <c r="H118" s="398"/>
      <c r="I118" s="409"/>
      <c r="J118" s="409"/>
      <c r="K118" s="409"/>
      <c r="L118" s="409"/>
      <c r="M118" s="396"/>
      <c r="N118" s="408"/>
      <c r="O118" s="408"/>
      <c r="P118" s="408" t="s">
        <v>1390</v>
      </c>
      <c r="Q118" s="38">
        <f t="shared" si="1"/>
        <v>1</v>
      </c>
    </row>
    <row r="119" spans="1:17" s="38" customFormat="1" ht="12.75" customHeight="1">
      <c r="A119" s="409">
        <f t="shared" si="3"/>
        <v>36</v>
      </c>
      <c r="B119" s="409" t="s">
        <v>72</v>
      </c>
      <c r="C119" s="409"/>
      <c r="D119" s="409"/>
      <c r="E119" s="409"/>
      <c r="F119" s="409"/>
      <c r="G119" s="398"/>
      <c r="H119" s="398"/>
      <c r="I119" s="409"/>
      <c r="J119" s="409"/>
      <c r="K119" s="409"/>
      <c r="L119" s="409"/>
      <c r="M119" s="396"/>
      <c r="N119" s="408"/>
      <c r="O119" s="408"/>
      <c r="P119" s="408" t="s">
        <v>1390</v>
      </c>
      <c r="Q119" s="38">
        <f t="shared" si="1"/>
        <v>1</v>
      </c>
    </row>
    <row r="120" spans="1:17" s="38" customFormat="1" ht="12.75" customHeight="1">
      <c r="A120" s="409">
        <f t="shared" si="3"/>
        <v>37</v>
      </c>
      <c r="B120" s="409" t="s">
        <v>74</v>
      </c>
      <c r="C120" s="409"/>
      <c r="D120" s="409"/>
      <c r="E120" s="409"/>
      <c r="F120" s="409"/>
      <c r="G120" s="398"/>
      <c r="H120" s="398"/>
      <c r="I120" s="409"/>
      <c r="J120" s="409"/>
      <c r="K120" s="409"/>
      <c r="L120" s="409"/>
      <c r="M120" s="396"/>
      <c r="N120" s="408"/>
      <c r="O120" s="408" t="s">
        <v>1390</v>
      </c>
      <c r="P120" s="408" t="s">
        <v>1390</v>
      </c>
      <c r="Q120" s="38">
        <f t="shared" si="1"/>
        <v>2</v>
      </c>
    </row>
    <row r="121" spans="1:17" s="38" customFormat="1" ht="12.75" customHeight="1">
      <c r="A121" s="409">
        <f t="shared" si="3"/>
        <v>38</v>
      </c>
      <c r="B121" s="409" t="s">
        <v>73</v>
      </c>
      <c r="C121" s="409"/>
      <c r="D121" s="409"/>
      <c r="E121" s="409"/>
      <c r="F121" s="409"/>
      <c r="G121" s="398"/>
      <c r="H121" s="398"/>
      <c r="I121" s="409"/>
      <c r="J121" s="409"/>
      <c r="K121" s="409"/>
      <c r="L121" s="409"/>
      <c r="M121" s="396"/>
      <c r="N121" s="408"/>
      <c r="O121" s="408"/>
      <c r="P121" s="408" t="s">
        <v>1390</v>
      </c>
      <c r="Q121" s="38">
        <f t="shared" si="1"/>
        <v>1</v>
      </c>
    </row>
    <row r="122" spans="1:17" s="38" customFormat="1" ht="12.75" customHeight="1">
      <c r="A122" s="409">
        <f t="shared" si="3"/>
        <v>39</v>
      </c>
      <c r="B122" s="409" t="s">
        <v>75</v>
      </c>
      <c r="C122" s="409"/>
      <c r="D122" s="409"/>
      <c r="E122" s="409"/>
      <c r="F122" s="409"/>
      <c r="G122" s="398"/>
      <c r="H122" s="398"/>
      <c r="I122" s="409"/>
      <c r="J122" s="409"/>
      <c r="K122" s="409"/>
      <c r="L122" s="409"/>
      <c r="M122" s="396"/>
      <c r="N122" s="408"/>
      <c r="O122" s="408"/>
      <c r="P122" s="408" t="s">
        <v>1390</v>
      </c>
      <c r="Q122" s="38">
        <f t="shared" si="1"/>
        <v>1</v>
      </c>
    </row>
    <row r="123" spans="1:17" s="38" customFormat="1" ht="12.75" customHeight="1">
      <c r="A123" s="409">
        <f t="shared" si="3"/>
        <v>40</v>
      </c>
      <c r="B123" s="409" t="s">
        <v>76</v>
      </c>
      <c r="C123" s="409"/>
      <c r="D123" s="409"/>
      <c r="E123" s="409"/>
      <c r="F123" s="409"/>
      <c r="G123" s="398"/>
      <c r="H123" s="398"/>
      <c r="I123" s="409"/>
      <c r="J123" s="409"/>
      <c r="K123" s="409"/>
      <c r="L123" s="409"/>
      <c r="M123" s="396"/>
      <c r="N123" s="408"/>
      <c r="O123" s="408"/>
      <c r="P123" s="408" t="s">
        <v>1390</v>
      </c>
      <c r="Q123" s="38">
        <f t="shared" si="1"/>
        <v>1</v>
      </c>
    </row>
    <row r="124" spans="1:17" s="38" customFormat="1" ht="12.75" customHeight="1">
      <c r="A124" s="409">
        <f t="shared" si="3"/>
        <v>41</v>
      </c>
      <c r="B124" s="409" t="s">
        <v>1032</v>
      </c>
      <c r="C124" s="409"/>
      <c r="D124" s="409"/>
      <c r="E124" s="409"/>
      <c r="F124" s="409"/>
      <c r="G124" s="398"/>
      <c r="H124" s="398"/>
      <c r="I124" s="409"/>
      <c r="J124" s="409"/>
      <c r="K124" s="409"/>
      <c r="L124" s="409"/>
      <c r="M124" s="396"/>
      <c r="N124" s="408" t="s">
        <v>1390</v>
      </c>
      <c r="O124" s="408" t="s">
        <v>1390</v>
      </c>
      <c r="P124" s="408" t="s">
        <v>1390</v>
      </c>
      <c r="Q124" s="38">
        <f t="shared" si="1"/>
        <v>3</v>
      </c>
    </row>
    <row r="125" spans="1:17" s="38" customFormat="1" ht="12.75" customHeight="1">
      <c r="A125" s="409">
        <f t="shared" si="3"/>
        <v>42</v>
      </c>
      <c r="B125" s="409" t="s">
        <v>77</v>
      </c>
      <c r="C125" s="409"/>
      <c r="D125" s="409"/>
      <c r="E125" s="409"/>
      <c r="F125" s="409"/>
      <c r="G125" s="398"/>
      <c r="H125" s="398"/>
      <c r="I125" s="409"/>
      <c r="J125" s="409"/>
      <c r="K125" s="409"/>
      <c r="L125" s="409"/>
      <c r="M125" s="396"/>
      <c r="N125" s="408"/>
      <c r="O125" s="408"/>
      <c r="P125" s="408" t="s">
        <v>1390</v>
      </c>
      <c r="Q125" s="38">
        <f t="shared" si="1"/>
        <v>1</v>
      </c>
    </row>
    <row r="126" spans="1:17" s="38" customFormat="1" ht="12.75" customHeight="1">
      <c r="A126" s="409">
        <f t="shared" si="3"/>
        <v>43</v>
      </c>
      <c r="B126" s="409" t="s">
        <v>78</v>
      </c>
      <c r="C126" s="409"/>
      <c r="D126" s="409"/>
      <c r="E126" s="409"/>
      <c r="F126" s="409"/>
      <c r="G126" s="398"/>
      <c r="H126" s="398"/>
      <c r="I126" s="409"/>
      <c r="J126" s="409"/>
      <c r="K126" s="409"/>
      <c r="L126" s="409"/>
      <c r="M126" s="396"/>
      <c r="N126" s="408"/>
      <c r="O126" s="408"/>
      <c r="P126" s="408" t="s">
        <v>1390</v>
      </c>
      <c r="Q126" s="38">
        <f t="shared" si="1"/>
        <v>1</v>
      </c>
    </row>
    <row r="127" spans="1:17" s="38" customFormat="1" ht="12.75" customHeight="1">
      <c r="A127" s="409">
        <f t="shared" si="3"/>
        <v>44</v>
      </c>
      <c r="B127" s="409" t="s">
        <v>79</v>
      </c>
      <c r="C127" s="409"/>
      <c r="D127" s="409"/>
      <c r="E127" s="409"/>
      <c r="F127" s="409"/>
      <c r="G127" s="398"/>
      <c r="H127" s="398"/>
      <c r="I127" s="409"/>
      <c r="J127" s="409"/>
      <c r="K127" s="409"/>
      <c r="L127" s="409"/>
      <c r="M127" s="396"/>
      <c r="N127" s="408"/>
      <c r="O127" s="408"/>
      <c r="P127" s="408" t="s">
        <v>1390</v>
      </c>
      <c r="Q127" s="38">
        <f t="shared" si="1"/>
        <v>1</v>
      </c>
    </row>
    <row r="128" spans="1:17" s="38" customFormat="1" ht="12.75" customHeight="1">
      <c r="A128" s="409">
        <f t="shared" si="3"/>
        <v>45</v>
      </c>
      <c r="B128" s="409" t="s">
        <v>1009</v>
      </c>
      <c r="C128" s="409"/>
      <c r="D128" s="409"/>
      <c r="E128" s="409"/>
      <c r="F128" s="409"/>
      <c r="G128" s="398"/>
      <c r="H128" s="398"/>
      <c r="I128" s="409"/>
      <c r="J128" s="409"/>
      <c r="K128" s="409"/>
      <c r="L128" s="409"/>
      <c r="M128" s="396"/>
      <c r="N128" s="408"/>
      <c r="O128" s="408" t="s">
        <v>1390</v>
      </c>
      <c r="P128" s="408"/>
      <c r="Q128" s="38">
        <f t="shared" si="1"/>
        <v>1</v>
      </c>
    </row>
    <row r="129" spans="1:17" s="38" customFormat="1" ht="12.75" customHeight="1">
      <c r="A129" s="409">
        <f t="shared" si="3"/>
        <v>46</v>
      </c>
      <c r="B129" s="409" t="s">
        <v>1033</v>
      </c>
      <c r="C129" s="409"/>
      <c r="D129" s="409"/>
      <c r="E129" s="409"/>
      <c r="F129" s="409"/>
      <c r="G129" s="398"/>
      <c r="H129" s="398"/>
      <c r="I129" s="409"/>
      <c r="J129" s="409"/>
      <c r="K129" s="409"/>
      <c r="L129" s="409"/>
      <c r="M129" s="396"/>
      <c r="N129" s="408" t="s">
        <v>1390</v>
      </c>
      <c r="O129" s="408"/>
      <c r="P129" s="408"/>
      <c r="Q129" s="38">
        <f t="shared" si="1"/>
        <v>1</v>
      </c>
    </row>
    <row r="130" spans="1:17" s="38" customFormat="1" ht="12.75" customHeight="1">
      <c r="A130" s="409">
        <f t="shared" si="3"/>
        <v>47</v>
      </c>
      <c r="B130" s="409" t="s">
        <v>80</v>
      </c>
      <c r="C130" s="409"/>
      <c r="D130" s="409"/>
      <c r="E130" s="409"/>
      <c r="F130" s="409"/>
      <c r="G130" s="398"/>
      <c r="H130" s="398"/>
      <c r="I130" s="409"/>
      <c r="J130" s="409"/>
      <c r="K130" s="409"/>
      <c r="L130" s="409"/>
      <c r="M130" s="396"/>
      <c r="N130" s="408"/>
      <c r="O130" s="408" t="s">
        <v>1390</v>
      </c>
      <c r="P130" s="408" t="s">
        <v>1390</v>
      </c>
      <c r="Q130" s="38">
        <f t="shared" si="1"/>
        <v>2</v>
      </c>
    </row>
    <row r="131" spans="1:17" s="38" customFormat="1" ht="12.75" customHeight="1">
      <c r="A131" s="409">
        <f t="shared" si="3"/>
        <v>48</v>
      </c>
      <c r="B131" s="409" t="s">
        <v>81</v>
      </c>
      <c r="C131" s="409"/>
      <c r="D131" s="409"/>
      <c r="E131" s="409"/>
      <c r="F131" s="409"/>
      <c r="G131" s="398"/>
      <c r="H131" s="398"/>
      <c r="I131" s="409"/>
      <c r="J131" s="409"/>
      <c r="K131" s="409"/>
      <c r="L131" s="409"/>
      <c r="M131" s="396"/>
      <c r="N131" s="408"/>
      <c r="O131" s="408"/>
      <c r="P131" s="408" t="s">
        <v>1390</v>
      </c>
      <c r="Q131" s="38">
        <f t="shared" si="1"/>
        <v>1</v>
      </c>
    </row>
    <row r="132" spans="1:33" ht="12.75" customHeight="1">
      <c r="A132" s="409">
        <f t="shared" si="3"/>
        <v>49</v>
      </c>
      <c r="B132" s="409" t="s">
        <v>1035</v>
      </c>
      <c r="C132" s="409"/>
      <c r="D132" s="409"/>
      <c r="E132" s="409"/>
      <c r="F132" s="409"/>
      <c r="G132" s="398"/>
      <c r="H132" s="398"/>
      <c r="I132" s="409"/>
      <c r="J132" s="409"/>
      <c r="K132" s="409"/>
      <c r="L132" s="409"/>
      <c r="M132" s="396"/>
      <c r="N132" s="408" t="s">
        <v>1390</v>
      </c>
      <c r="O132" s="408"/>
      <c r="P132" s="408"/>
      <c r="Q132" s="38">
        <f t="shared" si="1"/>
        <v>1</v>
      </c>
      <c r="R132" s="38"/>
      <c r="S132" s="38"/>
      <c r="T132" s="38"/>
      <c r="U132" s="38"/>
      <c r="V132" s="38"/>
      <c r="W132" s="38"/>
      <c r="X132" s="38"/>
      <c r="Y132" s="38"/>
      <c r="Z132" s="38"/>
      <c r="AA132" s="38"/>
      <c r="AB132" s="38"/>
      <c r="AC132" s="38"/>
      <c r="AD132" s="38"/>
      <c r="AE132" s="38"/>
      <c r="AF132" s="38"/>
      <c r="AG132" s="38"/>
    </row>
    <row r="133" spans="1:33" ht="12.75" customHeight="1">
      <c r="A133" s="409">
        <v>50</v>
      </c>
      <c r="B133" s="409" t="s">
        <v>1011</v>
      </c>
      <c r="C133" s="409"/>
      <c r="D133" s="409"/>
      <c r="E133" s="409"/>
      <c r="F133" s="409"/>
      <c r="G133" s="398"/>
      <c r="H133" s="398"/>
      <c r="I133" s="409"/>
      <c r="J133" s="409"/>
      <c r="K133" s="409"/>
      <c r="L133" s="409"/>
      <c r="M133" s="396"/>
      <c r="N133" s="408"/>
      <c r="O133" s="408" t="s">
        <v>1390</v>
      </c>
      <c r="P133" s="408" t="s">
        <v>1390</v>
      </c>
      <c r="Q133" s="38">
        <f t="shared" si="1"/>
        <v>2</v>
      </c>
      <c r="R133" s="38"/>
      <c r="S133" s="38"/>
      <c r="T133" s="38"/>
      <c r="U133" s="38"/>
      <c r="V133" s="38"/>
      <c r="W133" s="38"/>
      <c r="X133" s="38"/>
      <c r="Y133" s="38"/>
      <c r="Z133" s="38"/>
      <c r="AA133" s="38"/>
      <c r="AB133" s="38"/>
      <c r="AC133" s="38"/>
      <c r="AD133" s="38"/>
      <c r="AE133" s="38"/>
      <c r="AF133" s="38"/>
      <c r="AG133" s="38"/>
    </row>
    <row r="134" spans="1:33" ht="12.75" customHeight="1">
      <c r="A134" s="409">
        <v>51</v>
      </c>
      <c r="B134" s="409" t="s">
        <v>1034</v>
      </c>
      <c r="C134" s="409"/>
      <c r="D134" s="409"/>
      <c r="E134" s="409"/>
      <c r="F134" s="409"/>
      <c r="G134" s="398"/>
      <c r="H134" s="398"/>
      <c r="I134" s="412"/>
      <c r="J134" s="412"/>
      <c r="K134" s="412"/>
      <c r="L134" s="412"/>
      <c r="M134" s="396"/>
      <c r="N134" s="408" t="s">
        <v>1390</v>
      </c>
      <c r="O134" s="408" t="s">
        <v>1390</v>
      </c>
      <c r="P134" s="408"/>
      <c r="Q134" s="38">
        <f t="shared" si="1"/>
        <v>2</v>
      </c>
      <c r="R134" s="38"/>
      <c r="S134" s="38"/>
      <c r="T134" s="38"/>
      <c r="U134" s="38"/>
      <c r="V134" s="38"/>
      <c r="W134" s="38"/>
      <c r="X134" s="38"/>
      <c r="Y134" s="38"/>
      <c r="Z134" s="38"/>
      <c r="AA134" s="38"/>
      <c r="AB134" s="38"/>
      <c r="AC134" s="38"/>
      <c r="AD134" s="38"/>
      <c r="AE134" s="38"/>
      <c r="AF134" s="38"/>
      <c r="AG134" s="38"/>
    </row>
    <row r="135" spans="1:33" ht="12.75" customHeight="1">
      <c r="A135" s="38"/>
      <c r="B135" s="38"/>
      <c r="C135" s="38"/>
      <c r="D135" s="38"/>
      <c r="E135" s="38"/>
      <c r="F135" s="38"/>
      <c r="G135" s="38"/>
      <c r="H135" s="38"/>
      <c r="Q135" s="38"/>
      <c r="R135" s="38"/>
      <c r="S135" s="38"/>
      <c r="T135" s="38"/>
      <c r="U135" s="38"/>
      <c r="V135" s="38"/>
      <c r="W135" s="38"/>
      <c r="X135" s="38"/>
      <c r="Y135" s="38"/>
      <c r="Z135" s="38"/>
      <c r="AA135" s="38"/>
      <c r="AB135" s="38"/>
      <c r="AC135" s="38"/>
      <c r="AD135" s="38"/>
      <c r="AE135" s="38"/>
      <c r="AF135" s="38"/>
      <c r="AG135" s="38"/>
    </row>
    <row r="136" spans="17:33" ht="12.75" customHeight="1">
      <c r="Q136" s="38"/>
      <c r="R136" s="38"/>
      <c r="S136" s="38"/>
      <c r="T136" s="38"/>
      <c r="U136" s="38"/>
      <c r="V136" s="38"/>
      <c r="W136" s="38"/>
      <c r="X136" s="38"/>
      <c r="Y136" s="38"/>
      <c r="Z136" s="38"/>
      <c r="AA136" s="38"/>
      <c r="AB136" s="38"/>
      <c r="AC136" s="38"/>
      <c r="AD136" s="38"/>
      <c r="AE136" s="38"/>
      <c r="AF136" s="38"/>
      <c r="AG136" s="38"/>
    </row>
    <row r="137" spans="17:33" ht="12.75" customHeight="1">
      <c r="Q137" s="38"/>
      <c r="R137" s="38"/>
      <c r="S137" s="38"/>
      <c r="T137" s="38"/>
      <c r="U137" s="38"/>
      <c r="V137" s="38"/>
      <c r="W137" s="38"/>
      <c r="X137" s="38"/>
      <c r="Y137" s="38"/>
      <c r="Z137" s="38"/>
      <c r="AA137" s="38"/>
      <c r="AB137" s="38"/>
      <c r="AC137" s="38"/>
      <c r="AD137" s="38"/>
      <c r="AE137" s="38"/>
      <c r="AF137" s="38"/>
      <c r="AG137" s="38"/>
    </row>
    <row r="138" spans="17:33" ht="12.75" customHeight="1">
      <c r="Q138" s="38"/>
      <c r="R138" s="38"/>
      <c r="S138" s="38"/>
      <c r="T138" s="38"/>
      <c r="U138" s="38"/>
      <c r="V138" s="38"/>
      <c r="W138" s="38"/>
      <c r="X138" s="38"/>
      <c r="Y138" s="38"/>
      <c r="Z138" s="38"/>
      <c r="AA138" s="38"/>
      <c r="AB138" s="38"/>
      <c r="AC138" s="38"/>
      <c r="AD138" s="38"/>
      <c r="AE138" s="38"/>
      <c r="AF138" s="38"/>
      <c r="AG138" s="38"/>
    </row>
    <row r="139" spans="17:33" ht="12.75" customHeight="1">
      <c r="Q139" s="38"/>
      <c r="R139" s="38"/>
      <c r="S139" s="38"/>
      <c r="T139" s="38"/>
      <c r="U139" s="38"/>
      <c r="V139" s="38"/>
      <c r="W139" s="38"/>
      <c r="X139" s="38"/>
      <c r="Y139" s="38"/>
      <c r="Z139" s="38"/>
      <c r="AA139" s="38"/>
      <c r="AB139" s="38"/>
      <c r="AC139" s="38"/>
      <c r="AD139" s="38"/>
      <c r="AE139" s="38"/>
      <c r="AF139" s="38"/>
      <c r="AG139" s="38"/>
    </row>
    <row r="140" spans="17:33" ht="12.75" customHeight="1">
      <c r="Q140" s="38"/>
      <c r="R140" s="38"/>
      <c r="S140" s="38"/>
      <c r="T140" s="38"/>
      <c r="U140" s="38"/>
      <c r="V140" s="38"/>
      <c r="W140" s="38"/>
      <c r="X140" s="38"/>
      <c r="Y140" s="38"/>
      <c r="Z140" s="38"/>
      <c r="AA140" s="38"/>
      <c r="AB140" s="38"/>
      <c r="AC140" s="38"/>
      <c r="AD140" s="38"/>
      <c r="AE140" s="38"/>
      <c r="AF140" s="38"/>
      <c r="AG140" s="38"/>
    </row>
    <row r="141" spans="17:33" ht="12.75" customHeight="1">
      <c r="Q141" s="38"/>
      <c r="R141" s="38"/>
      <c r="S141" s="38"/>
      <c r="T141" s="38"/>
      <c r="U141" s="38"/>
      <c r="V141" s="38"/>
      <c r="W141" s="38"/>
      <c r="X141" s="38"/>
      <c r="Y141" s="38"/>
      <c r="Z141" s="38"/>
      <c r="AA141" s="38"/>
      <c r="AB141" s="38"/>
      <c r="AC141" s="38"/>
      <c r="AD141" s="38"/>
      <c r="AE141" s="38"/>
      <c r="AF141" s="38"/>
      <c r="AG141" s="38"/>
    </row>
    <row r="142" spans="17:33" ht="12.75" customHeight="1">
      <c r="Q142" s="38"/>
      <c r="R142" s="38"/>
      <c r="S142" s="38"/>
      <c r="T142" s="38"/>
      <c r="U142" s="38"/>
      <c r="V142" s="38"/>
      <c r="W142" s="38"/>
      <c r="X142" s="38"/>
      <c r="Y142" s="38"/>
      <c r="Z142" s="38"/>
      <c r="AA142" s="38"/>
      <c r="AB142" s="38"/>
      <c r="AC142" s="38"/>
      <c r="AD142" s="38"/>
      <c r="AE142" s="38"/>
      <c r="AF142" s="38"/>
      <c r="AG142" s="38"/>
    </row>
    <row r="143" spans="17:33" ht="12.75" customHeight="1">
      <c r="Q143" s="38"/>
      <c r="R143" s="38"/>
      <c r="S143" s="38"/>
      <c r="T143" s="38"/>
      <c r="U143" s="38"/>
      <c r="V143" s="38"/>
      <c r="W143" s="38"/>
      <c r="X143" s="38"/>
      <c r="Y143" s="38"/>
      <c r="Z143" s="38"/>
      <c r="AA143" s="38"/>
      <c r="AB143" s="38"/>
      <c r="AC143" s="38"/>
      <c r="AD143" s="38"/>
      <c r="AE143" s="38"/>
      <c r="AF143" s="38"/>
      <c r="AG143" s="38"/>
    </row>
    <row r="144" spans="17:33" ht="12.75" customHeight="1">
      <c r="Q144" s="38"/>
      <c r="R144" s="38"/>
      <c r="S144" s="38"/>
      <c r="T144" s="38"/>
      <c r="U144" s="38"/>
      <c r="V144" s="38"/>
      <c r="W144" s="38"/>
      <c r="X144" s="38"/>
      <c r="Y144" s="38"/>
      <c r="Z144" s="38"/>
      <c r="AA144" s="38"/>
      <c r="AB144" s="38"/>
      <c r="AC144" s="38"/>
      <c r="AD144" s="38"/>
      <c r="AE144" s="38"/>
      <c r="AF144" s="38"/>
      <c r="AG144" s="38"/>
    </row>
    <row r="145" spans="17:33" ht="12.75" customHeight="1">
      <c r="Q145" s="38"/>
      <c r="R145" s="38"/>
      <c r="S145" s="38"/>
      <c r="T145" s="38"/>
      <c r="U145" s="38"/>
      <c r="V145" s="38"/>
      <c r="W145" s="38"/>
      <c r="X145" s="38"/>
      <c r="Y145" s="38"/>
      <c r="Z145" s="38"/>
      <c r="AA145" s="38"/>
      <c r="AB145" s="38"/>
      <c r="AC145" s="38"/>
      <c r="AD145" s="38"/>
      <c r="AE145" s="38"/>
      <c r="AF145" s="38"/>
      <c r="AG145" s="38"/>
    </row>
    <row r="146" spans="17:33" ht="12.75" customHeight="1">
      <c r="Q146" s="38"/>
      <c r="R146" s="38"/>
      <c r="S146" s="38"/>
      <c r="T146" s="38"/>
      <c r="U146" s="38"/>
      <c r="V146" s="38"/>
      <c r="W146" s="38"/>
      <c r="X146" s="38"/>
      <c r="Y146" s="38"/>
      <c r="Z146" s="38"/>
      <c r="AA146" s="38"/>
      <c r="AB146" s="38"/>
      <c r="AC146" s="38"/>
      <c r="AD146" s="38"/>
      <c r="AE146" s="38"/>
      <c r="AF146" s="38"/>
      <c r="AG146" s="38"/>
    </row>
    <row r="147" spans="17:33" ht="12.75" customHeight="1">
      <c r="Q147" s="38"/>
      <c r="R147" s="38"/>
      <c r="S147" s="38"/>
      <c r="T147" s="38"/>
      <c r="U147" s="38"/>
      <c r="V147" s="38"/>
      <c r="W147" s="38"/>
      <c r="X147" s="38"/>
      <c r="Y147" s="38"/>
      <c r="Z147" s="38"/>
      <c r="AA147" s="38"/>
      <c r="AB147" s="38"/>
      <c r="AC147" s="38"/>
      <c r="AD147" s="38"/>
      <c r="AE147" s="38"/>
      <c r="AF147" s="38"/>
      <c r="AG147" s="38"/>
    </row>
    <row r="148" spans="17:33" ht="12.75" customHeight="1">
      <c r="Q148" s="38"/>
      <c r="R148" s="38"/>
      <c r="S148" s="38"/>
      <c r="T148" s="38"/>
      <c r="U148" s="38"/>
      <c r="V148" s="38"/>
      <c r="W148" s="38"/>
      <c r="X148" s="38"/>
      <c r="Y148" s="38"/>
      <c r="Z148" s="38"/>
      <c r="AA148" s="38"/>
      <c r="AB148" s="38"/>
      <c r="AC148" s="38"/>
      <c r="AD148" s="38"/>
      <c r="AE148" s="38"/>
      <c r="AF148" s="38"/>
      <c r="AG148" s="38"/>
    </row>
    <row r="149" spans="17:33" ht="12.75" customHeight="1">
      <c r="Q149" s="38"/>
      <c r="R149" s="38"/>
      <c r="S149" s="38"/>
      <c r="T149" s="38"/>
      <c r="U149" s="38"/>
      <c r="V149" s="38"/>
      <c r="W149" s="38"/>
      <c r="X149" s="38"/>
      <c r="Y149" s="38"/>
      <c r="Z149" s="38"/>
      <c r="AA149" s="38"/>
      <c r="AB149" s="38"/>
      <c r="AC149" s="38"/>
      <c r="AD149" s="38"/>
      <c r="AE149" s="38"/>
      <c r="AF149" s="38"/>
      <c r="AG149" s="38"/>
    </row>
    <row r="150" spans="17:33" ht="12.75" customHeight="1">
      <c r="Q150" s="38"/>
      <c r="R150" s="38"/>
      <c r="S150" s="38"/>
      <c r="T150" s="38"/>
      <c r="U150" s="38"/>
      <c r="V150" s="38"/>
      <c r="W150" s="38"/>
      <c r="X150" s="38"/>
      <c r="Y150" s="38"/>
      <c r="Z150" s="38"/>
      <c r="AA150" s="38"/>
      <c r="AB150" s="38"/>
      <c r="AC150" s="38"/>
      <c r="AD150" s="38"/>
      <c r="AE150" s="38"/>
      <c r="AF150" s="38"/>
      <c r="AG150" s="38"/>
    </row>
    <row r="151" spans="17:33" ht="12.75" customHeight="1">
      <c r="Q151" s="38"/>
      <c r="R151" s="38"/>
      <c r="S151" s="38"/>
      <c r="T151" s="38"/>
      <c r="U151" s="38"/>
      <c r="V151" s="38"/>
      <c r="W151" s="38"/>
      <c r="X151" s="38"/>
      <c r="Y151" s="38"/>
      <c r="Z151" s="38"/>
      <c r="AA151" s="38"/>
      <c r="AB151" s="38"/>
      <c r="AC151" s="38"/>
      <c r="AD151" s="38"/>
      <c r="AE151" s="38"/>
      <c r="AF151" s="38"/>
      <c r="AG151" s="38"/>
    </row>
    <row r="152" spans="17:33" ht="12.75" customHeight="1">
      <c r="Q152" s="38"/>
      <c r="R152" s="38"/>
      <c r="S152" s="38"/>
      <c r="T152" s="38"/>
      <c r="U152" s="38"/>
      <c r="V152" s="38"/>
      <c r="W152" s="38"/>
      <c r="X152" s="38"/>
      <c r="Y152" s="38"/>
      <c r="Z152" s="38"/>
      <c r="AA152" s="38"/>
      <c r="AB152" s="38"/>
      <c r="AC152" s="38"/>
      <c r="AD152" s="38"/>
      <c r="AE152" s="38"/>
      <c r="AF152" s="38"/>
      <c r="AG152" s="38"/>
    </row>
    <row r="153" spans="17:33" ht="12.75" customHeight="1">
      <c r="Q153" s="38"/>
      <c r="R153" s="38"/>
      <c r="S153" s="38"/>
      <c r="T153" s="38"/>
      <c r="U153" s="38"/>
      <c r="V153" s="38"/>
      <c r="W153" s="38"/>
      <c r="X153" s="38"/>
      <c r="Y153" s="38"/>
      <c r="Z153" s="38"/>
      <c r="AA153" s="38"/>
      <c r="AB153" s="38"/>
      <c r="AC153" s="38"/>
      <c r="AD153" s="38"/>
      <c r="AE153" s="38"/>
      <c r="AF153" s="38"/>
      <c r="AG153" s="38"/>
    </row>
    <row r="154" spans="17:33" ht="12.75" customHeight="1">
      <c r="Q154" s="38"/>
      <c r="R154" s="38"/>
      <c r="S154" s="38"/>
      <c r="T154" s="38"/>
      <c r="U154" s="38"/>
      <c r="V154" s="38"/>
      <c r="W154" s="38"/>
      <c r="X154" s="38"/>
      <c r="Y154" s="38"/>
      <c r="Z154" s="38"/>
      <c r="AA154" s="38"/>
      <c r="AB154" s="38"/>
      <c r="AC154" s="38"/>
      <c r="AD154" s="38"/>
      <c r="AE154" s="38"/>
      <c r="AF154" s="38"/>
      <c r="AG154" s="38"/>
    </row>
    <row r="155" spans="17:33" ht="12.75" customHeight="1">
      <c r="Q155" s="38"/>
      <c r="R155" s="38"/>
      <c r="S155" s="38"/>
      <c r="T155" s="38"/>
      <c r="U155" s="38"/>
      <c r="V155" s="38"/>
      <c r="W155" s="38"/>
      <c r="X155" s="38"/>
      <c r="Y155" s="38"/>
      <c r="Z155" s="38"/>
      <c r="AA155" s="38"/>
      <c r="AB155" s="38"/>
      <c r="AC155" s="38"/>
      <c r="AD155" s="38"/>
      <c r="AE155" s="38"/>
      <c r="AF155" s="38"/>
      <c r="AG155" s="38"/>
    </row>
    <row r="156" spans="17:33" ht="12.75" customHeight="1">
      <c r="Q156" s="38"/>
      <c r="R156" s="38"/>
      <c r="S156" s="38"/>
      <c r="T156" s="38"/>
      <c r="U156" s="38"/>
      <c r="V156" s="38"/>
      <c r="W156" s="38"/>
      <c r="X156" s="38"/>
      <c r="Y156" s="38"/>
      <c r="Z156" s="38"/>
      <c r="AA156" s="38"/>
      <c r="AB156" s="38"/>
      <c r="AC156" s="38"/>
      <c r="AD156" s="38"/>
      <c r="AE156" s="38"/>
      <c r="AF156" s="38"/>
      <c r="AG156" s="38"/>
    </row>
    <row r="157" spans="17:33" ht="12.75" customHeight="1">
      <c r="Q157" s="38"/>
      <c r="R157" s="38"/>
      <c r="S157" s="38"/>
      <c r="T157" s="38"/>
      <c r="U157" s="38"/>
      <c r="V157" s="38"/>
      <c r="W157" s="38"/>
      <c r="X157" s="38"/>
      <c r="Y157" s="38"/>
      <c r="Z157" s="38"/>
      <c r="AA157" s="38"/>
      <c r="AB157" s="38"/>
      <c r="AC157" s="38"/>
      <c r="AD157" s="38"/>
      <c r="AE157" s="38"/>
      <c r="AF157" s="38"/>
      <c r="AG157" s="38"/>
    </row>
    <row r="158" spans="17:33" ht="12.75" customHeight="1">
      <c r="Q158" s="38"/>
      <c r="R158" s="38"/>
      <c r="S158" s="38"/>
      <c r="T158" s="38"/>
      <c r="U158" s="38"/>
      <c r="V158" s="38"/>
      <c r="W158" s="38"/>
      <c r="X158" s="38"/>
      <c r="Y158" s="38"/>
      <c r="Z158" s="38"/>
      <c r="AA158" s="38"/>
      <c r="AB158" s="38"/>
      <c r="AC158" s="38"/>
      <c r="AD158" s="38"/>
      <c r="AE158" s="38"/>
      <c r="AF158" s="38"/>
      <c r="AG158" s="38"/>
    </row>
    <row r="159" spans="17:33" ht="12.75" customHeight="1">
      <c r="Q159" s="38"/>
      <c r="R159" s="38"/>
      <c r="S159" s="38"/>
      <c r="T159" s="38"/>
      <c r="U159" s="38"/>
      <c r="V159" s="38"/>
      <c r="W159" s="38"/>
      <c r="X159" s="38"/>
      <c r="Y159" s="38"/>
      <c r="Z159" s="38"/>
      <c r="AA159" s="38"/>
      <c r="AB159" s="38"/>
      <c r="AC159" s="38"/>
      <c r="AD159" s="38"/>
      <c r="AE159" s="38"/>
      <c r="AF159" s="38"/>
      <c r="AG159" s="38"/>
    </row>
    <row r="160" spans="17:33" ht="12.75" customHeight="1">
      <c r="Q160" s="38"/>
      <c r="R160" s="38"/>
      <c r="S160" s="38"/>
      <c r="T160" s="38"/>
      <c r="U160" s="38"/>
      <c r="V160" s="38"/>
      <c r="W160" s="38"/>
      <c r="X160" s="38"/>
      <c r="Y160" s="38"/>
      <c r="Z160" s="38"/>
      <c r="AA160" s="38"/>
      <c r="AB160" s="38"/>
      <c r="AC160" s="38"/>
      <c r="AD160" s="38"/>
      <c r="AE160" s="38"/>
      <c r="AF160" s="38"/>
      <c r="AG160" s="38"/>
    </row>
    <row r="161" spans="17:33" ht="12.75" customHeight="1">
      <c r="Q161" s="38"/>
      <c r="R161" s="38"/>
      <c r="S161" s="38"/>
      <c r="T161" s="38"/>
      <c r="U161" s="38"/>
      <c r="V161" s="38"/>
      <c r="W161" s="38"/>
      <c r="X161" s="38"/>
      <c r="Y161" s="38"/>
      <c r="Z161" s="38"/>
      <c r="AA161" s="38"/>
      <c r="AB161" s="38"/>
      <c r="AC161" s="38"/>
      <c r="AD161" s="38"/>
      <c r="AE161" s="38"/>
      <c r="AF161" s="38"/>
      <c r="AG161" s="38"/>
    </row>
    <row r="162" spans="17:33" ht="12.75" customHeight="1">
      <c r="Q162" s="38"/>
      <c r="R162" s="38"/>
      <c r="S162" s="38"/>
      <c r="T162" s="38"/>
      <c r="U162" s="38"/>
      <c r="V162" s="38"/>
      <c r="W162" s="38"/>
      <c r="X162" s="38"/>
      <c r="Y162" s="38"/>
      <c r="Z162" s="38"/>
      <c r="AA162" s="38"/>
      <c r="AB162" s="38"/>
      <c r="AC162" s="38"/>
      <c r="AD162" s="38"/>
      <c r="AE162" s="38"/>
      <c r="AF162" s="38"/>
      <c r="AG162" s="38"/>
    </row>
    <row r="163" spans="17:33" ht="12.75" customHeight="1">
      <c r="Q163" s="38"/>
      <c r="R163" s="38"/>
      <c r="S163" s="38"/>
      <c r="T163" s="38"/>
      <c r="U163" s="38"/>
      <c r="V163" s="38"/>
      <c r="W163" s="38"/>
      <c r="X163" s="38"/>
      <c r="Y163" s="38"/>
      <c r="Z163" s="38"/>
      <c r="AA163" s="38"/>
      <c r="AB163" s="38"/>
      <c r="AC163" s="38"/>
      <c r="AD163" s="38"/>
      <c r="AE163" s="38"/>
      <c r="AF163" s="38"/>
      <c r="AG163" s="38"/>
    </row>
    <row r="164" spans="17:33" ht="12.75" customHeight="1">
      <c r="Q164" s="38"/>
      <c r="R164" s="38"/>
      <c r="S164" s="38"/>
      <c r="T164" s="38"/>
      <c r="U164" s="38"/>
      <c r="V164" s="38"/>
      <c r="W164" s="38"/>
      <c r="X164" s="38"/>
      <c r="Y164" s="38"/>
      <c r="Z164" s="38"/>
      <c r="AA164" s="38"/>
      <c r="AB164" s="38"/>
      <c r="AC164" s="38"/>
      <c r="AD164" s="38"/>
      <c r="AE164" s="38"/>
      <c r="AF164" s="38"/>
      <c r="AG164" s="38"/>
    </row>
    <row r="165" spans="17:33" ht="12.75" customHeight="1">
      <c r="Q165" s="38"/>
      <c r="R165" s="38"/>
      <c r="S165" s="38"/>
      <c r="T165" s="38"/>
      <c r="U165" s="38"/>
      <c r="V165" s="38"/>
      <c r="W165" s="38"/>
      <c r="X165" s="38"/>
      <c r="Y165" s="38"/>
      <c r="Z165" s="38"/>
      <c r="AA165" s="38"/>
      <c r="AB165" s="38"/>
      <c r="AC165" s="38"/>
      <c r="AD165" s="38"/>
      <c r="AE165" s="38"/>
      <c r="AF165" s="38"/>
      <c r="AG165" s="38"/>
    </row>
  </sheetData>
  <mergeCells count="2">
    <mergeCell ref="F3:G3"/>
    <mergeCell ref="N3:R3"/>
  </mergeCells>
  <hyperlinks>
    <hyperlink ref="A78" r:id="rId1" display="http://demo.decodeme.com/health-watch/details/T2D"/>
    <hyperlink ref="B92" r:id="rId2" display="http://www.ncbi.nlm.nih.gov/entrez/query.fcgi?cmd=Search&amp;db=PubMed&amp;term=16415884"/>
    <hyperlink ref="B97" r:id="rId3" display="http://www.ncbi.nlm.nih.gov/entrez/query.fcgi?cmd=Search&amp;db=PubMed&amp;term=17206141"/>
    <hyperlink ref="B98" r:id="rId4" display="http://www.ncbi.nlm.nih.gov/entrez/query.fcgi?cmd=Search&amp;db=PubMed&amp;term=17245589"/>
    <hyperlink ref="B95" r:id="rId5" display="http://www.ncbi.nlm.nih.gov/entrez/query.fcgi?cmd=Search&amp;db=PubMed&amp;term=17340123"/>
    <hyperlink ref="B104" r:id="rId6" display="http://www.ncbi.nlm.nih.gov/entrez/query.fcgi?cmd=Search&amp;db=PubMed&amp;term=18097733"/>
    <hyperlink ref="B84" r:id="rId7" display="http://www.ncbi.nlm.nih.gov/entrez/query.fcgi?cmd=Search&amp;db=PubMed&amp;term=10973253"/>
    <hyperlink ref="B89" r:id="rId8" display="http://www.ncbi.nlm.nih.gov/entrez/query.fcgi?cmd=Search&amp;db=PubMed&amp;term=9806549"/>
    <hyperlink ref="B90" r:id="rId9" display="http://www.ncbi.nlm.nih.gov/entrez/query.fcgi?cmd=Search&amp;db=PubMed&amp;term=11596673"/>
    <hyperlink ref="B94" r:id="rId10" display="http://www.ncbi.nlm.nih.gov/entrez/query.fcgi?cmd=Search&amp;db=PubMed&amp;term=10777704"/>
    <hyperlink ref="B105" r:id="rId11" display="http://www.ncbi.nlm.nih.gov/entrez/query.fcgi?cmd=Search&amp;db=PubMed&amp;term=16108843"/>
    <hyperlink ref="B103" r:id="rId12" display="http://www.ncbi.nlm.nih.gov/entrez/query.fcgi?cmd=Search&amp;db=PubMed&amp;term=1397696"/>
    <hyperlink ref="B96" r:id="rId13" display="http://www.ncbi.nlm.nih.gov/entrez/query.fcgi?cmd=Search&amp;db=PubMed&amp;term=16443426"/>
    <hyperlink ref="B102" r:id="rId14" display="http://www.ncbi.nlm.nih.gov/entrez/query.fcgi?cmd=Search&amp;db=PubMed&amp;term=16787980"/>
    <hyperlink ref="B86" r:id="rId15" display="http://www.ncbi.nlm.nih.gov/entrez/query.fcgi?cmd=Search&amp;db=PubMed&amp;term=16364283"/>
    <hyperlink ref="B101" r:id="rId16" display="http://www.ncbi.nlm.nih.gov/entrez/query.fcgi?cmd=Search&amp;db=PubMed&amp;term=17192720"/>
    <hyperlink ref="B88" r:id="rId17" display="http://www.ncbi.nlm.nih.gov/entrez/query.fcgi?cmd=Search&amp;db=PubMed&amp;term=16984975"/>
    <hyperlink ref="B91" r:id="rId18" display="http://www.ncbi.nlm.nih.gov/entrez/query.fcgi?cmd=Search&amp;db=PubMed&amp;term=18040659"/>
    <hyperlink ref="B99" r:id="rId19" display="http://www.ncbi.nlm.nih.gov/entrez/query.fcgi?cmd=Search&amp;db=PubMed&amp;term=9771706"/>
    <hyperlink ref="B100" r:id="rId20" display="http://www.ncbi.nlm.nih.gov/entrez/query.fcgi?cmd=Search&amp;db=PubMed&amp;term=2649325"/>
    <hyperlink ref="B85" r:id="rId21" display="http://www.ncbi.nlm.nih.gov/entrez/query.fcgi?cmd=Search&amp;db=PubMed&amp;term=14736744"/>
    <hyperlink ref="B87" r:id="rId22" display="http://www.ncbi.nlm.nih.gov/entrez/query.fcgi?cmd=Search&amp;db=PubMed&amp;term=15331542"/>
    <hyperlink ref="D7" tooltip="Show in Genome browser"/>
    <hyperlink ref="D9" tooltip="Show in Genome browser"/>
    <hyperlink ref="D8" tooltip="Show in Genome browser"/>
    <hyperlink ref="D12" tooltip="Show in Genome browser"/>
    <hyperlink ref="D21" tooltip="Show in Genome browser"/>
    <hyperlink ref="D25" tooltip="Show in Genome browser"/>
    <hyperlink ref="D13" tooltip="Show in Genome browser"/>
    <hyperlink ref="D23" tooltip="Show in Genome browser"/>
    <hyperlink ref="D16" tooltip="Show in Genome browser"/>
    <hyperlink ref="D40" tooltip="Show in Genome browser"/>
    <hyperlink ref="D30" tooltip="Show in Genome browser"/>
    <hyperlink ref="D42" tooltip="Show in Genome browser"/>
    <hyperlink ref="D22" tooltip="Show in Genome browser"/>
    <hyperlink ref="D57" tooltip="Show in Genome browser"/>
    <hyperlink ref="W93" tooltip="Show in Genome browser"/>
    <hyperlink ref="W112" tooltip="Show in Genome browser"/>
    <hyperlink ref="W102" tooltip="Show in Genome browser"/>
    <hyperlink ref="W96" tooltip="Show in Genome browser"/>
    <hyperlink ref="W131" tooltip="Show in Genome browser"/>
    <hyperlink ref="W139" tooltip="Show in Genome browser"/>
    <hyperlink ref="W122" tooltip="Show in Genome browser"/>
    <hyperlink ref="W136" tooltip="Show in Genome browser"/>
    <hyperlink ref="W82" tooltip="Show in Genome browser"/>
    <hyperlink ref="W104" tooltip="Show in Genome browser"/>
    <hyperlink ref="W89" tooltip="Show in Genome browser"/>
    <hyperlink ref="W107" tooltip="Show in Genome browser"/>
    <hyperlink ref="W134" tooltip="Show in Genome browser"/>
    <hyperlink ref="W128" tooltip="Show in Genome browser"/>
    <hyperlink ref="B118" r:id="rId23" display="http://www.ncbi.nlm.nih.gov/entrez/query.fcgi?cmd=Search&amp;db=PubMed&amp;term=17003358"/>
    <hyperlink ref="B122" r:id="rId24" display="http://www.ncbi.nlm.nih.gov/entrez/query.fcgi?cmd=Search&amp;db=PubMed&amp;term=17342473"/>
    <hyperlink ref="B130" r:id="rId25" display="http://www.ncbi.nlm.nih.gov/entrez/query.fcgi?cmd=Search&amp;db=PubMed&amp;term=17554300"/>
    <hyperlink ref="B115" r:id="rId26" display="http://www.ncbi.nlm.nih.gov/entrez/query.fcgi?cmd=Search&amp;db=PubMed&amp;term=17601994"/>
    <hyperlink ref="B125" r:id="rId27" display="http://www.ncbi.nlm.nih.gov/entrez/query.fcgi?cmd=Search&amp;db=PubMed&amp;term=8001151"/>
    <hyperlink ref="B110" r:id="rId28" display="http://www.ncbi.nlm.nih.gov/entrez/query.fcgi?cmd=Search&amp;db=PubMed&amp;term=12540638"/>
    <hyperlink ref="B121" r:id="rId29" display="http://www.ncbi.nlm.nih.gov/entrez/query.fcgi?cmd=Search&amp;db=PubMed&amp;term=16320083"/>
    <hyperlink ref="B114" r:id="rId30" display="http://www.ncbi.nlm.nih.gov/entrez/query.fcgi?cmd=Search&amp;db=PubMed&amp;term=17823772"/>
    <hyperlink ref="B113" r:id="rId31" display="http://www.ncbi.nlm.nih.gov/entrez/query.fcgi?cmd=Search&amp;db=PubMed&amp;term=17534663"/>
    <hyperlink ref="B127" r:id="rId32" display="http://www.ncbi.nlm.nih.gov/entrez/query.fcgi?cmd=Search&amp;db=PubMed&amp;term=11793026"/>
    <hyperlink ref="B126" r:id="rId33" display="http://www.ncbi.nlm.nih.gov/entrez/query.fcgi?cmd=Search&amp;db=PubMed&amp;term=16887799"/>
    <hyperlink ref="B111" r:id="rId34" display="http://www.ncbi.nlm.nih.gov/entrez/query.fcgi?cmd=Search&amp;db=PubMed&amp;term=18162508"/>
    <hyperlink ref="B123" r:id="rId35" display="http://www.ncbi.nlm.nih.gov/entrez/query.fcgi?cmd=Search&amp;db=PubMed&amp;term=17293876"/>
    <hyperlink ref="B131" r:id="rId36" display="http://www.ncbi.nlm.nih.gov/entrez/query.fcgi?cmd=Search&amp;db=PubMed&amp;term=16571599"/>
    <hyperlink ref="B119" r:id="rId37" display="http://www.ncbi.nlm.nih.gov/entrez/query.fcgi?cmd=Search&amp;db=PubMed&amp;term=17463246"/>
    <hyperlink ref="B120" r:id="rId38" display="http://www.ncbi.nlm.nih.gov/entrez/query.fcgi?cmd=Search&amp;db=PubMed&amp;term=17463248"/>
    <hyperlink ref="B108" r:id="rId39" display="http://www.ncbi.nlm.nih.gov/entrez/query.fcgi?cmd=Search&amp;db=PubMed&amp;term=18469204"/>
    <hyperlink ref="B109" r:id="rId40" display="http://www.ncbi.nlm.nih.gov/entrez/query.fcgi?cmd=Search&amp;db=PubMed&amp;term=9891060"/>
    <hyperlink ref="B106" r:id="rId41" display="http://www.ncbi.nlm.nih.gov/entrez/query.fcgi?cmd=Search&amp;db=PubMed&amp;term=11289058"/>
    <hyperlink ref="B107" r:id="rId42" display="http://www.ncbi.nlm.nih.gov/entrez/query.fcgi?cmd=Search&amp;db=PubMed&amp;term=17130514"/>
    <hyperlink ref="X45" tooltip="Show in Genome browser"/>
    <hyperlink ref="X24" tooltip="Show in Genome browser"/>
    <hyperlink ref="X23" tooltip="Show in Genome browser"/>
    <hyperlink ref="X39" tooltip="Show in Genome browser"/>
    <hyperlink ref="X32" tooltip="Show in Genome browser"/>
    <hyperlink ref="X38" tooltip="Show in Genome browser"/>
    <hyperlink ref="X51" tooltip="Show in Genome browser"/>
    <hyperlink ref="X57" tooltip="Show in Genome browser"/>
    <hyperlink ref="X27" tooltip="Show in Genome browser"/>
    <hyperlink ref="X53" tooltip="Show in Genome browser"/>
    <hyperlink ref="X55" tooltip="Show in Genome browser"/>
    <hyperlink ref="X12" tooltip="Show in Genome browser"/>
    <hyperlink ref="X48" tooltip="Show in Genome browser"/>
    <hyperlink ref="X16" tooltip="Show in Genome browser"/>
  </hyperlinks>
  <printOptions/>
  <pageMargins left="0.75" right="0.75" top="0.78" bottom="0.51" header="0.5" footer="0.5"/>
  <pageSetup fitToHeight="100" fitToWidth="1" horizontalDpi="600" verticalDpi="600" orientation="portrait" scale="70" r:id="rId43"/>
</worksheet>
</file>

<file path=xl/worksheets/sheet22.xml><?xml version="1.0" encoding="utf-8"?>
<worksheet xmlns="http://schemas.openxmlformats.org/spreadsheetml/2006/main" xmlns:r="http://schemas.openxmlformats.org/officeDocument/2006/relationships">
  <sheetPr>
    <pageSetUpPr fitToPage="1"/>
  </sheetPr>
  <dimension ref="A1:AE59"/>
  <sheetViews>
    <sheetView workbookViewId="0" topLeftCell="A144">
      <selection activeCell="W182" sqref="W182"/>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7.421875" style="0" customWidth="1"/>
    <col min="17" max="18" width="4.8515625" style="0" bestFit="1" customWidth="1"/>
    <col min="19" max="19" width="1.8515625" style="0" customWidth="1"/>
    <col min="20" max="20" width="4.8515625" style="0" bestFit="1" customWidth="1"/>
    <col min="21" max="21" width="4.28125" style="0" bestFit="1" customWidth="1"/>
    <col min="22" max="22" width="12.8515625" style="0" customWidth="1"/>
    <col min="23" max="23" width="16.57421875" style="0" bestFit="1" customWidth="1"/>
    <col min="24" max="24" width="13.57421875" style="0" bestFit="1" customWidth="1"/>
    <col min="25" max="25" width="11.28125" style="0" bestFit="1" customWidth="1"/>
    <col min="26" max="26" width="6.57421875" style="0" customWidth="1"/>
    <col min="27" max="27" width="7.7109375" style="0" customWidth="1"/>
    <col min="28" max="28" width="8.28125" style="0" customWidth="1"/>
    <col min="29" max="29" width="3.7109375" style="0" customWidth="1"/>
  </cols>
  <sheetData>
    <row r="1" spans="1:25" ht="12.75" customHeight="1">
      <c r="A1" s="94"/>
      <c r="B1" s="95" t="s">
        <v>1320</v>
      </c>
      <c r="C1" s="94"/>
      <c r="D1" s="229"/>
      <c r="E1" s="92"/>
      <c r="F1" s="94"/>
      <c r="G1" s="94"/>
      <c r="H1" s="230"/>
      <c r="I1" s="94"/>
      <c r="J1" s="94"/>
      <c r="K1" s="94"/>
      <c r="L1" s="94"/>
      <c r="N1" s="46"/>
      <c r="O1" s="46"/>
      <c r="P1" s="46"/>
      <c r="V1" s="66"/>
      <c r="W1" s="66" t="s">
        <v>1030</v>
      </c>
      <c r="X1" s="66" t="s">
        <v>890</v>
      </c>
      <c r="Y1" s="66" t="s">
        <v>891</v>
      </c>
    </row>
    <row r="2" spans="1:25" ht="12.75" customHeight="1">
      <c r="A2" s="94"/>
      <c r="B2" s="95"/>
      <c r="C2" s="94"/>
      <c r="D2" s="229"/>
      <c r="E2" s="94"/>
      <c r="F2" s="94"/>
      <c r="G2" s="94"/>
      <c r="H2" s="230"/>
      <c r="I2" s="94"/>
      <c r="J2" s="94"/>
      <c r="K2" s="94"/>
      <c r="L2" s="94"/>
      <c r="N2" s="46"/>
      <c r="O2" s="46"/>
      <c r="P2" s="46"/>
      <c r="V2" s="66" t="s">
        <v>603</v>
      </c>
      <c r="W2" s="66">
        <v>0</v>
      </c>
      <c r="X2" s="66">
        <f>COUNTIF(AC10:AC24,4)</f>
        <v>0</v>
      </c>
      <c r="Y2" s="66">
        <f>X2</f>
        <v>0</v>
      </c>
    </row>
    <row r="3" spans="1:25" ht="12.75" customHeight="1">
      <c r="A3" s="94"/>
      <c r="B3" s="92" t="s">
        <v>85</v>
      </c>
      <c r="C3" s="92"/>
      <c r="D3" s="92"/>
      <c r="E3" s="92" t="s">
        <v>82</v>
      </c>
      <c r="F3" s="657" t="s">
        <v>84</v>
      </c>
      <c r="G3" s="657"/>
      <c r="H3" s="15"/>
      <c r="I3" s="92"/>
      <c r="J3" s="92"/>
      <c r="K3" s="92"/>
      <c r="L3" s="92"/>
      <c r="M3" s="15"/>
      <c r="N3" s="660" t="s">
        <v>210</v>
      </c>
      <c r="O3" s="660"/>
      <c r="P3" s="660"/>
      <c r="Q3" s="660"/>
      <c r="R3" s="660"/>
      <c r="S3" s="71"/>
      <c r="T3" s="71"/>
      <c r="V3" s="66" t="s">
        <v>186</v>
      </c>
      <c r="W3" s="66">
        <v>0</v>
      </c>
      <c r="X3" s="66">
        <f>COUNTIF(AC10:AC24,3)</f>
        <v>0</v>
      </c>
      <c r="Y3" s="66">
        <f>X3</f>
        <v>0</v>
      </c>
    </row>
    <row r="4" spans="1:25" ht="12.75" customHeight="1">
      <c r="A4" s="99"/>
      <c r="B4" s="92" t="s">
        <v>86</v>
      </c>
      <c r="C4" s="92" t="s">
        <v>1665</v>
      </c>
      <c r="D4" s="92" t="s">
        <v>1030</v>
      </c>
      <c r="E4" s="92" t="s">
        <v>83</v>
      </c>
      <c r="F4" s="92" t="s">
        <v>208</v>
      </c>
      <c r="G4" s="92" t="s">
        <v>1392</v>
      </c>
      <c r="H4" s="15"/>
      <c r="I4" s="92" t="s">
        <v>207</v>
      </c>
      <c r="J4" s="92" t="s">
        <v>208</v>
      </c>
      <c r="K4" s="92">
        <v>2</v>
      </c>
      <c r="L4" s="92" t="s">
        <v>1392</v>
      </c>
      <c r="M4" s="16"/>
      <c r="N4" s="139" t="s">
        <v>207</v>
      </c>
      <c r="O4" s="139" t="s">
        <v>208</v>
      </c>
      <c r="P4" s="139">
        <v>2</v>
      </c>
      <c r="Q4" s="139" t="s">
        <v>1356</v>
      </c>
      <c r="R4" s="139" t="s">
        <v>3</v>
      </c>
      <c r="S4" s="13"/>
      <c r="T4" s="13"/>
      <c r="V4" s="66" t="s">
        <v>187</v>
      </c>
      <c r="W4" s="66">
        <f>COUNTA(D7:D10)</f>
        <v>4</v>
      </c>
      <c r="X4" s="66">
        <f>COUNTIF(AC10:AC24,2)</f>
        <v>4</v>
      </c>
      <c r="Y4" s="66">
        <f>X4</f>
        <v>4</v>
      </c>
    </row>
    <row r="5" spans="1:25" ht="12.75" customHeight="1">
      <c r="A5" s="99"/>
      <c r="B5" s="100"/>
      <c r="C5" s="92"/>
      <c r="D5" s="92"/>
      <c r="E5" s="92"/>
      <c r="F5" s="92"/>
      <c r="G5" s="92"/>
      <c r="H5" s="15"/>
      <c r="I5" s="92"/>
      <c r="J5" s="92"/>
      <c r="K5" s="92"/>
      <c r="L5" s="92"/>
      <c r="M5" s="2"/>
      <c r="N5" s="142"/>
      <c r="O5" s="142"/>
      <c r="P5" s="142"/>
      <c r="V5" s="66" t="s">
        <v>188</v>
      </c>
      <c r="W5" s="66">
        <f>COUNTA(D13:D23)</f>
        <v>11</v>
      </c>
      <c r="X5" s="66">
        <f>COUNTIF(AC10:AC24,1)</f>
        <v>8</v>
      </c>
      <c r="Y5" s="66">
        <f>X5-2</f>
        <v>6</v>
      </c>
    </row>
    <row r="6" spans="1:25" ht="12.75" customHeight="1" thickBot="1">
      <c r="A6" s="258"/>
      <c r="B6" s="259" t="s">
        <v>636</v>
      </c>
      <c r="C6" s="260"/>
      <c r="D6" s="260"/>
      <c r="E6" s="260"/>
      <c r="F6" s="260"/>
      <c r="G6" s="260"/>
      <c r="H6" s="261"/>
      <c r="I6" s="260"/>
      <c r="J6" s="260"/>
      <c r="K6" s="260"/>
      <c r="L6" s="260"/>
      <c r="M6" s="262"/>
      <c r="N6" s="263"/>
      <c r="O6" s="263"/>
      <c r="P6" s="263"/>
      <c r="V6" s="65"/>
      <c r="W6" s="65">
        <f>SUM(W2:W5)</f>
        <v>15</v>
      </c>
      <c r="X6" s="65">
        <f>SUM(X2:X5)</f>
        <v>12</v>
      </c>
      <c r="Y6" s="65">
        <f>SUM(Y2:Y5)</f>
        <v>10</v>
      </c>
    </row>
    <row r="7" spans="1:18" ht="12.75" customHeight="1">
      <c r="A7" s="445">
        <v>1</v>
      </c>
      <c r="B7" s="461" t="s">
        <v>863</v>
      </c>
      <c r="C7" s="446" t="s">
        <v>1097</v>
      </c>
      <c r="D7" s="447" t="s">
        <v>1098</v>
      </c>
      <c r="E7" s="447" t="s">
        <v>1326</v>
      </c>
      <c r="F7" s="447"/>
      <c r="G7" s="448"/>
      <c r="H7" s="260"/>
      <c r="I7" s="279" t="s">
        <v>1390</v>
      </c>
      <c r="J7" s="280"/>
      <c r="K7" s="280" t="s">
        <v>1390</v>
      </c>
      <c r="L7" s="284"/>
      <c r="M7" s="262"/>
      <c r="N7" s="285">
        <v>2</v>
      </c>
      <c r="O7" s="286"/>
      <c r="P7" s="287" t="s">
        <v>1329</v>
      </c>
      <c r="Q7" s="38">
        <v>1</v>
      </c>
      <c r="R7" s="38">
        <v>4</v>
      </c>
    </row>
    <row r="8" spans="1:31" ht="12.75" customHeight="1">
      <c r="A8" s="456">
        <v>2</v>
      </c>
      <c r="B8" s="335" t="s">
        <v>858</v>
      </c>
      <c r="C8" s="449" t="s">
        <v>1079</v>
      </c>
      <c r="D8" s="450" t="s">
        <v>1082</v>
      </c>
      <c r="E8" s="450" t="s">
        <v>1327</v>
      </c>
      <c r="F8" s="450"/>
      <c r="G8" s="451"/>
      <c r="H8" s="260"/>
      <c r="I8" s="292" t="s">
        <v>1390</v>
      </c>
      <c r="J8" s="293"/>
      <c r="K8" s="293" t="s">
        <v>1390</v>
      </c>
      <c r="L8" s="294"/>
      <c r="M8" s="262"/>
      <c r="N8" s="464">
        <v>6</v>
      </c>
      <c r="O8" s="296"/>
      <c r="P8" s="297" t="s">
        <v>1330</v>
      </c>
      <c r="Q8" s="38">
        <v>1</v>
      </c>
      <c r="R8" s="38">
        <v>3</v>
      </c>
      <c r="AA8" s="5"/>
      <c r="AB8" s="5"/>
      <c r="AC8" s="5"/>
      <c r="AD8" s="5"/>
      <c r="AE8" s="5"/>
    </row>
    <row r="9" spans="1:31" ht="12.75" customHeight="1">
      <c r="A9" s="445">
        <v>3</v>
      </c>
      <c r="B9" s="346" t="s">
        <v>892</v>
      </c>
      <c r="C9" s="457" t="s">
        <v>693</v>
      </c>
      <c r="D9" s="458" t="s">
        <v>1324</v>
      </c>
      <c r="E9" s="458" t="s">
        <v>1327</v>
      </c>
      <c r="F9" s="458"/>
      <c r="G9" s="459"/>
      <c r="H9" s="260"/>
      <c r="I9" s="315" t="s">
        <v>1390</v>
      </c>
      <c r="J9" s="316"/>
      <c r="K9" s="316" t="s">
        <v>1390</v>
      </c>
      <c r="L9" s="317"/>
      <c r="M9" s="262"/>
      <c r="N9" s="318">
        <v>6</v>
      </c>
      <c r="O9" s="319"/>
      <c r="P9" s="320" t="s">
        <v>1331</v>
      </c>
      <c r="Q9" s="38">
        <v>1</v>
      </c>
      <c r="R9" s="38">
        <v>3</v>
      </c>
      <c r="T9" s="359" t="s">
        <v>888</v>
      </c>
      <c r="U9" s="359" t="s">
        <v>889</v>
      </c>
      <c r="V9" s="262" t="s">
        <v>826</v>
      </c>
      <c r="W9" s="260" t="s">
        <v>1665</v>
      </c>
      <c r="X9" s="260" t="s">
        <v>1030</v>
      </c>
      <c r="Y9" s="260" t="s">
        <v>207</v>
      </c>
      <c r="Z9" s="260" t="s">
        <v>208</v>
      </c>
      <c r="AA9" s="260">
        <v>2</v>
      </c>
      <c r="AB9" s="260" t="s">
        <v>1392</v>
      </c>
      <c r="AC9" s="5"/>
      <c r="AD9" s="5"/>
      <c r="AE9" s="5"/>
    </row>
    <row r="10" spans="1:31" ht="12.75" customHeight="1" thickBot="1">
      <c r="A10" s="456">
        <v>4</v>
      </c>
      <c r="B10" s="463" t="s">
        <v>860</v>
      </c>
      <c r="C10" s="322" t="s">
        <v>1325</v>
      </c>
      <c r="D10" s="323" t="s">
        <v>1067</v>
      </c>
      <c r="E10" s="323" t="s">
        <v>1328</v>
      </c>
      <c r="F10" s="323"/>
      <c r="G10" s="324"/>
      <c r="H10" s="360"/>
      <c r="I10" s="326" t="s">
        <v>1390</v>
      </c>
      <c r="J10" s="327"/>
      <c r="K10" s="327" t="s">
        <v>1390</v>
      </c>
      <c r="L10" s="328"/>
      <c r="M10" s="262"/>
      <c r="N10" s="373">
        <v>2</v>
      </c>
      <c r="O10" s="374"/>
      <c r="P10" s="332" t="s">
        <v>1332</v>
      </c>
      <c r="Q10" s="38">
        <v>1</v>
      </c>
      <c r="R10" s="38">
        <v>3</v>
      </c>
      <c r="T10" s="262"/>
      <c r="U10" s="262"/>
      <c r="V10" s="336" t="s">
        <v>858</v>
      </c>
      <c r="W10" s="449" t="s">
        <v>1079</v>
      </c>
      <c r="X10" s="450" t="s">
        <v>1082</v>
      </c>
      <c r="Y10" s="293"/>
      <c r="Z10" s="293"/>
      <c r="AA10" s="293"/>
      <c r="AB10" s="293"/>
      <c r="AC10" s="38">
        <f>COUNTA(Y10:AB10)</f>
        <v>0</v>
      </c>
      <c r="AD10" s="5"/>
      <c r="AE10" s="5"/>
    </row>
    <row r="11" spans="1:31" ht="12.75" customHeight="1">
      <c r="A11" s="258"/>
      <c r="B11" s="333"/>
      <c r="C11" s="260"/>
      <c r="D11" s="260"/>
      <c r="E11" s="260"/>
      <c r="F11" s="260"/>
      <c r="G11" s="260"/>
      <c r="H11" s="261"/>
      <c r="I11" s="260"/>
      <c r="J11" s="260"/>
      <c r="K11" s="260"/>
      <c r="L11" s="260"/>
      <c r="M11" s="262"/>
      <c r="N11" s="263"/>
      <c r="O11" s="263"/>
      <c r="P11" s="263"/>
      <c r="Q11" s="38"/>
      <c r="R11" s="38"/>
      <c r="T11" s="262" t="s">
        <v>1390</v>
      </c>
      <c r="U11" s="262" t="s">
        <v>1390</v>
      </c>
      <c r="V11" s="336" t="s">
        <v>858</v>
      </c>
      <c r="W11" s="449" t="s">
        <v>1079</v>
      </c>
      <c r="X11" s="450" t="s">
        <v>1080</v>
      </c>
      <c r="Y11" s="293" t="s">
        <v>1390</v>
      </c>
      <c r="Z11" s="293"/>
      <c r="AA11" s="293" t="s">
        <v>1390</v>
      </c>
      <c r="AB11" s="293"/>
      <c r="AC11" s="38">
        <f aca="true" t="shared" si="0" ref="AC11:AC24">COUNTA(Y11:AB11)</f>
        <v>2</v>
      </c>
      <c r="AD11" s="5"/>
      <c r="AE11" s="5"/>
    </row>
    <row r="12" spans="1:31" ht="12.75" customHeight="1" thickBot="1">
      <c r="A12" s="258"/>
      <c r="B12" s="259" t="s">
        <v>637</v>
      </c>
      <c r="C12" s="260"/>
      <c r="D12" s="260"/>
      <c r="E12" s="260"/>
      <c r="F12" s="260"/>
      <c r="G12" s="260"/>
      <c r="H12" s="261"/>
      <c r="I12" s="260"/>
      <c r="J12" s="260"/>
      <c r="K12" s="260"/>
      <c r="L12" s="260"/>
      <c r="M12" s="262"/>
      <c r="N12" s="263"/>
      <c r="O12" s="263"/>
      <c r="P12" s="263"/>
      <c r="Q12" s="38"/>
      <c r="R12" s="38"/>
      <c r="T12" s="262" t="s">
        <v>1390</v>
      </c>
      <c r="U12" s="262"/>
      <c r="V12" s="546" t="s">
        <v>939</v>
      </c>
      <c r="W12" s="549" t="s">
        <v>940</v>
      </c>
      <c r="X12" s="550" t="s">
        <v>1338</v>
      </c>
      <c r="Y12" s="530" t="s">
        <v>1390</v>
      </c>
      <c r="Z12" s="530"/>
      <c r="AA12" s="530"/>
      <c r="AB12" s="530"/>
      <c r="AC12" s="38">
        <f t="shared" si="0"/>
        <v>1</v>
      </c>
      <c r="AD12" s="5"/>
      <c r="AE12" s="5"/>
    </row>
    <row r="13" spans="1:31" ht="12.75" customHeight="1">
      <c r="A13" s="445">
        <v>5</v>
      </c>
      <c r="B13" s="461" t="s">
        <v>863</v>
      </c>
      <c r="C13" s="446" t="s">
        <v>1097</v>
      </c>
      <c r="D13" s="447" t="s">
        <v>1125</v>
      </c>
      <c r="E13" s="447"/>
      <c r="F13" s="447"/>
      <c r="G13" s="448"/>
      <c r="H13" s="260"/>
      <c r="I13" s="279"/>
      <c r="J13" s="280"/>
      <c r="K13" s="280" t="s">
        <v>1390</v>
      </c>
      <c r="L13" s="284"/>
      <c r="M13" s="262"/>
      <c r="N13" s="285"/>
      <c r="O13" s="286"/>
      <c r="P13" s="287" t="s">
        <v>1329</v>
      </c>
      <c r="Q13" s="38">
        <v>3</v>
      </c>
      <c r="R13" s="38">
        <v>3</v>
      </c>
      <c r="T13" s="262" t="s">
        <v>1390</v>
      </c>
      <c r="U13" s="262" t="s">
        <v>1390</v>
      </c>
      <c r="V13" s="347" t="s">
        <v>939</v>
      </c>
      <c r="W13" s="457" t="s">
        <v>941</v>
      </c>
      <c r="X13" s="458" t="s">
        <v>1340</v>
      </c>
      <c r="Y13" s="316" t="s">
        <v>1390</v>
      </c>
      <c r="Z13" s="316"/>
      <c r="AA13" s="316"/>
      <c r="AB13" s="316"/>
      <c r="AC13" s="38">
        <f t="shared" si="0"/>
        <v>1</v>
      </c>
      <c r="AD13" s="5"/>
      <c r="AE13" s="5"/>
    </row>
    <row r="14" spans="1:31" ht="12.75" customHeight="1">
      <c r="A14" s="456">
        <v>6</v>
      </c>
      <c r="B14" s="335" t="s">
        <v>858</v>
      </c>
      <c r="C14" s="449" t="s">
        <v>1079</v>
      </c>
      <c r="D14" s="450" t="s">
        <v>1080</v>
      </c>
      <c r="E14" s="450" t="s">
        <v>1327</v>
      </c>
      <c r="F14" s="450"/>
      <c r="G14" s="451"/>
      <c r="H14" s="260"/>
      <c r="I14" s="292" t="s">
        <v>1390</v>
      </c>
      <c r="J14" s="293"/>
      <c r="K14" s="293"/>
      <c r="L14" s="294"/>
      <c r="M14" s="262"/>
      <c r="N14" s="464">
        <v>6</v>
      </c>
      <c r="O14" s="296"/>
      <c r="P14" s="297"/>
      <c r="Q14" s="38">
        <v>1</v>
      </c>
      <c r="R14" s="38">
        <v>1</v>
      </c>
      <c r="T14" s="262" t="s">
        <v>1390</v>
      </c>
      <c r="U14" s="262" t="s">
        <v>1390</v>
      </c>
      <c r="V14" s="347" t="s">
        <v>876</v>
      </c>
      <c r="W14" s="457" t="s">
        <v>1336</v>
      </c>
      <c r="X14" s="458" t="s">
        <v>1337</v>
      </c>
      <c r="Y14" s="316" t="s">
        <v>1390</v>
      </c>
      <c r="Z14" s="316"/>
      <c r="AA14" s="316"/>
      <c r="AB14" s="316"/>
      <c r="AC14" s="38">
        <f t="shared" si="0"/>
        <v>1</v>
      </c>
      <c r="AD14" s="5"/>
      <c r="AE14" s="5"/>
    </row>
    <row r="15" spans="1:31" ht="12.75" customHeight="1">
      <c r="A15" s="445">
        <v>7</v>
      </c>
      <c r="B15" s="346">
        <v>2</v>
      </c>
      <c r="C15" s="457"/>
      <c r="D15" s="458" t="s">
        <v>1333</v>
      </c>
      <c r="E15" s="458"/>
      <c r="F15" s="458"/>
      <c r="G15" s="459" t="s">
        <v>1651</v>
      </c>
      <c r="H15" s="260"/>
      <c r="I15" s="315"/>
      <c r="J15" s="316"/>
      <c r="K15" s="316"/>
      <c r="L15" s="317" t="s">
        <v>1390</v>
      </c>
      <c r="M15" s="262"/>
      <c r="N15" s="318"/>
      <c r="O15" s="319"/>
      <c r="P15" s="320"/>
      <c r="Q15" s="38"/>
      <c r="R15" s="38"/>
      <c r="T15" s="262" t="s">
        <v>1390</v>
      </c>
      <c r="U15" s="262"/>
      <c r="V15" s="546">
        <v>2</v>
      </c>
      <c r="W15" s="549"/>
      <c r="X15" s="550" t="s">
        <v>1333</v>
      </c>
      <c r="Y15" s="530"/>
      <c r="Z15" s="530"/>
      <c r="AA15" s="530"/>
      <c r="AB15" s="530" t="s">
        <v>1390</v>
      </c>
      <c r="AC15" s="38">
        <f t="shared" si="0"/>
        <v>1</v>
      </c>
      <c r="AD15" s="5"/>
      <c r="AE15" s="5"/>
    </row>
    <row r="16" spans="1:31" ht="12.75" customHeight="1">
      <c r="A16" s="456">
        <v>8</v>
      </c>
      <c r="B16" s="335" t="s">
        <v>839</v>
      </c>
      <c r="C16" s="449"/>
      <c r="D16" s="450" t="s">
        <v>614</v>
      </c>
      <c r="E16" s="450"/>
      <c r="F16" s="450"/>
      <c r="G16" s="451" t="s">
        <v>1407</v>
      </c>
      <c r="H16" s="260"/>
      <c r="I16" s="292"/>
      <c r="J16" s="293"/>
      <c r="K16" s="293"/>
      <c r="L16" s="294" t="s">
        <v>1390</v>
      </c>
      <c r="M16" s="262"/>
      <c r="N16" s="464"/>
      <c r="O16" s="296"/>
      <c r="P16" s="297"/>
      <c r="Q16" s="38"/>
      <c r="R16" s="38"/>
      <c r="T16" s="262" t="s">
        <v>1390</v>
      </c>
      <c r="U16" s="262" t="s">
        <v>1390</v>
      </c>
      <c r="V16" s="347">
        <v>2</v>
      </c>
      <c r="W16" s="457"/>
      <c r="X16" s="458" t="s">
        <v>1339</v>
      </c>
      <c r="Y16" s="316"/>
      <c r="Z16" s="316"/>
      <c r="AA16" s="316"/>
      <c r="AB16" s="316" t="s">
        <v>1390</v>
      </c>
      <c r="AC16" s="38">
        <f t="shared" si="0"/>
        <v>1</v>
      </c>
      <c r="AD16" s="5"/>
      <c r="AE16" s="5"/>
    </row>
    <row r="17" spans="1:31" ht="12.75" customHeight="1">
      <c r="A17" s="445">
        <v>9</v>
      </c>
      <c r="B17" s="346" t="s">
        <v>1334</v>
      </c>
      <c r="C17" s="457" t="s">
        <v>938</v>
      </c>
      <c r="D17" s="458" t="s">
        <v>1335</v>
      </c>
      <c r="E17" s="458" t="s">
        <v>1327</v>
      </c>
      <c r="F17" s="458"/>
      <c r="G17" s="459"/>
      <c r="H17" s="260"/>
      <c r="I17" s="315" t="s">
        <v>1390</v>
      </c>
      <c r="J17" s="316"/>
      <c r="K17" s="316"/>
      <c r="L17" s="317"/>
      <c r="M17" s="262"/>
      <c r="N17" s="318">
        <v>6</v>
      </c>
      <c r="O17" s="319"/>
      <c r="P17" s="320"/>
      <c r="Q17" s="38">
        <v>1</v>
      </c>
      <c r="R17" s="38">
        <v>1</v>
      </c>
      <c r="T17" s="262"/>
      <c r="U17" s="262"/>
      <c r="V17" s="336">
        <v>3</v>
      </c>
      <c r="W17" s="449" t="s">
        <v>1066</v>
      </c>
      <c r="X17" s="450" t="s">
        <v>1341</v>
      </c>
      <c r="Y17" s="293"/>
      <c r="Z17" s="293"/>
      <c r="AA17" s="293"/>
      <c r="AB17" s="293"/>
      <c r="AC17" s="38">
        <f t="shared" si="0"/>
        <v>0</v>
      </c>
      <c r="AD17" s="5"/>
      <c r="AE17" s="5"/>
    </row>
    <row r="18" spans="1:31" ht="12.75" customHeight="1">
      <c r="A18" s="456">
        <v>10</v>
      </c>
      <c r="B18" s="335" t="s">
        <v>859</v>
      </c>
      <c r="C18" s="449" t="s">
        <v>1106</v>
      </c>
      <c r="D18" s="450" t="s">
        <v>1107</v>
      </c>
      <c r="E18" s="450" t="s">
        <v>1326</v>
      </c>
      <c r="F18" s="450"/>
      <c r="G18" s="451"/>
      <c r="H18" s="260"/>
      <c r="I18" s="292" t="s">
        <v>1390</v>
      </c>
      <c r="J18" s="293"/>
      <c r="K18" s="293"/>
      <c r="L18" s="294"/>
      <c r="M18" s="262"/>
      <c r="N18" s="464">
        <v>2</v>
      </c>
      <c r="O18" s="296"/>
      <c r="P18" s="297"/>
      <c r="Q18" s="38">
        <v>1</v>
      </c>
      <c r="R18" s="38">
        <v>1</v>
      </c>
      <c r="T18" s="262" t="s">
        <v>1390</v>
      </c>
      <c r="U18" s="262" t="s">
        <v>1390</v>
      </c>
      <c r="V18" s="512" t="s">
        <v>860</v>
      </c>
      <c r="W18" s="289" t="s">
        <v>1325</v>
      </c>
      <c r="X18" s="290" t="s">
        <v>1067</v>
      </c>
      <c r="Y18" s="293" t="s">
        <v>1390</v>
      </c>
      <c r="Z18" s="293"/>
      <c r="AA18" s="293" t="s">
        <v>1390</v>
      </c>
      <c r="AB18" s="293"/>
      <c r="AC18" s="38">
        <f t="shared" si="0"/>
        <v>2</v>
      </c>
      <c r="AD18" s="5"/>
      <c r="AE18" s="5"/>
    </row>
    <row r="19" spans="1:31" ht="12.75" customHeight="1">
      <c r="A19" s="445">
        <v>11</v>
      </c>
      <c r="B19" s="346" t="s">
        <v>876</v>
      </c>
      <c r="C19" s="457" t="s">
        <v>1336</v>
      </c>
      <c r="D19" s="458" t="s">
        <v>1337</v>
      </c>
      <c r="E19" s="458" t="s">
        <v>1342</v>
      </c>
      <c r="F19" s="458"/>
      <c r="G19" s="459"/>
      <c r="H19" s="260"/>
      <c r="I19" s="315" t="s">
        <v>1390</v>
      </c>
      <c r="J19" s="316"/>
      <c r="K19" s="316"/>
      <c r="L19" s="317"/>
      <c r="M19" s="262"/>
      <c r="N19" s="318">
        <v>3</v>
      </c>
      <c r="O19" s="319"/>
      <c r="P19" s="320"/>
      <c r="Q19" s="38">
        <v>1</v>
      </c>
      <c r="R19" s="38">
        <v>1</v>
      </c>
      <c r="T19" s="262" t="s">
        <v>1390</v>
      </c>
      <c r="U19" s="262" t="s">
        <v>1390</v>
      </c>
      <c r="V19" s="347" t="s">
        <v>892</v>
      </c>
      <c r="W19" s="457" t="s">
        <v>693</v>
      </c>
      <c r="X19" s="458" t="s">
        <v>1324</v>
      </c>
      <c r="Y19" s="316" t="s">
        <v>1390</v>
      </c>
      <c r="Z19" s="316"/>
      <c r="AA19" s="316" t="s">
        <v>1390</v>
      </c>
      <c r="AB19" s="316"/>
      <c r="AC19" s="38">
        <f t="shared" si="0"/>
        <v>2</v>
      </c>
      <c r="AD19" s="5"/>
      <c r="AE19" s="5"/>
    </row>
    <row r="20" spans="1:31" ht="12.75" customHeight="1">
      <c r="A20" s="456">
        <v>12</v>
      </c>
      <c r="B20" s="335" t="s">
        <v>939</v>
      </c>
      <c r="C20" s="449" t="s">
        <v>940</v>
      </c>
      <c r="D20" s="450" t="s">
        <v>1338</v>
      </c>
      <c r="E20" s="450" t="s">
        <v>1327</v>
      </c>
      <c r="F20" s="450"/>
      <c r="G20" s="451"/>
      <c r="H20" s="260"/>
      <c r="I20" s="292" t="s">
        <v>1390</v>
      </c>
      <c r="J20" s="293"/>
      <c r="K20" s="293"/>
      <c r="L20" s="294"/>
      <c r="M20" s="262"/>
      <c r="N20" s="464">
        <v>6</v>
      </c>
      <c r="O20" s="296"/>
      <c r="P20" s="297"/>
      <c r="Q20" s="38">
        <v>1</v>
      </c>
      <c r="R20" s="38">
        <v>1</v>
      </c>
      <c r="T20" s="262"/>
      <c r="U20" s="262"/>
      <c r="V20" s="336" t="s">
        <v>863</v>
      </c>
      <c r="W20" s="449" t="s">
        <v>1097</v>
      </c>
      <c r="X20" s="450" t="s">
        <v>1098</v>
      </c>
      <c r="Y20" s="293"/>
      <c r="Z20" s="293"/>
      <c r="AA20" s="293"/>
      <c r="AB20" s="293"/>
      <c r="AC20" s="38">
        <f t="shared" si="0"/>
        <v>0</v>
      </c>
      <c r="AD20" s="5"/>
      <c r="AE20" s="5"/>
    </row>
    <row r="21" spans="1:31" ht="12.75" customHeight="1">
      <c r="A21" s="445">
        <v>13</v>
      </c>
      <c r="B21" s="346">
        <v>2</v>
      </c>
      <c r="C21" s="457"/>
      <c r="D21" s="458" t="s">
        <v>1339</v>
      </c>
      <c r="E21" s="458"/>
      <c r="F21" s="458"/>
      <c r="G21" s="459" t="s">
        <v>1651</v>
      </c>
      <c r="H21" s="260"/>
      <c r="I21" s="315"/>
      <c r="J21" s="316"/>
      <c r="K21" s="316"/>
      <c r="L21" s="317" t="s">
        <v>1390</v>
      </c>
      <c r="M21" s="262"/>
      <c r="N21" s="318"/>
      <c r="O21" s="319"/>
      <c r="P21" s="320"/>
      <c r="Q21" s="38"/>
      <c r="R21" s="38"/>
      <c r="T21" s="262" t="s">
        <v>1390</v>
      </c>
      <c r="U21" s="262" t="s">
        <v>1390</v>
      </c>
      <c r="V21" s="336" t="s">
        <v>863</v>
      </c>
      <c r="W21" s="449" t="s">
        <v>1097</v>
      </c>
      <c r="X21" s="450" t="s">
        <v>1125</v>
      </c>
      <c r="Y21" s="293" t="s">
        <v>1390</v>
      </c>
      <c r="Z21" s="293"/>
      <c r="AA21" s="293" t="s">
        <v>1390</v>
      </c>
      <c r="AB21" s="293"/>
      <c r="AC21" s="38">
        <f t="shared" si="0"/>
        <v>2</v>
      </c>
      <c r="AD21" s="5"/>
      <c r="AE21" s="5"/>
    </row>
    <row r="22" spans="1:31" ht="12.75" customHeight="1">
      <c r="A22" s="456">
        <v>14</v>
      </c>
      <c r="B22" s="335" t="s">
        <v>939</v>
      </c>
      <c r="C22" s="449" t="s">
        <v>941</v>
      </c>
      <c r="D22" s="450" t="s">
        <v>1340</v>
      </c>
      <c r="E22" s="450" t="s">
        <v>1327</v>
      </c>
      <c r="F22" s="450"/>
      <c r="G22" s="451"/>
      <c r="H22" s="260"/>
      <c r="I22" s="292" t="s">
        <v>1390</v>
      </c>
      <c r="J22" s="293"/>
      <c r="K22" s="293"/>
      <c r="L22" s="294"/>
      <c r="M22" s="262"/>
      <c r="N22" s="464">
        <v>6</v>
      </c>
      <c r="O22" s="296"/>
      <c r="P22" s="297"/>
      <c r="Q22" s="38">
        <v>1</v>
      </c>
      <c r="R22" s="38">
        <v>1</v>
      </c>
      <c r="T22" s="262" t="s">
        <v>1390</v>
      </c>
      <c r="U22" s="262" t="s">
        <v>1390</v>
      </c>
      <c r="V22" s="347" t="s">
        <v>839</v>
      </c>
      <c r="W22" s="457"/>
      <c r="X22" s="458" t="s">
        <v>614</v>
      </c>
      <c r="Y22" s="316"/>
      <c r="Z22" s="316"/>
      <c r="AA22" s="316"/>
      <c r="AB22" s="316" t="s">
        <v>1390</v>
      </c>
      <c r="AC22" s="38">
        <f t="shared" si="0"/>
        <v>1</v>
      </c>
      <c r="AD22" s="5"/>
      <c r="AE22" s="5"/>
    </row>
    <row r="23" spans="1:31" ht="12.75" customHeight="1" thickBot="1">
      <c r="A23" s="445">
        <v>15</v>
      </c>
      <c r="B23" s="462">
        <v>3</v>
      </c>
      <c r="C23" s="453" t="s">
        <v>1066</v>
      </c>
      <c r="D23" s="454" t="s">
        <v>1341</v>
      </c>
      <c r="E23" s="460"/>
      <c r="F23" s="454"/>
      <c r="G23" s="455"/>
      <c r="H23" s="261"/>
      <c r="I23" s="302"/>
      <c r="J23" s="303"/>
      <c r="K23" s="303" t="s">
        <v>1390</v>
      </c>
      <c r="L23" s="304"/>
      <c r="M23" s="358"/>
      <c r="N23" s="465"/>
      <c r="O23" s="306"/>
      <c r="P23" s="307" t="s">
        <v>1332</v>
      </c>
      <c r="Q23" s="38">
        <v>3</v>
      </c>
      <c r="R23" s="38">
        <v>3</v>
      </c>
      <c r="T23" s="262" t="s">
        <v>1390</v>
      </c>
      <c r="U23" s="262" t="s">
        <v>1390</v>
      </c>
      <c r="V23" s="347" t="s">
        <v>1334</v>
      </c>
      <c r="W23" s="457" t="s">
        <v>938</v>
      </c>
      <c r="X23" s="458" t="s">
        <v>1335</v>
      </c>
      <c r="Y23" s="316" t="s">
        <v>1390</v>
      </c>
      <c r="Z23" s="316"/>
      <c r="AA23" s="316"/>
      <c r="AB23" s="316"/>
      <c r="AC23" s="38">
        <f t="shared" si="0"/>
        <v>1</v>
      </c>
      <c r="AD23" s="5"/>
      <c r="AE23" s="5"/>
    </row>
    <row r="24" spans="1:29" ht="12.75" customHeight="1">
      <c r="A24" s="445"/>
      <c r="B24" s="359" t="s">
        <v>3</v>
      </c>
      <c r="C24" s="363"/>
      <c r="D24" s="260">
        <f>COUNTA(D6:D23)</f>
        <v>15</v>
      </c>
      <c r="E24" s="363"/>
      <c r="F24" s="363"/>
      <c r="G24" s="363"/>
      <c r="H24" s="261"/>
      <c r="I24" s="260">
        <f>COUNTA(I7:I23)</f>
        <v>10</v>
      </c>
      <c r="J24" s="260">
        <f>COUNTA(J7:J23)</f>
        <v>0</v>
      </c>
      <c r="K24" s="260">
        <f>COUNTA(K7:K23)</f>
        <v>6</v>
      </c>
      <c r="L24" s="260">
        <f>COUNTA(L7:L23)</f>
        <v>3</v>
      </c>
      <c r="M24" s="361"/>
      <c r="N24" s="260">
        <f>COUNTA(N35:N42)</f>
        <v>3</v>
      </c>
      <c r="O24" s="260">
        <f>COUNTA(O35:O42)</f>
        <v>0</v>
      </c>
      <c r="P24" s="260">
        <f>COUNTA(P35:P42)</f>
        <v>8</v>
      </c>
      <c r="Q24" s="38"/>
      <c r="R24" s="38"/>
      <c r="T24" s="262" t="s">
        <v>1390</v>
      </c>
      <c r="U24" s="262" t="s">
        <v>1390</v>
      </c>
      <c r="V24" s="347" t="s">
        <v>859</v>
      </c>
      <c r="W24" s="457" t="s">
        <v>1106</v>
      </c>
      <c r="X24" s="458" t="s">
        <v>1107</v>
      </c>
      <c r="Y24" s="316" t="s">
        <v>1390</v>
      </c>
      <c r="Z24" s="316"/>
      <c r="AA24" s="316"/>
      <c r="AB24" s="316"/>
      <c r="AC24" s="38">
        <f t="shared" si="0"/>
        <v>1</v>
      </c>
    </row>
    <row r="25" spans="1:28" ht="12.75" customHeight="1">
      <c r="A25" s="231"/>
      <c r="B25" s="4"/>
      <c r="C25" s="94"/>
      <c r="D25" s="92"/>
      <c r="E25" s="94"/>
      <c r="F25" s="94"/>
      <c r="G25" s="94"/>
      <c r="H25" s="15"/>
      <c r="I25" s="92"/>
      <c r="J25" s="92"/>
      <c r="K25" s="92"/>
      <c r="L25" s="92"/>
      <c r="S25" s="260"/>
      <c r="T25" s="260">
        <f>COUNTA(T10:T24)</f>
        <v>12</v>
      </c>
      <c r="U25" s="260">
        <f>COUNTA(U10:U24)</f>
        <v>10</v>
      </c>
      <c r="V25" s="260">
        <f>COUNTA(V10:V24)</f>
        <v>15</v>
      </c>
      <c r="X25" s="260">
        <f>COUNTA(X10:X24)</f>
        <v>15</v>
      </c>
      <c r="Y25" s="260">
        <f>COUNTA(Y10:Y24)</f>
        <v>9</v>
      </c>
      <c r="Z25" s="260">
        <f>COUNTA(Z10:Z24)</f>
        <v>0</v>
      </c>
      <c r="AA25" s="260">
        <f>COUNTA(AA10:AA24)</f>
        <v>4</v>
      </c>
      <c r="AB25" s="260">
        <f>COUNTA(AB10:AB24)</f>
        <v>3</v>
      </c>
    </row>
    <row r="26" spans="1:16" ht="12.75" customHeight="1">
      <c r="A26" s="99"/>
      <c r="B26" s="100" t="s">
        <v>282</v>
      </c>
      <c r="C26" s="92"/>
      <c r="D26" s="92"/>
      <c r="E26" s="92"/>
      <c r="F26" s="94"/>
      <c r="G26" s="94"/>
      <c r="H26" s="15"/>
      <c r="I26" s="92"/>
      <c r="J26" s="92"/>
      <c r="K26" s="92"/>
      <c r="L26" s="92"/>
      <c r="M26" s="16"/>
      <c r="N26" s="46"/>
      <c r="O26" s="46"/>
      <c r="P26" s="46"/>
    </row>
    <row r="27" spans="1:16" ht="12.75" customHeight="1">
      <c r="A27" s="99"/>
      <c r="B27" s="100"/>
      <c r="C27" s="92"/>
      <c r="D27" s="92"/>
      <c r="E27" s="92"/>
      <c r="F27" s="94"/>
      <c r="G27" s="94"/>
      <c r="H27" s="15"/>
      <c r="I27" s="92"/>
      <c r="J27" s="92"/>
      <c r="K27" s="92"/>
      <c r="L27" s="92"/>
      <c r="M27" s="16"/>
      <c r="N27" s="46"/>
      <c r="O27" s="46"/>
      <c r="P27" s="46"/>
    </row>
    <row r="28" spans="1:12" ht="12.75" customHeight="1">
      <c r="A28" s="54"/>
      <c r="B28" s="60"/>
      <c r="D28" s="58"/>
      <c r="E28" s="53"/>
      <c r="F28" s="53"/>
      <c r="G28" s="53"/>
      <c r="H28" s="59"/>
      <c r="I28" s="58"/>
      <c r="J28" s="58"/>
      <c r="K28" s="58"/>
      <c r="L28" s="58"/>
    </row>
    <row r="29" spans="1:10" ht="11.25" customHeight="1">
      <c r="A29" s="178" t="s">
        <v>1489</v>
      </c>
      <c r="B29" s="50"/>
      <c r="C29" s="5"/>
      <c r="D29" s="8"/>
      <c r="E29" s="50"/>
      <c r="F29" s="5"/>
      <c r="G29" s="5"/>
      <c r="I29" s="179"/>
      <c r="J29" s="5"/>
    </row>
    <row r="30" spans="1:10" ht="11.25" customHeight="1">
      <c r="A30" s="207" t="s">
        <v>1323</v>
      </c>
      <c r="B30" s="50"/>
      <c r="C30" s="5"/>
      <c r="D30" s="8"/>
      <c r="E30" s="5"/>
      <c r="H30" s="176"/>
      <c r="I30" s="8"/>
      <c r="J30" s="7"/>
    </row>
    <row r="31" spans="1:10" ht="11.25" customHeight="1">
      <c r="A31" s="207" t="s">
        <v>1321</v>
      </c>
      <c r="B31" s="50"/>
      <c r="C31" s="5"/>
      <c r="D31" s="8"/>
      <c r="E31" s="7"/>
      <c r="H31" s="5"/>
      <c r="I31" s="5"/>
      <c r="J31" s="5"/>
    </row>
    <row r="32" spans="1:10" ht="11.25" customHeight="1">
      <c r="A32" s="207" t="s">
        <v>1322</v>
      </c>
      <c r="B32" s="5"/>
      <c r="C32" s="5"/>
      <c r="D32" s="8"/>
      <c r="E32" s="7"/>
      <c r="H32" s="5"/>
      <c r="I32" s="5"/>
      <c r="J32" s="5"/>
    </row>
    <row r="33" spans="1:10" ht="11.25" customHeight="1">
      <c r="A33" s="5"/>
      <c r="B33" s="5"/>
      <c r="C33" s="5"/>
      <c r="D33" s="8"/>
      <c r="E33" s="7"/>
      <c r="H33" s="5"/>
      <c r="I33" s="5"/>
      <c r="J33" s="5"/>
    </row>
    <row r="34" spans="1:10" ht="11.25" customHeight="1">
      <c r="A34" s="180" t="s">
        <v>184</v>
      </c>
      <c r="B34" s="50"/>
      <c r="C34" s="5"/>
      <c r="D34" s="8"/>
      <c r="E34" s="7"/>
      <c r="H34" s="5"/>
      <c r="I34" s="5"/>
      <c r="J34" s="5"/>
    </row>
    <row r="35" spans="1:20" ht="11.25" customHeight="1">
      <c r="A35" s="396">
        <v>1</v>
      </c>
      <c r="B35" s="396" t="s">
        <v>1343</v>
      </c>
      <c r="C35" s="396"/>
      <c r="D35" s="18"/>
      <c r="E35" s="417"/>
      <c r="F35" s="412"/>
      <c r="G35" s="412"/>
      <c r="H35" s="414"/>
      <c r="I35" s="414"/>
      <c r="J35" s="414"/>
      <c r="K35" s="412"/>
      <c r="L35" s="412"/>
      <c r="M35" s="414"/>
      <c r="N35" s="407"/>
      <c r="O35" s="407"/>
      <c r="P35" s="407" t="s">
        <v>1390</v>
      </c>
      <c r="Q35" s="38">
        <f>COUNTA(N35:P35)</f>
        <v>1</v>
      </c>
      <c r="R35" s="38"/>
      <c r="S35" s="38"/>
      <c r="T35" s="38"/>
    </row>
    <row r="36" spans="1:20" ht="11.25" customHeight="1">
      <c r="A36" s="396">
        <v>2</v>
      </c>
      <c r="B36" s="396" t="s">
        <v>1344</v>
      </c>
      <c r="C36" s="396"/>
      <c r="D36" s="18"/>
      <c r="E36" s="417"/>
      <c r="F36" s="412"/>
      <c r="G36" s="412"/>
      <c r="H36" s="414"/>
      <c r="I36" s="414"/>
      <c r="J36" s="414"/>
      <c r="K36" s="412"/>
      <c r="L36" s="412"/>
      <c r="M36" s="414"/>
      <c r="N36" s="407" t="s">
        <v>1390</v>
      </c>
      <c r="O36" s="407"/>
      <c r="P36" s="407" t="s">
        <v>1390</v>
      </c>
      <c r="Q36" s="38">
        <f aca="true" t="shared" si="1" ref="Q36:Q42">COUNTA(N36:P36)</f>
        <v>2</v>
      </c>
      <c r="R36" s="38"/>
      <c r="S36" s="38"/>
      <c r="T36" s="38"/>
    </row>
    <row r="37" spans="1:20" ht="11.25" customHeight="1">
      <c r="A37" s="396">
        <v>3</v>
      </c>
      <c r="B37" s="396" t="s">
        <v>1345</v>
      </c>
      <c r="C37" s="396"/>
      <c r="D37" s="18"/>
      <c r="E37" s="417"/>
      <c r="F37" s="412"/>
      <c r="G37" s="412"/>
      <c r="H37" s="414"/>
      <c r="I37" s="414"/>
      <c r="J37" s="414"/>
      <c r="K37" s="412"/>
      <c r="L37" s="412"/>
      <c r="M37" s="414"/>
      <c r="N37" s="407" t="s">
        <v>1390</v>
      </c>
      <c r="O37" s="407"/>
      <c r="P37" s="407" t="s">
        <v>1390</v>
      </c>
      <c r="Q37" s="38">
        <f t="shared" si="1"/>
        <v>2</v>
      </c>
      <c r="R37" s="38"/>
      <c r="S37" s="38"/>
      <c r="T37" s="38"/>
    </row>
    <row r="38" spans="1:20" ht="11.25" customHeight="1">
      <c r="A38" s="396">
        <v>4</v>
      </c>
      <c r="B38" s="396" t="s">
        <v>1346</v>
      </c>
      <c r="C38" s="396"/>
      <c r="D38" s="18"/>
      <c r="E38" s="417"/>
      <c r="F38" s="412"/>
      <c r="G38" s="412"/>
      <c r="H38" s="414"/>
      <c r="I38" s="414"/>
      <c r="J38" s="414"/>
      <c r="K38" s="412"/>
      <c r="L38" s="412"/>
      <c r="M38" s="414"/>
      <c r="N38" s="407"/>
      <c r="O38" s="407"/>
      <c r="P38" s="407" t="s">
        <v>1390</v>
      </c>
      <c r="Q38" s="38">
        <f t="shared" si="1"/>
        <v>1</v>
      </c>
      <c r="R38" s="38"/>
      <c r="S38" s="38"/>
      <c r="T38" s="38"/>
    </row>
    <row r="39" spans="1:20" ht="12.75">
      <c r="A39" s="396">
        <v>5</v>
      </c>
      <c r="B39" s="396" t="s">
        <v>1347</v>
      </c>
      <c r="C39" s="396"/>
      <c r="D39" s="18"/>
      <c r="E39" s="417"/>
      <c r="F39" s="412"/>
      <c r="G39" s="412"/>
      <c r="H39" s="414"/>
      <c r="I39" s="414"/>
      <c r="J39" s="414"/>
      <c r="K39" s="412"/>
      <c r="L39" s="412"/>
      <c r="M39" s="414"/>
      <c r="N39" s="407"/>
      <c r="O39" s="407"/>
      <c r="P39" s="407" t="s">
        <v>1390</v>
      </c>
      <c r="Q39" s="38">
        <f t="shared" si="1"/>
        <v>1</v>
      </c>
      <c r="R39" s="38"/>
      <c r="S39" s="38"/>
      <c r="T39" s="38"/>
    </row>
    <row r="40" spans="1:20" ht="11.25" customHeight="1">
      <c r="A40" s="396">
        <v>6</v>
      </c>
      <c r="B40" s="396" t="s">
        <v>1348</v>
      </c>
      <c r="C40" s="396"/>
      <c r="D40" s="18"/>
      <c r="E40" s="417"/>
      <c r="F40" s="412"/>
      <c r="G40" s="412"/>
      <c r="H40" s="414"/>
      <c r="I40" s="414"/>
      <c r="J40" s="414"/>
      <c r="K40" s="412"/>
      <c r="L40" s="412"/>
      <c r="M40" s="414"/>
      <c r="N40" s="407" t="s">
        <v>1390</v>
      </c>
      <c r="O40" s="407"/>
      <c r="P40" s="407" t="s">
        <v>1390</v>
      </c>
      <c r="Q40" s="38">
        <f t="shared" si="1"/>
        <v>2</v>
      </c>
      <c r="R40" s="38"/>
      <c r="S40" s="38"/>
      <c r="T40" s="38"/>
    </row>
    <row r="41" spans="1:20" ht="12.75">
      <c r="A41" s="396">
        <v>7</v>
      </c>
      <c r="B41" s="396" t="s">
        <v>1349</v>
      </c>
      <c r="C41" s="396"/>
      <c r="D41" s="18"/>
      <c r="E41" s="417"/>
      <c r="F41" s="412"/>
      <c r="G41" s="412"/>
      <c r="H41" s="414"/>
      <c r="I41" s="414"/>
      <c r="J41" s="414"/>
      <c r="K41" s="412"/>
      <c r="L41" s="412"/>
      <c r="M41" s="414"/>
      <c r="N41" s="407"/>
      <c r="O41" s="407"/>
      <c r="P41" s="407" t="s">
        <v>1390</v>
      </c>
      <c r="Q41" s="38">
        <f t="shared" si="1"/>
        <v>1</v>
      </c>
      <c r="R41" s="38"/>
      <c r="S41" s="38"/>
      <c r="T41" s="38"/>
    </row>
    <row r="42" spans="1:20" ht="12.75">
      <c r="A42" s="396">
        <v>8</v>
      </c>
      <c r="B42" s="396" t="s">
        <v>1350</v>
      </c>
      <c r="C42" s="396"/>
      <c r="D42" s="18"/>
      <c r="E42" s="417"/>
      <c r="F42" s="412"/>
      <c r="G42" s="412"/>
      <c r="H42" s="414"/>
      <c r="I42" s="414"/>
      <c r="J42" s="414"/>
      <c r="K42" s="412"/>
      <c r="L42" s="412"/>
      <c r="M42" s="414"/>
      <c r="N42" s="407"/>
      <c r="O42" s="407"/>
      <c r="P42" s="407" t="s">
        <v>1390</v>
      </c>
      <c r="Q42" s="38">
        <f t="shared" si="1"/>
        <v>1</v>
      </c>
      <c r="R42" s="38"/>
      <c r="S42" s="38"/>
      <c r="T42" s="38"/>
    </row>
    <row r="44" spans="4:13" ht="12.75">
      <c r="D44"/>
      <c r="H44"/>
      <c r="M44"/>
    </row>
    <row r="45" spans="4:13" ht="12.75">
      <c r="D45"/>
      <c r="H45"/>
      <c r="M45"/>
    </row>
    <row r="46" spans="4:13" ht="12.75">
      <c r="D46"/>
      <c r="H46"/>
      <c r="M46"/>
    </row>
    <row r="47" spans="4:13" ht="12.75">
      <c r="D47"/>
      <c r="H47"/>
      <c r="M47"/>
    </row>
    <row r="48" spans="4:13" ht="12.75">
      <c r="D48"/>
      <c r="H48"/>
      <c r="M48"/>
    </row>
    <row r="49" spans="4:13" ht="12.75">
      <c r="D49"/>
      <c r="H49"/>
      <c r="M49"/>
    </row>
    <row r="50" spans="4:13" ht="12.75">
      <c r="D50"/>
      <c r="H50"/>
      <c r="M50"/>
    </row>
    <row r="51" spans="4:13" ht="12.75">
      <c r="D51"/>
      <c r="H51"/>
      <c r="M51"/>
    </row>
    <row r="52" spans="4:13" ht="12.75">
      <c r="D52"/>
      <c r="H52"/>
      <c r="M52"/>
    </row>
    <row r="53" spans="4:13" ht="12.75">
      <c r="D53"/>
      <c r="H53"/>
      <c r="M53"/>
    </row>
    <row r="54" spans="4:13" ht="12.75">
      <c r="D54"/>
      <c r="H54"/>
      <c r="M54"/>
    </row>
    <row r="55" spans="4:13" ht="12.75">
      <c r="D55"/>
      <c r="H55"/>
      <c r="M55"/>
    </row>
    <row r="56" spans="4:13" ht="12.75">
      <c r="D56"/>
      <c r="H56"/>
      <c r="M56"/>
    </row>
    <row r="57" spans="4:13" ht="12.75">
      <c r="D57"/>
      <c r="H57"/>
      <c r="M57"/>
    </row>
    <row r="58" spans="4:13" ht="12.75">
      <c r="D58"/>
      <c r="H58"/>
      <c r="M58"/>
    </row>
    <row r="59" spans="4:13" ht="12.75">
      <c r="D59"/>
      <c r="H59"/>
      <c r="M59"/>
    </row>
  </sheetData>
  <mergeCells count="2">
    <mergeCell ref="F3:G3"/>
    <mergeCell ref="N3:R3"/>
  </mergeCells>
  <hyperlinks>
    <hyperlink ref="D9" r:id="rId1" tooltip="Show in Genome browser" display="http://demo.decodeme.com/health-watch/details/UC"/>
    <hyperlink ref="D7" r:id="rId2" tooltip="Show in Genome browser" display="http://demo.decodeme.com/health-watch/details/UC"/>
    <hyperlink ref="D17" r:id="rId3" tooltip="Show in Genome browser" display="http://demo.decodeme.com/health-watch/details/UC"/>
    <hyperlink ref="D20" r:id="rId4" tooltip="Show in Genome browser" display="http://demo.decodeme.com/health-watch/details/UC"/>
    <hyperlink ref="D22" r:id="rId5" tooltip="Show in Genome browser" display="http://demo.decodeme.com/health-watch/details/UC"/>
    <hyperlink ref="D19" r:id="rId6" tooltip="Show in Genome browser" display="http://demo.decodeme.com/health-watch/details/UC"/>
    <hyperlink ref="D18" r:id="rId7" tooltip="Show in Genome browser" display="http://demo.decodeme.com/health-watch/details/UC"/>
    <hyperlink ref="B35" r:id="rId8" display="http://www.ncbi.nlm.nih.gov/entrez/query.fcgi?cmd=Search&amp;db=PubMed&amp;term=18438406"/>
    <hyperlink ref="B38" r:id="rId9" display="http://www.ncbi.nlm.nih.gov/entrez/query.fcgi?cmd=Search&amp;db=PubMed&amp;term=9806829"/>
    <hyperlink ref="B39" r:id="rId10" display="http://www.ncbi.nlm.nih.gov/entrez/query.fcgi?cmd=Search&amp;db=PubMed&amp;term=17554261"/>
    <hyperlink ref="B42" r:id="rId11" display="http://www.ncbi.nlm.nih.gov/entrez/query.fcgi?cmd=Search&amp;db=PubMed&amp;term=17554300"/>
    <hyperlink ref="B41" r:id="rId12" display="http://www.ncbi.nlm.nih.gov/entrez/query.fcgi?cmd=Search&amp;db=PubMed&amp;term=18047540"/>
    <hyperlink ref="X19" r:id="rId13" tooltip="Show in Genome browser" display="http://demo.decodeme.com/health-watch/details/UC"/>
    <hyperlink ref="X20" r:id="rId14" tooltip="Show in Genome browser" display="http://demo.decodeme.com/health-watch/details/UC"/>
    <hyperlink ref="X23" r:id="rId15" tooltip="Show in Genome browser" display="http://demo.decodeme.com/health-watch/details/UC"/>
    <hyperlink ref="X12" r:id="rId16" tooltip="Show in Genome browser" display="http://demo.decodeme.com/health-watch/details/UC"/>
    <hyperlink ref="X13" r:id="rId17" tooltip="Show in Genome browser" display="http://demo.decodeme.com/health-watch/details/UC"/>
    <hyperlink ref="X14" r:id="rId18" tooltip="Show in Genome browser" display="http://demo.decodeme.com/health-watch/details/UC"/>
    <hyperlink ref="X24" r:id="rId19" tooltip="Show in Genome browser" display="http://demo.decodeme.com/health-watch/details/UC"/>
  </hyperlinks>
  <printOptions/>
  <pageMargins left="0.75" right="0.75" top="1" bottom="1" header="0.5" footer="0.5"/>
  <pageSetup fitToHeight="100" fitToWidth="1" horizontalDpi="600" verticalDpi="600" orientation="portrait" scale="80" r:id="rId20"/>
</worksheet>
</file>

<file path=xl/worksheets/sheet23.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B1" sqref="B1"/>
    </sheetView>
  </sheetViews>
  <sheetFormatPr defaultColWidth="9.140625" defaultRowHeight="12.75" customHeight="1"/>
  <cols>
    <col min="1" max="1" width="3.00390625" style="91" bestFit="1" customWidth="1"/>
    <col min="2" max="2" width="18.57421875" style="91" customWidth="1"/>
    <col min="3" max="3" width="13.57421875" style="91" customWidth="1"/>
    <col min="4" max="4" width="13.8515625" style="91" bestFit="1" customWidth="1"/>
    <col min="5" max="5" width="13.57421875" style="104" bestFit="1" customWidth="1"/>
    <col min="6" max="6" width="16.00390625" style="91" bestFit="1" customWidth="1"/>
    <col min="7" max="8" width="5.7109375" style="91" customWidth="1"/>
    <col min="9" max="9" width="0.85546875" style="172" customWidth="1"/>
    <col min="10" max="11" width="3.00390625" style="91" bestFit="1" customWidth="1"/>
    <col min="12" max="13" width="2.8515625" style="91" bestFit="1" customWidth="1"/>
    <col min="14" max="15" width="4.8515625" style="91" bestFit="1" customWidth="1"/>
    <col min="16" max="16" width="10.57421875" style="91" bestFit="1" customWidth="1"/>
    <col min="17" max="16384" width="9.140625" style="91" customWidth="1"/>
  </cols>
  <sheetData>
    <row r="1" ht="12.75" customHeight="1">
      <c r="B1" s="4" t="s">
        <v>1357</v>
      </c>
    </row>
    <row r="3" spans="2:15" ht="12.75" customHeight="1">
      <c r="B3" s="94"/>
      <c r="C3" s="92" t="s">
        <v>85</v>
      </c>
      <c r="D3" s="92"/>
      <c r="E3" s="92"/>
      <c r="F3" s="92" t="s">
        <v>82</v>
      </c>
      <c r="G3" s="662" t="s">
        <v>84</v>
      </c>
      <c r="H3" s="662"/>
      <c r="I3" s="15"/>
      <c r="N3" s="663" t="s">
        <v>210</v>
      </c>
      <c r="O3" s="663"/>
    </row>
    <row r="4" spans="2:15" ht="12.75" customHeight="1">
      <c r="B4" s="99"/>
      <c r="C4" s="92" t="s">
        <v>86</v>
      </c>
      <c r="D4" s="92" t="s">
        <v>1665</v>
      </c>
      <c r="E4" s="92" t="s">
        <v>1030</v>
      </c>
      <c r="F4" s="92" t="s">
        <v>83</v>
      </c>
      <c r="G4" s="92" t="s">
        <v>208</v>
      </c>
      <c r="H4" s="92" t="s">
        <v>1392</v>
      </c>
      <c r="I4" s="15"/>
      <c r="J4" s="92" t="s">
        <v>207</v>
      </c>
      <c r="K4" s="92" t="s">
        <v>208</v>
      </c>
      <c r="L4" s="92">
        <v>2</v>
      </c>
      <c r="M4" s="92" t="s">
        <v>1392</v>
      </c>
      <c r="N4" s="142" t="s">
        <v>1356</v>
      </c>
      <c r="O4" s="142" t="s">
        <v>3</v>
      </c>
    </row>
    <row r="5" spans="2:15" ht="12.75" customHeight="1">
      <c r="B5" s="99"/>
      <c r="C5" s="100"/>
      <c r="D5" s="92"/>
      <c r="E5" s="92"/>
      <c r="F5" s="92"/>
      <c r="G5" s="92"/>
      <c r="H5" s="92"/>
      <c r="I5" s="15"/>
      <c r="N5" s="46"/>
      <c r="O5" s="46"/>
    </row>
    <row r="6" spans="2:15" ht="12.75" customHeight="1" thickBot="1">
      <c r="B6" s="99"/>
      <c r="C6" s="100" t="s">
        <v>1</v>
      </c>
      <c r="D6" s="92"/>
      <c r="E6" s="92"/>
      <c r="F6" s="92"/>
      <c r="G6" s="92"/>
      <c r="H6" s="92"/>
      <c r="I6" s="15"/>
      <c r="N6" s="46"/>
      <c r="O6" s="46"/>
    </row>
    <row r="7" spans="1:15" ht="12.75" customHeight="1">
      <c r="A7" s="91">
        <v>1</v>
      </c>
      <c r="B7" s="17" t="s">
        <v>320</v>
      </c>
      <c r="C7" s="275">
        <v>6</v>
      </c>
      <c r="D7" s="276" t="s">
        <v>1191</v>
      </c>
      <c r="E7" s="277" t="s">
        <v>1192</v>
      </c>
      <c r="F7" s="277" t="s">
        <v>1193</v>
      </c>
      <c r="G7" s="277" t="s">
        <v>1651</v>
      </c>
      <c r="H7" s="278" t="s">
        <v>1654</v>
      </c>
      <c r="I7" s="173"/>
      <c r="J7" s="115" t="s">
        <v>1390</v>
      </c>
      <c r="K7" s="116" t="s">
        <v>1390</v>
      </c>
      <c r="L7" s="116" t="s">
        <v>1390</v>
      </c>
      <c r="M7" s="117" t="s">
        <v>1390</v>
      </c>
      <c r="N7" s="46">
        <v>1</v>
      </c>
      <c r="O7" s="46">
        <v>1</v>
      </c>
    </row>
    <row r="8" spans="1:15" ht="12.75" customHeight="1">
      <c r="A8" s="91">
        <v>2</v>
      </c>
      <c r="B8" s="17" t="s">
        <v>1559</v>
      </c>
      <c r="C8" s="199" t="s">
        <v>1377</v>
      </c>
      <c r="D8" s="200" t="s">
        <v>1393</v>
      </c>
      <c r="E8" s="201" t="s">
        <v>1394</v>
      </c>
      <c r="F8" s="201" t="s">
        <v>1457</v>
      </c>
      <c r="G8" s="201" t="s">
        <v>1392</v>
      </c>
      <c r="H8" s="202" t="s">
        <v>1392</v>
      </c>
      <c r="I8" s="173"/>
      <c r="J8" s="129" t="s">
        <v>1390</v>
      </c>
      <c r="K8" s="130" t="s">
        <v>1390</v>
      </c>
      <c r="L8" s="130" t="s">
        <v>1390</v>
      </c>
      <c r="M8" s="131" t="s">
        <v>1390</v>
      </c>
      <c r="N8" s="46">
        <v>2</v>
      </c>
      <c r="O8" s="46">
        <v>3</v>
      </c>
    </row>
    <row r="9" spans="1:15" ht="12.75" customHeight="1">
      <c r="A9" s="91">
        <v>3</v>
      </c>
      <c r="B9" s="17" t="s">
        <v>1523</v>
      </c>
      <c r="C9" s="132" t="s">
        <v>1054</v>
      </c>
      <c r="D9" s="133" t="s">
        <v>1114</v>
      </c>
      <c r="E9" s="134" t="s">
        <v>1055</v>
      </c>
      <c r="F9" s="134" t="s">
        <v>1056</v>
      </c>
      <c r="G9" s="134" t="s">
        <v>1392</v>
      </c>
      <c r="H9" s="135" t="s">
        <v>1392</v>
      </c>
      <c r="I9" s="92"/>
      <c r="J9" s="136" t="s">
        <v>1390</v>
      </c>
      <c r="K9" s="137" t="s">
        <v>1390</v>
      </c>
      <c r="L9" s="137" t="s">
        <v>1390</v>
      </c>
      <c r="M9" s="138" t="s">
        <v>1390</v>
      </c>
      <c r="N9" s="46">
        <v>2</v>
      </c>
      <c r="O9" s="46">
        <v>4</v>
      </c>
    </row>
    <row r="10" spans="1:15" ht="12.75" customHeight="1">
      <c r="A10" s="91">
        <v>4</v>
      </c>
      <c r="B10" s="17" t="s">
        <v>1501</v>
      </c>
      <c r="C10" s="125" t="s">
        <v>1158</v>
      </c>
      <c r="D10" s="126" t="s">
        <v>1162</v>
      </c>
      <c r="E10" s="127" t="s">
        <v>1159</v>
      </c>
      <c r="F10" s="127" t="s">
        <v>1161</v>
      </c>
      <c r="G10" s="127" t="s">
        <v>1651</v>
      </c>
      <c r="H10" s="128" t="s">
        <v>1651</v>
      </c>
      <c r="I10" s="173"/>
      <c r="J10" s="129" t="s">
        <v>1390</v>
      </c>
      <c r="K10" s="130" t="s">
        <v>1390</v>
      </c>
      <c r="L10" s="130" t="s">
        <v>1390</v>
      </c>
      <c r="M10" s="131" t="s">
        <v>1390</v>
      </c>
      <c r="N10" s="46">
        <v>1</v>
      </c>
      <c r="O10" s="46">
        <v>7</v>
      </c>
    </row>
    <row r="11" spans="1:15" ht="12.75" customHeight="1">
      <c r="A11" s="91">
        <v>5</v>
      </c>
      <c r="B11" s="17" t="s">
        <v>1582</v>
      </c>
      <c r="C11" s="132">
        <v>5</v>
      </c>
      <c r="D11" s="133" t="s">
        <v>689</v>
      </c>
      <c r="E11" s="134" t="s">
        <v>690</v>
      </c>
      <c r="F11" s="134" t="s">
        <v>691</v>
      </c>
      <c r="G11" s="134" t="s">
        <v>1407</v>
      </c>
      <c r="H11" s="135" t="s">
        <v>1407</v>
      </c>
      <c r="I11" s="92"/>
      <c r="J11" s="136" t="s">
        <v>1390</v>
      </c>
      <c r="K11" s="137" t="s">
        <v>1390</v>
      </c>
      <c r="L11" s="137" t="s">
        <v>1390</v>
      </c>
      <c r="M11" s="138" t="s">
        <v>1390</v>
      </c>
      <c r="N11" s="46">
        <v>2</v>
      </c>
      <c r="O11" s="46">
        <v>7</v>
      </c>
    </row>
    <row r="12" spans="1:15" ht="12.75" customHeight="1">
      <c r="A12" s="91">
        <v>6</v>
      </c>
      <c r="B12" s="17" t="s">
        <v>1533</v>
      </c>
      <c r="C12" s="125" t="s">
        <v>1377</v>
      </c>
      <c r="D12" s="126" t="s">
        <v>1393</v>
      </c>
      <c r="E12" s="127" t="s">
        <v>1394</v>
      </c>
      <c r="F12" s="127" t="s">
        <v>1396</v>
      </c>
      <c r="G12" s="127" t="s">
        <v>1392</v>
      </c>
      <c r="H12" s="128" t="s">
        <v>1392</v>
      </c>
      <c r="I12" s="173"/>
      <c r="J12" s="129" t="s">
        <v>1390</v>
      </c>
      <c r="K12" s="130" t="s">
        <v>1390</v>
      </c>
      <c r="L12" s="130" t="s">
        <v>1390</v>
      </c>
      <c r="M12" s="131" t="s">
        <v>1390</v>
      </c>
      <c r="N12" s="46">
        <v>1</v>
      </c>
      <c r="O12" s="46">
        <v>5</v>
      </c>
    </row>
    <row r="13" spans="1:15" ht="12.75" customHeight="1">
      <c r="A13" s="91">
        <v>7</v>
      </c>
      <c r="B13" s="17" t="s">
        <v>1535</v>
      </c>
      <c r="C13" s="132">
        <v>10</v>
      </c>
      <c r="D13" s="133" t="s">
        <v>1612</v>
      </c>
      <c r="E13" s="134" t="s">
        <v>1613</v>
      </c>
      <c r="F13" s="134" t="s">
        <v>1614</v>
      </c>
      <c r="G13" s="134" t="s">
        <v>1407</v>
      </c>
      <c r="H13" s="135" t="s">
        <v>1392</v>
      </c>
      <c r="I13" s="92"/>
      <c r="J13" s="136" t="s">
        <v>1390</v>
      </c>
      <c r="K13" s="137" t="s">
        <v>1390</v>
      </c>
      <c r="L13" s="137" t="s">
        <v>1390</v>
      </c>
      <c r="M13" s="138" t="s">
        <v>1390</v>
      </c>
      <c r="N13" s="46">
        <v>7</v>
      </c>
      <c r="O13" s="46">
        <v>11</v>
      </c>
    </row>
    <row r="14" spans="1:15" ht="12.75" customHeight="1">
      <c r="A14" s="91">
        <v>8</v>
      </c>
      <c r="B14" s="17" t="s">
        <v>1535</v>
      </c>
      <c r="C14" s="132">
        <v>3</v>
      </c>
      <c r="D14" s="133" t="s">
        <v>1632</v>
      </c>
      <c r="E14" s="134" t="s">
        <v>1633</v>
      </c>
      <c r="F14" s="134" t="s">
        <v>1611</v>
      </c>
      <c r="G14" s="134" t="s">
        <v>1407</v>
      </c>
      <c r="H14" s="135" t="s">
        <v>1407</v>
      </c>
      <c r="I14" s="92"/>
      <c r="J14" s="136" t="s">
        <v>1390</v>
      </c>
      <c r="K14" s="137" t="s">
        <v>1390</v>
      </c>
      <c r="L14" s="137" t="s">
        <v>1390</v>
      </c>
      <c r="M14" s="138" t="s">
        <v>1390</v>
      </c>
      <c r="N14" s="46">
        <v>4</v>
      </c>
      <c r="O14" s="46">
        <v>13</v>
      </c>
    </row>
    <row r="15" spans="1:15" ht="12.75" customHeight="1" thickBot="1">
      <c r="A15" s="91">
        <v>9</v>
      </c>
      <c r="B15" s="17" t="s">
        <v>1535</v>
      </c>
      <c r="C15" s="477">
        <v>3</v>
      </c>
      <c r="D15" s="478" t="s">
        <v>1615</v>
      </c>
      <c r="E15" s="479" t="s">
        <v>1616</v>
      </c>
      <c r="F15" s="479" t="s">
        <v>1611</v>
      </c>
      <c r="G15" s="479" t="s">
        <v>1651</v>
      </c>
      <c r="H15" s="480" t="s">
        <v>1651</v>
      </c>
      <c r="I15" s="92"/>
      <c r="J15" s="169" t="s">
        <v>1390</v>
      </c>
      <c r="K15" s="170" t="s">
        <v>1390</v>
      </c>
      <c r="L15" s="170" t="s">
        <v>1390</v>
      </c>
      <c r="M15" s="171" t="s">
        <v>1390</v>
      </c>
      <c r="N15" s="46">
        <v>4</v>
      </c>
      <c r="O15" s="46">
        <v>12</v>
      </c>
    </row>
    <row r="16" spans="2:15" ht="12.75" customHeight="1">
      <c r="B16" s="17" t="s">
        <v>947</v>
      </c>
      <c r="C16" s="100"/>
      <c r="D16" s="2"/>
      <c r="E16" s="2">
        <f>COUNTA(E7:E15)</f>
        <v>9</v>
      </c>
      <c r="F16" s="2"/>
      <c r="G16" s="2"/>
      <c r="H16" s="2"/>
      <c r="I16" s="2"/>
      <c r="J16" s="2"/>
      <c r="K16" s="2"/>
      <c r="L16" s="2"/>
      <c r="M16" s="2"/>
      <c r="N16" s="177">
        <f>SUM(N7:N15)</f>
        <v>24</v>
      </c>
      <c r="O16" s="177">
        <f>SUM(O7:O15)</f>
        <v>63</v>
      </c>
    </row>
    <row r="17" spans="2:15" ht="12.75" customHeight="1">
      <c r="B17" s="34"/>
      <c r="C17" s="100"/>
      <c r="D17" s="2"/>
      <c r="E17" s="2"/>
      <c r="F17" s="2"/>
      <c r="G17" s="2"/>
      <c r="H17" s="2"/>
      <c r="I17" s="2"/>
      <c r="J17" s="2"/>
      <c r="K17" s="2"/>
      <c r="L17" s="2"/>
      <c r="M17" s="2"/>
      <c r="N17" s="46"/>
      <c r="O17" s="46"/>
    </row>
    <row r="18" spans="2:13" ht="12.75" customHeight="1" thickBot="1">
      <c r="B18" s="34"/>
      <c r="C18" s="100" t="s">
        <v>600</v>
      </c>
      <c r="D18" s="92"/>
      <c r="E18" s="92"/>
      <c r="F18" s="92"/>
      <c r="G18" s="92"/>
      <c r="H18" s="92"/>
      <c r="I18" s="15"/>
      <c r="J18" s="92"/>
      <c r="K18" s="92"/>
      <c r="L18" s="92"/>
      <c r="M18" s="92"/>
    </row>
    <row r="19" spans="1:13" ht="12.75" customHeight="1">
      <c r="A19" s="91">
        <v>1</v>
      </c>
      <c r="B19" s="17" t="s">
        <v>1559</v>
      </c>
      <c r="C19" s="110" t="s">
        <v>1443</v>
      </c>
      <c r="D19" s="111" t="s">
        <v>1667</v>
      </c>
      <c r="E19" s="112" t="s">
        <v>1444</v>
      </c>
      <c r="F19" s="112" t="s">
        <v>1445</v>
      </c>
      <c r="G19" s="112" t="s">
        <v>1407</v>
      </c>
      <c r="H19" s="113"/>
      <c r="I19" s="92"/>
      <c r="J19" s="115" t="s">
        <v>1390</v>
      </c>
      <c r="K19" s="116" t="s">
        <v>1390</v>
      </c>
      <c r="L19" s="116" t="s">
        <v>1390</v>
      </c>
      <c r="M19" s="117"/>
    </row>
    <row r="20" spans="1:14" ht="12.75" customHeight="1">
      <c r="A20" s="91">
        <v>2</v>
      </c>
      <c r="B20" s="17" t="s">
        <v>1559</v>
      </c>
      <c r="C20" s="205">
        <v>18</v>
      </c>
      <c r="D20" s="203" t="s">
        <v>1458</v>
      </c>
      <c r="E20" s="204" t="s">
        <v>1459</v>
      </c>
      <c r="F20" s="204" t="s">
        <v>1457</v>
      </c>
      <c r="G20" s="204" t="s">
        <v>1651</v>
      </c>
      <c r="H20" s="206"/>
      <c r="I20" s="92"/>
      <c r="J20" s="136" t="s">
        <v>1390</v>
      </c>
      <c r="K20" s="137" t="s">
        <v>1390</v>
      </c>
      <c r="L20" s="137" t="s">
        <v>1390</v>
      </c>
      <c r="M20" s="138"/>
      <c r="N20" s="71"/>
    </row>
    <row r="21" spans="1:14" ht="12.75" customHeight="1">
      <c r="A21" s="91">
        <v>3</v>
      </c>
      <c r="B21" s="17" t="s">
        <v>1523</v>
      </c>
      <c r="C21" s="125" t="s">
        <v>1141</v>
      </c>
      <c r="D21" s="126" t="s">
        <v>1115</v>
      </c>
      <c r="E21" s="127" t="s">
        <v>1126</v>
      </c>
      <c r="F21" s="127" t="s">
        <v>1177</v>
      </c>
      <c r="G21" s="127" t="s">
        <v>1392</v>
      </c>
      <c r="H21" s="128" t="s">
        <v>1392</v>
      </c>
      <c r="I21" s="173"/>
      <c r="J21" s="129"/>
      <c r="K21" s="130" t="s">
        <v>1390</v>
      </c>
      <c r="L21" s="130" t="s">
        <v>1390</v>
      </c>
      <c r="M21" s="131" t="s">
        <v>1390</v>
      </c>
      <c r="N21" s="16"/>
    </row>
    <row r="22" spans="1:13" ht="12.75" customHeight="1">
      <c r="A22" s="91">
        <v>4</v>
      </c>
      <c r="B22" s="17" t="s">
        <v>1523</v>
      </c>
      <c r="C22" s="125">
        <v>1</v>
      </c>
      <c r="D22" s="126" t="s">
        <v>1079</v>
      </c>
      <c r="E22" s="127" t="s">
        <v>1082</v>
      </c>
      <c r="F22" s="127" t="s">
        <v>1081</v>
      </c>
      <c r="G22" s="127"/>
      <c r="H22" s="128" t="s">
        <v>1392</v>
      </c>
      <c r="I22" s="173"/>
      <c r="J22" s="129" t="s">
        <v>1390</v>
      </c>
      <c r="K22" s="130"/>
      <c r="L22" s="130" t="s">
        <v>1390</v>
      </c>
      <c r="M22" s="131" t="s">
        <v>1390</v>
      </c>
    </row>
    <row r="23" spans="1:13" ht="12.75" customHeight="1">
      <c r="A23" s="91">
        <v>5</v>
      </c>
      <c r="B23" s="17" t="s">
        <v>1523</v>
      </c>
      <c r="C23" s="125">
        <v>18</v>
      </c>
      <c r="D23" s="126" t="s">
        <v>1106</v>
      </c>
      <c r="E23" s="127" t="s">
        <v>1107</v>
      </c>
      <c r="F23" s="127" t="s">
        <v>1045</v>
      </c>
      <c r="G23" s="127" t="s">
        <v>1392</v>
      </c>
      <c r="H23" s="128" t="s">
        <v>1392</v>
      </c>
      <c r="I23" s="173"/>
      <c r="J23" s="129" t="s">
        <v>1390</v>
      </c>
      <c r="K23" s="130" t="s">
        <v>1390</v>
      </c>
      <c r="L23" s="130"/>
      <c r="M23" s="131" t="s">
        <v>1390</v>
      </c>
    </row>
    <row r="24" spans="1:13" ht="12.75" customHeight="1">
      <c r="A24" s="91">
        <v>6</v>
      </c>
      <c r="B24" s="17" t="s">
        <v>1523</v>
      </c>
      <c r="C24" s="125">
        <v>3</v>
      </c>
      <c r="D24" s="126" t="s">
        <v>1066</v>
      </c>
      <c r="E24" s="127" t="s">
        <v>1067</v>
      </c>
      <c r="F24" s="127" t="s">
        <v>1056</v>
      </c>
      <c r="G24" s="127" t="s">
        <v>1654</v>
      </c>
      <c r="H24" s="128" t="s">
        <v>1654</v>
      </c>
      <c r="I24" s="173"/>
      <c r="J24" s="129" t="s">
        <v>1390</v>
      </c>
      <c r="K24" s="130" t="s">
        <v>1390</v>
      </c>
      <c r="L24" s="130"/>
      <c r="M24" s="131" t="s">
        <v>1390</v>
      </c>
    </row>
    <row r="25" spans="1:13" ht="12.75" customHeight="1">
      <c r="A25" s="91">
        <v>7</v>
      </c>
      <c r="B25" s="17" t="s">
        <v>1578</v>
      </c>
      <c r="C25" s="132" t="s">
        <v>737</v>
      </c>
      <c r="D25" s="133"/>
      <c r="E25" s="134" t="s">
        <v>539</v>
      </c>
      <c r="F25" s="134" t="s">
        <v>738</v>
      </c>
      <c r="G25" s="134" t="s">
        <v>1407</v>
      </c>
      <c r="H25" s="135" t="s">
        <v>1407</v>
      </c>
      <c r="I25" s="92"/>
      <c r="J25" s="136"/>
      <c r="K25" s="137" t="s">
        <v>1390</v>
      </c>
      <c r="L25" s="137" t="s">
        <v>1390</v>
      </c>
      <c r="M25" s="138" t="s">
        <v>1390</v>
      </c>
    </row>
    <row r="26" spans="1:13" ht="12.75" customHeight="1">
      <c r="A26" s="91">
        <v>8</v>
      </c>
      <c r="B26" s="17" t="s">
        <v>1533</v>
      </c>
      <c r="C26" s="125" t="s">
        <v>352</v>
      </c>
      <c r="D26" s="126"/>
      <c r="E26" s="127" t="s">
        <v>1378</v>
      </c>
      <c r="F26" s="127" t="s">
        <v>566</v>
      </c>
      <c r="G26" s="127" t="s">
        <v>1654</v>
      </c>
      <c r="H26" s="128"/>
      <c r="I26" s="173"/>
      <c r="J26" s="129" t="s">
        <v>1390</v>
      </c>
      <c r="K26" s="130" t="s">
        <v>1390</v>
      </c>
      <c r="L26" s="130" t="s">
        <v>1390</v>
      </c>
      <c r="M26" s="131"/>
    </row>
    <row r="27" spans="1:13" ht="12.75" customHeight="1">
      <c r="A27" s="91">
        <v>9</v>
      </c>
      <c r="B27" s="17" t="s">
        <v>1533</v>
      </c>
      <c r="C27" s="125" t="s">
        <v>1676</v>
      </c>
      <c r="D27" s="126"/>
      <c r="E27" s="127" t="s">
        <v>1370</v>
      </c>
      <c r="F27" s="127" t="s">
        <v>1372</v>
      </c>
      <c r="G27" s="127" t="s">
        <v>1392</v>
      </c>
      <c r="H27" s="128"/>
      <c r="I27" s="173"/>
      <c r="J27" s="129" t="s">
        <v>1390</v>
      </c>
      <c r="K27" s="130" t="s">
        <v>1390</v>
      </c>
      <c r="L27" s="130" t="s">
        <v>1390</v>
      </c>
      <c r="M27" s="131"/>
    </row>
    <row r="28" spans="1:13" ht="12.75" customHeight="1">
      <c r="A28" s="91">
        <v>10</v>
      </c>
      <c r="B28" s="17" t="s">
        <v>1533</v>
      </c>
      <c r="C28" s="125" t="s">
        <v>1406</v>
      </c>
      <c r="D28" s="126" t="s">
        <v>1399</v>
      </c>
      <c r="E28" s="127" t="s">
        <v>1400</v>
      </c>
      <c r="F28" s="127" t="s">
        <v>1372</v>
      </c>
      <c r="G28" s="127" t="s">
        <v>1654</v>
      </c>
      <c r="H28" s="128"/>
      <c r="I28" s="173"/>
      <c r="J28" s="129" t="s">
        <v>1390</v>
      </c>
      <c r="K28" s="130" t="s">
        <v>1390</v>
      </c>
      <c r="L28" s="130" t="s">
        <v>1390</v>
      </c>
      <c r="M28" s="131"/>
    </row>
    <row r="29" spans="1:13" ht="12.75" customHeight="1">
      <c r="A29" s="91">
        <v>11</v>
      </c>
      <c r="B29" s="17" t="s">
        <v>1534</v>
      </c>
      <c r="C29" s="132">
        <v>1</v>
      </c>
      <c r="D29" s="133" t="s">
        <v>1104</v>
      </c>
      <c r="E29" s="134" t="s">
        <v>1124</v>
      </c>
      <c r="F29" s="134" t="s">
        <v>661</v>
      </c>
      <c r="G29" s="134" t="s">
        <v>1654</v>
      </c>
      <c r="H29" s="135"/>
      <c r="I29" s="92">
        <v>2</v>
      </c>
      <c r="J29" s="136" t="s">
        <v>1390</v>
      </c>
      <c r="K29" s="137" t="s">
        <v>1390</v>
      </c>
      <c r="L29" s="137" t="s">
        <v>1390</v>
      </c>
      <c r="M29" s="138"/>
    </row>
    <row r="30" spans="1:13" ht="12.75" customHeight="1">
      <c r="A30" s="91">
        <v>12</v>
      </c>
      <c r="B30" s="17" t="s">
        <v>1534</v>
      </c>
      <c r="C30" s="132">
        <v>9</v>
      </c>
      <c r="D30" s="133" t="s">
        <v>792</v>
      </c>
      <c r="E30" s="134" t="s">
        <v>662</v>
      </c>
      <c r="F30" s="134" t="s">
        <v>663</v>
      </c>
      <c r="G30" s="134" t="s">
        <v>1392</v>
      </c>
      <c r="H30" s="135"/>
      <c r="I30" s="92">
        <v>18</v>
      </c>
      <c r="J30" s="136" t="s">
        <v>1390</v>
      </c>
      <c r="K30" s="137" t="s">
        <v>1390</v>
      </c>
      <c r="L30" s="137" t="s">
        <v>1390</v>
      </c>
      <c r="M30" s="138"/>
    </row>
    <row r="31" spans="1:19" s="34" customFormat="1" ht="12.75" customHeight="1">
      <c r="A31" s="91">
        <v>13</v>
      </c>
      <c r="B31" s="17" t="s">
        <v>1534</v>
      </c>
      <c r="C31" s="132" t="s">
        <v>667</v>
      </c>
      <c r="D31" s="133"/>
      <c r="E31" s="134" t="s">
        <v>644</v>
      </c>
      <c r="F31" s="134" t="s">
        <v>668</v>
      </c>
      <c r="G31" s="134" t="s">
        <v>1651</v>
      </c>
      <c r="H31" s="135" t="s">
        <v>1651</v>
      </c>
      <c r="I31" s="92"/>
      <c r="J31" s="136"/>
      <c r="K31" s="137" t="s">
        <v>1390</v>
      </c>
      <c r="L31" s="137" t="s">
        <v>1390</v>
      </c>
      <c r="M31" s="138" t="s">
        <v>1390</v>
      </c>
      <c r="P31" s="91"/>
      <c r="Q31" s="91"/>
      <c r="R31" s="91"/>
      <c r="S31" s="91"/>
    </row>
    <row r="32" spans="1:19" s="34" customFormat="1" ht="12.75" customHeight="1">
      <c r="A32" s="91">
        <v>14</v>
      </c>
      <c r="B32" s="17" t="s">
        <v>1535</v>
      </c>
      <c r="C32" s="125">
        <v>8</v>
      </c>
      <c r="D32" s="126" t="s">
        <v>1634</v>
      </c>
      <c r="E32" s="127" t="s">
        <v>1635</v>
      </c>
      <c r="F32" s="127" t="s">
        <v>1611</v>
      </c>
      <c r="G32" s="127" t="s">
        <v>1407</v>
      </c>
      <c r="H32" s="128"/>
      <c r="I32" s="173"/>
      <c r="J32" s="129" t="s">
        <v>1390</v>
      </c>
      <c r="K32" s="130" t="s">
        <v>1390</v>
      </c>
      <c r="L32" s="130" t="s">
        <v>1390</v>
      </c>
      <c r="M32" s="131"/>
      <c r="P32" s="91"/>
      <c r="Q32" s="91"/>
      <c r="R32" s="91"/>
      <c r="S32" s="91"/>
    </row>
    <row r="33" spans="1:19" s="34" customFormat="1" ht="12.75" customHeight="1" thickBot="1">
      <c r="A33" s="91">
        <v>15</v>
      </c>
      <c r="B33" s="17" t="s">
        <v>1535</v>
      </c>
      <c r="C33" s="232">
        <v>11</v>
      </c>
      <c r="D33" s="233" t="s">
        <v>1620</v>
      </c>
      <c r="E33" s="234" t="s">
        <v>1621</v>
      </c>
      <c r="F33" s="234" t="s">
        <v>1611</v>
      </c>
      <c r="G33" s="234" t="s">
        <v>1407</v>
      </c>
      <c r="H33" s="235" t="s">
        <v>1407</v>
      </c>
      <c r="I33" s="173"/>
      <c r="J33" s="122" t="s">
        <v>1390</v>
      </c>
      <c r="K33" s="123" t="s">
        <v>1390</v>
      </c>
      <c r="L33" s="123"/>
      <c r="M33" s="124" t="s">
        <v>1390</v>
      </c>
      <c r="P33" s="91"/>
      <c r="Q33" s="91"/>
      <c r="R33" s="91"/>
      <c r="S33" s="91"/>
    </row>
    <row r="34" spans="2:5" ht="12.75" customHeight="1">
      <c r="B34" s="34"/>
      <c r="E34" s="2">
        <f>COUNTA(E19:E33)</f>
        <v>15</v>
      </c>
    </row>
    <row r="35" ht="12.75" customHeight="1">
      <c r="B35" s="34"/>
    </row>
    <row r="36" spans="2:13" ht="12.75" customHeight="1" thickBot="1">
      <c r="B36" s="34"/>
      <c r="C36" s="100" t="s">
        <v>2</v>
      </c>
      <c r="D36" s="92"/>
      <c r="E36" s="92"/>
      <c r="F36" s="92"/>
      <c r="G36" s="92"/>
      <c r="H36" s="15"/>
      <c r="I36" s="92"/>
      <c r="J36" s="92"/>
      <c r="K36" s="92"/>
      <c r="L36" s="92"/>
      <c r="M36" s="2"/>
    </row>
    <row r="37" spans="1:13" ht="12.75" customHeight="1">
      <c r="A37" s="91">
        <v>1</v>
      </c>
      <c r="B37" s="17" t="s">
        <v>1543</v>
      </c>
      <c r="C37" s="110">
        <v>4</v>
      </c>
      <c r="D37" s="111" t="s">
        <v>1310</v>
      </c>
      <c r="E37" s="112" t="s">
        <v>1311</v>
      </c>
      <c r="F37" s="112" t="s">
        <v>1312</v>
      </c>
      <c r="G37" s="112" t="s">
        <v>1651</v>
      </c>
      <c r="H37" s="113"/>
      <c r="I37" s="92"/>
      <c r="J37" s="115" t="s">
        <v>1390</v>
      </c>
      <c r="K37" s="116" t="s">
        <v>1390</v>
      </c>
      <c r="L37" s="116" t="s">
        <v>1390</v>
      </c>
      <c r="M37" s="117"/>
    </row>
    <row r="38" spans="1:13" ht="12.75" customHeight="1">
      <c r="A38" s="91">
        <v>2</v>
      </c>
      <c r="B38" s="17" t="s">
        <v>1543</v>
      </c>
      <c r="C38" s="205">
        <v>4</v>
      </c>
      <c r="D38" s="203" t="s">
        <v>1310</v>
      </c>
      <c r="E38" s="204" t="s">
        <v>1314</v>
      </c>
      <c r="F38" s="204" t="s">
        <v>1312</v>
      </c>
      <c r="G38" s="204" t="s">
        <v>1651</v>
      </c>
      <c r="H38" s="206"/>
      <c r="I38" s="92"/>
      <c r="J38" s="136" t="s">
        <v>1390</v>
      </c>
      <c r="K38" s="137" t="s">
        <v>1390</v>
      </c>
      <c r="L38" s="137" t="s">
        <v>1390</v>
      </c>
      <c r="M38" s="138"/>
    </row>
    <row r="39" spans="1:13" ht="12.75" customHeight="1">
      <c r="A39" s="91">
        <v>3</v>
      </c>
      <c r="B39" s="17" t="s">
        <v>1552</v>
      </c>
      <c r="C39" s="125" t="s">
        <v>1435</v>
      </c>
      <c r="D39" s="126" t="s">
        <v>365</v>
      </c>
      <c r="E39" s="127" t="s">
        <v>1432</v>
      </c>
      <c r="F39" s="127" t="s">
        <v>1433</v>
      </c>
      <c r="G39" s="127" t="s">
        <v>1654</v>
      </c>
      <c r="H39" s="128"/>
      <c r="I39" s="173"/>
      <c r="J39" s="129" t="s">
        <v>1390</v>
      </c>
      <c r="K39" s="130" t="s">
        <v>1390</v>
      </c>
      <c r="L39" s="130" t="s">
        <v>1390</v>
      </c>
      <c r="M39" s="131"/>
    </row>
    <row r="40" spans="1:13" ht="12.75" customHeight="1">
      <c r="A40" s="91">
        <v>4</v>
      </c>
      <c r="B40" s="17" t="s">
        <v>1512</v>
      </c>
      <c r="C40" s="132">
        <v>1</v>
      </c>
      <c r="D40" s="133" t="s">
        <v>1079</v>
      </c>
      <c r="E40" s="134" t="s">
        <v>1082</v>
      </c>
      <c r="F40" s="134" t="s">
        <v>1233</v>
      </c>
      <c r="G40" s="134" t="s">
        <v>1392</v>
      </c>
      <c r="H40" s="135"/>
      <c r="I40" s="92"/>
      <c r="J40" s="136" t="s">
        <v>1390</v>
      </c>
      <c r="K40" s="137" t="s">
        <v>1390</v>
      </c>
      <c r="L40" s="137" t="s">
        <v>1390</v>
      </c>
      <c r="M40" s="138"/>
    </row>
    <row r="41" spans="1:13" ht="12.75" customHeight="1" thickBot="1">
      <c r="A41" s="91">
        <v>5</v>
      </c>
      <c r="B41" s="17" t="s">
        <v>1512</v>
      </c>
      <c r="C41" s="477">
        <v>5</v>
      </c>
      <c r="D41" s="478" t="s">
        <v>1077</v>
      </c>
      <c r="E41" s="479" t="s">
        <v>1232</v>
      </c>
      <c r="F41" s="479" t="s">
        <v>1234</v>
      </c>
      <c r="G41" s="479" t="s">
        <v>1651</v>
      </c>
      <c r="H41" s="480"/>
      <c r="I41" s="92"/>
      <c r="J41" s="169" t="s">
        <v>1390</v>
      </c>
      <c r="K41" s="170" t="s">
        <v>1390</v>
      </c>
      <c r="L41" s="170" t="s">
        <v>1390</v>
      </c>
      <c r="M41" s="171"/>
    </row>
    <row r="42" spans="5:9" ht="12.75" customHeight="1">
      <c r="E42" s="2">
        <f>COUNTA(E37:E41)</f>
        <v>5</v>
      </c>
      <c r="I42" s="91"/>
    </row>
    <row r="43" spans="5:9" ht="12.75" customHeight="1">
      <c r="E43" s="91"/>
      <c r="I43" s="91"/>
    </row>
    <row r="44" spans="5:9" ht="12.75" customHeight="1">
      <c r="E44" s="91"/>
      <c r="I44" s="91"/>
    </row>
    <row r="45" spans="2:9" ht="12.75" customHeight="1">
      <c r="B45" s="94"/>
      <c r="E45" s="91"/>
      <c r="I45" s="91"/>
    </row>
    <row r="46" spans="2:9" ht="12.75" customHeight="1">
      <c r="B46" s="94"/>
      <c r="E46" s="91"/>
      <c r="I46" s="91"/>
    </row>
    <row r="47" spans="2:9" ht="12.75" customHeight="1">
      <c r="B47" s="94"/>
      <c r="E47" s="91"/>
      <c r="I47" s="91"/>
    </row>
    <row r="48" spans="2:9" ht="12.75" customHeight="1">
      <c r="B48" s="94"/>
      <c r="E48" s="91"/>
      <c r="I48" s="91"/>
    </row>
    <row r="49" ht="12.75" customHeight="1">
      <c r="B49" s="94"/>
    </row>
    <row r="50" ht="12.75" customHeight="1">
      <c r="B50" s="94"/>
    </row>
  </sheetData>
  <mergeCells count="2">
    <mergeCell ref="G3:H3"/>
    <mergeCell ref="N3:O3"/>
  </mergeCells>
  <hyperlinks>
    <hyperlink ref="E19" tooltip="Show in Genome browser"/>
    <hyperlink ref="E8" tooltip="Show in Genome browser"/>
    <hyperlink ref="E12" tooltip="Show in Genome browser"/>
    <hyperlink ref="E13" tooltip="Show in Genome browser"/>
    <hyperlink ref="E15" tooltip="Show in Genome browser"/>
    <hyperlink ref="E14" tooltip="Show in Genome browser"/>
    <hyperlink ref="E24" r:id="rId1" tooltip="Show in Genome browser" display="http://demo.decodeme.com/health-watch/details/IBD"/>
    <hyperlink ref="E22" r:id="rId2" tooltip="Show in Genome browser" display="http://demo.decodeme.com/health-watch/details/IBD"/>
    <hyperlink ref="E23" r:id="rId3" tooltip="Show in Genome browser" display="http://demo.decodeme.com/health-watch/details/IBD"/>
    <hyperlink ref="E9" r:id="rId4" tooltip="Show in Genome browser" display="http://demo.decodeme.com/health-watch/details/IBD"/>
    <hyperlink ref="E11" r:id="rId5" tooltip="Show in Genome browser" display="http://demo.decodeme.com/health-watch/details/MS"/>
    <hyperlink ref="E28" tooltip="Show in Genome browser"/>
    <hyperlink ref="E26" tooltip="Show in Genome browser"/>
    <hyperlink ref="E27" tooltip="Show in Genome browser"/>
    <hyperlink ref="E39" tooltip="Show in Genome browser"/>
    <hyperlink ref="E32" tooltip="Show in Genome browser"/>
    <hyperlink ref="E33" tooltip="Show in Genome browser"/>
    <hyperlink ref="E30" r:id="rId6" tooltip="Show in Genome browser" display="http://demo.decodeme.com/health-watch/details/RA"/>
    <hyperlink ref="E29" r:id="rId7" tooltip="Show in Genome browser" display="http://demo.decodeme.com/health-watch/details/RA"/>
    <hyperlink ref="E20" tooltip="Show in Genome browser"/>
    <hyperlink ref="E10" r:id="rId8" tooltip="Show in Genome browser" display="http://demo.decodeme.com/health-watch/details/XF"/>
    <hyperlink ref="D44" r:id="rId9" tooltip="Show in Genome browser" display="http://demo.decodeme.com/health-watch/details/CD"/>
    <hyperlink ref="E7" r:id="rId10" tooltip="Show in Genome browser" display="http://demo.decodeme.com/health-watch/details/CD"/>
    <hyperlink ref="E41" r:id="rId11" tooltip="Show in Genome browser" display="http://demo.decodeme.com/health-watch/details/Psoriasis"/>
  </hyperlinks>
  <printOptions/>
  <pageMargins left="0.75" right="0.75" top="1" bottom="1" header="0.5" footer="0.5"/>
  <pageSetup fitToHeight="100" fitToWidth="1" horizontalDpi="600" verticalDpi="600" orientation="portrait" scale="94" r:id="rId12"/>
</worksheet>
</file>

<file path=xl/worksheets/sheet24.xml><?xml version="1.0" encoding="utf-8"?>
<worksheet xmlns="http://schemas.openxmlformats.org/spreadsheetml/2006/main" xmlns:r="http://schemas.openxmlformats.org/officeDocument/2006/relationships">
  <sheetPr>
    <pageSetUpPr fitToPage="1"/>
  </sheetPr>
  <dimension ref="A1:T71"/>
  <sheetViews>
    <sheetView workbookViewId="0" topLeftCell="A19">
      <selection activeCell="E74" sqref="E74"/>
    </sheetView>
  </sheetViews>
  <sheetFormatPr defaultColWidth="9.140625" defaultRowHeight="12.75"/>
  <cols>
    <col min="1" max="1" width="4.140625" style="91" customWidth="1"/>
    <col min="2" max="2" width="20.00390625" style="91" customWidth="1"/>
    <col min="3" max="3" width="11.421875" style="104" customWidth="1"/>
    <col min="4" max="4" width="13.8515625" style="104" bestFit="1" customWidth="1"/>
    <col min="5" max="7" width="6.7109375" style="104" customWidth="1"/>
    <col min="8" max="8" width="7.140625" style="104" bestFit="1" customWidth="1"/>
    <col min="9" max="12" width="6.7109375" style="104" customWidth="1"/>
    <col min="13" max="13" width="35.7109375" style="46" customWidth="1"/>
    <col min="14" max="14" width="1.1484375" style="91" customWidth="1"/>
    <col min="15" max="15" width="9.7109375" style="46" bestFit="1" customWidth="1"/>
    <col min="16" max="16" width="9.421875" style="46" bestFit="1" customWidth="1"/>
    <col min="17" max="17" width="24.57421875" style="46" bestFit="1" customWidth="1"/>
    <col min="18" max="18" width="8.7109375" style="91" customWidth="1"/>
    <col min="19" max="16384" width="9.140625" style="91" customWidth="1"/>
  </cols>
  <sheetData>
    <row r="1" spans="1:2" ht="12.75">
      <c r="A1" s="94"/>
      <c r="B1" s="4" t="s">
        <v>1282</v>
      </c>
    </row>
    <row r="2" spans="2:17" ht="12.75">
      <c r="B2" s="4"/>
      <c r="O2" s="668" t="s">
        <v>1281</v>
      </c>
      <c r="P2" s="668"/>
      <c r="Q2" s="668"/>
    </row>
    <row r="3" spans="2:17" ht="12.75">
      <c r="B3" s="4"/>
      <c r="O3" s="669" t="s">
        <v>373</v>
      </c>
      <c r="P3" s="669"/>
      <c r="Q3" s="669"/>
    </row>
    <row r="4" spans="3:17" ht="12.75">
      <c r="C4" s="664" t="s">
        <v>84</v>
      </c>
      <c r="D4" s="664"/>
      <c r="O4" s="665" t="s">
        <v>1672</v>
      </c>
      <c r="P4" s="666"/>
      <c r="Q4" s="667"/>
    </row>
    <row r="5" spans="2:17" ht="12.75">
      <c r="B5" s="4" t="s">
        <v>189</v>
      </c>
      <c r="C5" s="2" t="s">
        <v>1485</v>
      </c>
      <c r="D5" s="2" t="s">
        <v>1697</v>
      </c>
      <c r="E5" s="664" t="s">
        <v>1484</v>
      </c>
      <c r="F5" s="664"/>
      <c r="G5" s="670" t="s">
        <v>1485</v>
      </c>
      <c r="H5" s="670"/>
      <c r="I5" s="671" t="s">
        <v>1179</v>
      </c>
      <c r="J5" s="671"/>
      <c r="K5" s="670" t="s">
        <v>1697</v>
      </c>
      <c r="L5" s="670"/>
      <c r="M5" s="177" t="s">
        <v>1186</v>
      </c>
      <c r="N5" s="4"/>
      <c r="O5" s="139" t="s">
        <v>1484</v>
      </c>
      <c r="P5" s="139" t="s">
        <v>1485</v>
      </c>
      <c r="Q5" s="139" t="s">
        <v>1179</v>
      </c>
    </row>
    <row r="6" spans="2:17" ht="12.75">
      <c r="B6" s="4"/>
      <c r="C6" s="2"/>
      <c r="D6" s="2"/>
      <c r="E6" s="2"/>
      <c r="F6" s="2"/>
      <c r="I6" s="156"/>
      <c r="J6" s="156"/>
      <c r="M6" s="177"/>
      <c r="N6" s="4"/>
      <c r="O6" s="139"/>
      <c r="P6" s="139"/>
      <c r="Q6" s="139"/>
    </row>
    <row r="7" spans="2:17" ht="12.75">
      <c r="B7" s="9" t="s">
        <v>369</v>
      </c>
      <c r="I7" s="156"/>
      <c r="J7" s="156"/>
      <c r="M7" s="196"/>
      <c r="N7" s="157"/>
      <c r="O7" s="149"/>
      <c r="P7" s="149"/>
      <c r="Q7" s="149"/>
    </row>
    <row r="8" spans="1:17" ht="12.75">
      <c r="A8" s="91">
        <v>1</v>
      </c>
      <c r="B8" s="208" t="s">
        <v>370</v>
      </c>
      <c r="C8" s="104" t="s">
        <v>1392</v>
      </c>
      <c r="D8" s="104" t="s">
        <v>1392</v>
      </c>
      <c r="E8" s="158" t="s">
        <v>1395</v>
      </c>
      <c r="F8" s="104">
        <v>0.99</v>
      </c>
      <c r="G8" s="161" t="s">
        <v>1395</v>
      </c>
      <c r="H8" s="162">
        <v>1.04</v>
      </c>
      <c r="I8" s="210" t="s">
        <v>1371</v>
      </c>
      <c r="J8" s="210">
        <v>1.16</v>
      </c>
      <c r="K8" s="161" t="s">
        <v>1395</v>
      </c>
      <c r="L8" s="162">
        <v>1.3</v>
      </c>
      <c r="M8" s="196" t="s">
        <v>213</v>
      </c>
      <c r="N8" s="157"/>
      <c r="O8" s="149">
        <v>7</v>
      </c>
      <c r="P8" s="149">
        <v>2</v>
      </c>
      <c r="Q8" s="149" t="s">
        <v>1363</v>
      </c>
    </row>
    <row r="9" spans="2:17" ht="12.75">
      <c r="B9" s="183" t="s">
        <v>371</v>
      </c>
      <c r="C9" s="104" t="s">
        <v>1392</v>
      </c>
      <c r="D9" s="104" t="s">
        <v>1392</v>
      </c>
      <c r="E9" s="104" t="s">
        <v>1395</v>
      </c>
      <c r="F9" s="104">
        <v>0.99</v>
      </c>
      <c r="G9" s="159" t="s">
        <v>1395</v>
      </c>
      <c r="H9" s="160">
        <v>1.26</v>
      </c>
      <c r="I9" s="228" t="s">
        <v>1371</v>
      </c>
      <c r="J9" s="228">
        <v>1.26</v>
      </c>
      <c r="K9" s="161" t="s">
        <v>1395</v>
      </c>
      <c r="L9" s="162">
        <v>1.4</v>
      </c>
      <c r="M9" s="196" t="s">
        <v>213</v>
      </c>
      <c r="N9" s="157"/>
      <c r="O9" s="149">
        <v>17</v>
      </c>
      <c r="P9" s="149">
        <v>17</v>
      </c>
      <c r="Q9" s="47" t="s">
        <v>1003</v>
      </c>
    </row>
    <row r="10" spans="3:17" ht="12.75">
      <c r="C10" s="91"/>
      <c r="D10" s="91"/>
      <c r="E10" s="91"/>
      <c r="F10" s="91"/>
      <c r="G10" s="91"/>
      <c r="H10" s="91"/>
      <c r="I10" s="91"/>
      <c r="J10" s="91"/>
      <c r="K10" s="91"/>
      <c r="L10" s="91"/>
      <c r="N10" s="157"/>
      <c r="O10" s="149"/>
      <c r="P10" s="149"/>
      <c r="Q10" s="149"/>
    </row>
    <row r="11" spans="2:17" ht="12.75">
      <c r="B11" s="9" t="s">
        <v>1535</v>
      </c>
      <c r="H11" s="163"/>
      <c r="I11" s="156"/>
      <c r="J11" s="156"/>
      <c r="L11" s="163"/>
      <c r="O11" s="149"/>
      <c r="P11" s="149"/>
      <c r="Q11" s="149"/>
    </row>
    <row r="12" spans="1:17" ht="12.75">
      <c r="A12" s="91">
        <v>2</v>
      </c>
      <c r="B12" s="208" t="s">
        <v>1613</v>
      </c>
      <c r="C12" s="104" t="s">
        <v>1407</v>
      </c>
      <c r="D12" s="104" t="s">
        <v>1392</v>
      </c>
      <c r="E12" s="158" t="s">
        <v>1371</v>
      </c>
      <c r="F12" s="104">
        <v>1.14</v>
      </c>
      <c r="G12" s="161" t="s">
        <v>1379</v>
      </c>
      <c r="H12" s="162">
        <v>1.2</v>
      </c>
      <c r="I12" s="210" t="s">
        <v>1375</v>
      </c>
      <c r="J12" s="210">
        <v>0.98</v>
      </c>
      <c r="K12" s="161" t="s">
        <v>1368</v>
      </c>
      <c r="L12" s="162">
        <v>1.1</v>
      </c>
      <c r="M12" s="46" t="s">
        <v>372</v>
      </c>
      <c r="O12" s="47">
        <v>41</v>
      </c>
      <c r="P12" s="47">
        <v>37</v>
      </c>
      <c r="Q12" s="149" t="s">
        <v>1020</v>
      </c>
    </row>
    <row r="13" spans="1:17" ht="12.75">
      <c r="A13" s="91">
        <v>3</v>
      </c>
      <c r="B13" s="208" t="s">
        <v>1633</v>
      </c>
      <c r="C13" s="104" t="s">
        <v>1407</v>
      </c>
      <c r="D13" s="104" t="s">
        <v>1407</v>
      </c>
      <c r="E13" s="158" t="s">
        <v>1627</v>
      </c>
      <c r="F13" s="104">
        <v>0.9</v>
      </c>
      <c r="G13" s="161" t="s">
        <v>1379</v>
      </c>
      <c r="H13" s="162">
        <v>1.53</v>
      </c>
      <c r="I13" s="210" t="s">
        <v>1379</v>
      </c>
      <c r="J13" s="210">
        <v>1.02</v>
      </c>
      <c r="K13" s="161" t="s">
        <v>1379</v>
      </c>
      <c r="L13" s="162">
        <v>1.1</v>
      </c>
      <c r="M13" s="46" t="s">
        <v>349</v>
      </c>
      <c r="O13" s="47">
        <v>46</v>
      </c>
      <c r="P13" s="47">
        <v>37</v>
      </c>
      <c r="Q13" s="149" t="s">
        <v>1016</v>
      </c>
    </row>
    <row r="14" spans="1:17" ht="12.75">
      <c r="A14" s="91">
        <v>4</v>
      </c>
      <c r="B14" s="208" t="s">
        <v>1616</v>
      </c>
      <c r="C14" s="104" t="s">
        <v>1651</v>
      </c>
      <c r="D14" s="104" t="s">
        <v>1651</v>
      </c>
      <c r="E14" s="158" t="s">
        <v>1371</v>
      </c>
      <c r="F14" s="104">
        <v>0.92</v>
      </c>
      <c r="G14" s="159" t="s">
        <v>1395</v>
      </c>
      <c r="H14" s="160">
        <v>1.16</v>
      </c>
      <c r="I14" s="228" t="s">
        <v>1371</v>
      </c>
      <c r="J14" s="228">
        <v>0.92</v>
      </c>
      <c r="K14" s="159" t="s">
        <v>1371</v>
      </c>
      <c r="L14" s="160">
        <v>1.2</v>
      </c>
      <c r="M14" s="196"/>
      <c r="N14" s="157"/>
      <c r="O14" s="47">
        <v>46</v>
      </c>
      <c r="P14" s="47">
        <v>37</v>
      </c>
      <c r="Q14" s="149" t="s">
        <v>1019</v>
      </c>
    </row>
    <row r="15" spans="2:17" ht="12.75">
      <c r="B15" s="157"/>
      <c r="E15" s="158"/>
      <c r="G15" s="159"/>
      <c r="H15" s="160"/>
      <c r="I15" s="228" t="s">
        <v>1395</v>
      </c>
      <c r="J15" s="228">
        <v>1.05</v>
      </c>
      <c r="K15" s="159"/>
      <c r="L15" s="160"/>
      <c r="M15" s="196" t="s">
        <v>213</v>
      </c>
      <c r="N15" s="157"/>
      <c r="O15" s="149"/>
      <c r="P15" s="149"/>
      <c r="Q15" s="149"/>
    </row>
    <row r="16" spans="5:17" ht="12.75">
      <c r="E16" s="158"/>
      <c r="F16" s="91"/>
      <c r="G16" s="91"/>
      <c r="H16" s="91"/>
      <c r="I16" s="91"/>
      <c r="J16" s="91"/>
      <c r="K16" s="91"/>
      <c r="L16" s="91"/>
      <c r="N16" s="157"/>
      <c r="O16" s="149"/>
      <c r="P16" s="149"/>
      <c r="Q16" s="149"/>
    </row>
    <row r="17" spans="2:17" ht="12.75">
      <c r="B17" s="9" t="s">
        <v>1499</v>
      </c>
      <c r="H17" s="163"/>
      <c r="I17" s="156"/>
      <c r="J17" s="156"/>
      <c r="L17" s="163"/>
      <c r="O17" s="149"/>
      <c r="P17" s="149"/>
      <c r="Q17" s="149"/>
    </row>
    <row r="18" spans="1:17" ht="12.75">
      <c r="A18" s="91">
        <v>5</v>
      </c>
      <c r="B18" s="209" t="s">
        <v>1055</v>
      </c>
      <c r="C18" s="104" t="s">
        <v>1392</v>
      </c>
      <c r="D18" s="104" t="s">
        <v>1392</v>
      </c>
      <c r="E18" s="104" t="s">
        <v>1386</v>
      </c>
      <c r="F18" s="104">
        <v>0.96</v>
      </c>
      <c r="G18" s="161" t="s">
        <v>1386</v>
      </c>
      <c r="H18" s="162">
        <v>1</v>
      </c>
      <c r="I18" s="210" t="s">
        <v>1386</v>
      </c>
      <c r="J18" s="210">
        <v>0.95</v>
      </c>
      <c r="K18" s="161" t="s">
        <v>1371</v>
      </c>
      <c r="L18" s="162">
        <v>2.3</v>
      </c>
      <c r="M18" s="196" t="s">
        <v>213</v>
      </c>
      <c r="N18" s="157"/>
      <c r="O18" s="47">
        <v>14</v>
      </c>
      <c r="P18" s="47">
        <v>22</v>
      </c>
      <c r="Q18" s="47" t="s">
        <v>1176</v>
      </c>
    </row>
    <row r="19" spans="8:17" ht="12.75">
      <c r="H19" s="163"/>
      <c r="I19" s="156"/>
      <c r="J19" s="156"/>
      <c r="L19" s="163"/>
      <c r="O19" s="149"/>
      <c r="P19" s="149"/>
      <c r="Q19" s="149"/>
    </row>
    <row r="20" spans="2:17" ht="12.75">
      <c r="B20" s="9" t="s">
        <v>1582</v>
      </c>
      <c r="H20" s="163"/>
      <c r="I20" s="156"/>
      <c r="J20" s="156"/>
      <c r="L20" s="163"/>
      <c r="O20" s="149"/>
      <c r="P20" s="149"/>
      <c r="Q20" s="149"/>
    </row>
    <row r="21" spans="1:17" ht="12.75">
      <c r="A21" s="91">
        <v>6</v>
      </c>
      <c r="B21" s="209" t="s">
        <v>690</v>
      </c>
      <c r="C21" s="104" t="s">
        <v>1407</v>
      </c>
      <c r="D21" s="104" t="s">
        <v>1407</v>
      </c>
      <c r="E21" s="104" t="s">
        <v>1379</v>
      </c>
      <c r="F21" s="104">
        <v>1.08</v>
      </c>
      <c r="G21" s="161" t="s">
        <v>1375</v>
      </c>
      <c r="H21" s="162">
        <v>1.46</v>
      </c>
      <c r="I21" s="210" t="s">
        <v>1379</v>
      </c>
      <c r="J21" s="210">
        <v>1.08</v>
      </c>
      <c r="K21" s="161" t="s">
        <v>1379</v>
      </c>
      <c r="L21" s="162">
        <v>1.2</v>
      </c>
      <c r="M21" s="196" t="s">
        <v>213</v>
      </c>
      <c r="N21" s="157"/>
      <c r="O21" s="47">
        <v>14</v>
      </c>
      <c r="P21" s="47">
        <v>22</v>
      </c>
      <c r="Q21" s="47" t="s">
        <v>1176</v>
      </c>
    </row>
    <row r="22" spans="8:17" ht="12.75">
      <c r="H22" s="163"/>
      <c r="I22" s="156"/>
      <c r="J22" s="156"/>
      <c r="L22" s="163"/>
      <c r="O22" s="149"/>
      <c r="P22" s="149"/>
      <c r="Q22" s="149"/>
    </row>
    <row r="23" spans="2:17" ht="12.75">
      <c r="B23" s="9" t="s">
        <v>1497</v>
      </c>
      <c r="H23" s="163"/>
      <c r="I23" s="156"/>
      <c r="J23" s="156"/>
      <c r="L23" s="163"/>
      <c r="O23" s="149"/>
      <c r="P23" s="149"/>
      <c r="Q23" s="149"/>
    </row>
    <row r="24" spans="1:17" ht="12.75">
      <c r="A24" s="91">
        <v>7</v>
      </c>
      <c r="B24" s="209" t="s">
        <v>1192</v>
      </c>
      <c r="C24" s="104" t="s">
        <v>1651</v>
      </c>
      <c r="D24" s="104" t="s">
        <v>1654</v>
      </c>
      <c r="E24" s="104" t="s">
        <v>1371</v>
      </c>
      <c r="F24" s="104">
        <v>0.3</v>
      </c>
      <c r="G24" s="161" t="s">
        <v>1379</v>
      </c>
      <c r="H24" s="162">
        <v>1</v>
      </c>
      <c r="I24" s="210" t="s">
        <v>1379</v>
      </c>
      <c r="J24" s="210">
        <v>0.48</v>
      </c>
      <c r="K24" s="161" t="s">
        <v>1371</v>
      </c>
      <c r="L24" s="162">
        <v>7</v>
      </c>
      <c r="M24" s="196"/>
      <c r="N24" s="157"/>
      <c r="O24" s="47">
        <v>4</v>
      </c>
      <c r="P24" s="47">
        <v>4</v>
      </c>
      <c r="Q24" s="47">
        <v>4</v>
      </c>
    </row>
    <row r="25" spans="2:17" ht="12.75">
      <c r="B25" s="34"/>
      <c r="G25" s="161"/>
      <c r="H25" s="162"/>
      <c r="I25" s="210" t="s">
        <v>1375</v>
      </c>
      <c r="J25" s="210">
        <v>3.35</v>
      </c>
      <c r="K25" s="161"/>
      <c r="L25" s="162"/>
      <c r="M25" s="196"/>
      <c r="N25" s="157"/>
      <c r="O25" s="47"/>
      <c r="P25" s="47"/>
      <c r="Q25" s="47"/>
    </row>
    <row r="26" spans="7:17" ht="12.75">
      <c r="G26" s="161"/>
      <c r="H26" s="162"/>
      <c r="I26" s="210" t="s">
        <v>1386</v>
      </c>
      <c r="J26" s="210">
        <v>23.61</v>
      </c>
      <c r="K26" s="161"/>
      <c r="L26" s="162"/>
      <c r="M26" s="196"/>
      <c r="N26" s="157"/>
      <c r="O26" s="47"/>
      <c r="P26" s="47"/>
      <c r="Q26" s="47"/>
    </row>
    <row r="27" spans="7:17" ht="12.75">
      <c r="G27" s="157"/>
      <c r="H27" s="157"/>
      <c r="I27" s="157"/>
      <c r="J27" s="157"/>
      <c r="K27" s="157"/>
      <c r="L27" s="157"/>
      <c r="M27" s="196"/>
      <c r="N27" s="157"/>
      <c r="O27" s="47"/>
      <c r="P27" s="47"/>
      <c r="Q27" s="47"/>
    </row>
    <row r="28" spans="2:17" ht="12.75">
      <c r="B28" s="9" t="s">
        <v>1501</v>
      </c>
      <c r="H28" s="163"/>
      <c r="I28" s="156"/>
      <c r="J28" s="156"/>
      <c r="L28" s="163"/>
      <c r="O28" s="149"/>
      <c r="P28" s="149"/>
      <c r="Q28" s="149"/>
    </row>
    <row r="29" spans="1:17" ht="12.75">
      <c r="A29" s="91">
        <v>8</v>
      </c>
      <c r="B29" s="209" t="s">
        <v>1159</v>
      </c>
      <c r="C29" s="104" t="s">
        <v>1651</v>
      </c>
      <c r="D29" s="104" t="s">
        <v>1651</v>
      </c>
      <c r="E29" s="104" t="s">
        <v>1379</v>
      </c>
      <c r="F29" s="104">
        <v>0.03</v>
      </c>
      <c r="G29" s="161" t="s">
        <v>1379</v>
      </c>
      <c r="H29" s="162">
        <v>1</v>
      </c>
      <c r="I29" s="210" t="s">
        <v>1379</v>
      </c>
      <c r="J29" s="210">
        <v>0.22</v>
      </c>
      <c r="K29" s="161" t="s">
        <v>1386</v>
      </c>
      <c r="L29" s="162">
        <v>2</v>
      </c>
      <c r="M29" s="196"/>
      <c r="N29" s="157"/>
      <c r="O29" s="47">
        <v>4</v>
      </c>
      <c r="P29" s="47">
        <v>4</v>
      </c>
      <c r="Q29" s="47">
        <v>4</v>
      </c>
    </row>
    <row r="30" spans="2:17" ht="12.75">
      <c r="B30" s="34"/>
      <c r="G30" s="161"/>
      <c r="H30" s="162"/>
      <c r="I30" s="210" t="s">
        <v>1375</v>
      </c>
      <c r="J30" s="210">
        <v>0.79</v>
      </c>
      <c r="K30" s="161"/>
      <c r="L30" s="162"/>
      <c r="M30" s="196"/>
      <c r="N30" s="157"/>
      <c r="O30" s="47"/>
      <c r="P30" s="47"/>
      <c r="Q30" s="47"/>
    </row>
    <row r="31" spans="7:17" ht="12.75">
      <c r="G31" s="161"/>
      <c r="H31" s="162"/>
      <c r="I31" s="210" t="s">
        <v>1386</v>
      </c>
      <c r="J31" s="210">
        <v>2.94</v>
      </c>
      <c r="K31" s="161"/>
      <c r="L31" s="162"/>
      <c r="M31" s="196"/>
      <c r="N31" s="157"/>
      <c r="O31" s="47"/>
      <c r="P31" s="47"/>
      <c r="Q31" s="47"/>
    </row>
    <row r="32" spans="2:17" ht="12.75">
      <c r="B32" s="104"/>
      <c r="H32" s="163"/>
      <c r="I32" s="156"/>
      <c r="J32" s="156"/>
      <c r="L32" s="163"/>
      <c r="O32" s="149"/>
      <c r="P32" s="149"/>
      <c r="Q32" s="149"/>
    </row>
    <row r="33" spans="2:17" ht="12.75">
      <c r="B33" s="9" t="s">
        <v>1187</v>
      </c>
      <c r="I33" s="156"/>
      <c r="J33" s="156"/>
      <c r="M33" s="196"/>
      <c r="N33" s="157"/>
      <c r="O33" s="149"/>
      <c r="P33" s="149"/>
      <c r="Q33" s="149"/>
    </row>
    <row r="34" spans="1:17" ht="12.75">
      <c r="A34" s="91">
        <v>9</v>
      </c>
      <c r="B34" s="91" t="s">
        <v>1444</v>
      </c>
      <c r="C34" s="104" t="s">
        <v>1407</v>
      </c>
      <c r="E34" s="158" t="s">
        <v>1368</v>
      </c>
      <c r="F34" s="104">
        <v>0.94</v>
      </c>
      <c r="G34" s="159" t="s">
        <v>1368</v>
      </c>
      <c r="H34" s="160">
        <v>1</v>
      </c>
      <c r="I34" s="228" t="s">
        <v>1368</v>
      </c>
      <c r="J34" s="228">
        <v>0.93</v>
      </c>
      <c r="K34" s="159" t="s">
        <v>1461</v>
      </c>
      <c r="L34" s="159" t="s">
        <v>1461</v>
      </c>
      <c r="M34" s="196" t="s">
        <v>213</v>
      </c>
      <c r="N34" s="157"/>
      <c r="O34" s="149">
        <v>6</v>
      </c>
      <c r="P34" s="149">
        <v>6</v>
      </c>
      <c r="Q34" s="149" t="s">
        <v>1365</v>
      </c>
    </row>
    <row r="35" spans="3:17" s="34" customFormat="1" ht="12.75">
      <c r="C35" s="244"/>
      <c r="D35" s="244"/>
      <c r="E35" s="245"/>
      <c r="F35" s="244"/>
      <c r="G35" s="159"/>
      <c r="H35" s="160"/>
      <c r="I35" s="228" t="s">
        <v>1382</v>
      </c>
      <c r="J35" s="228">
        <v>1.08</v>
      </c>
      <c r="K35" s="159"/>
      <c r="L35" s="160"/>
      <c r="M35" s="149"/>
      <c r="N35" s="244"/>
      <c r="O35" s="40"/>
      <c r="P35" s="40"/>
      <c r="Q35" s="40"/>
    </row>
    <row r="36" spans="1:17" s="34" customFormat="1" ht="12.75">
      <c r="A36" s="34">
        <v>10</v>
      </c>
      <c r="B36" s="34" t="s">
        <v>1459</v>
      </c>
      <c r="C36" s="244" t="s">
        <v>1651</v>
      </c>
      <c r="D36" s="244"/>
      <c r="E36" s="245" t="s">
        <v>1386</v>
      </c>
      <c r="F36" s="244">
        <v>1.16</v>
      </c>
      <c r="G36" s="159" t="s">
        <v>1375</v>
      </c>
      <c r="H36" s="160">
        <v>1.16</v>
      </c>
      <c r="I36" s="228" t="s">
        <v>1386</v>
      </c>
      <c r="J36" s="228">
        <v>1.19</v>
      </c>
      <c r="K36" s="159" t="s">
        <v>1461</v>
      </c>
      <c r="L36" s="159" t="s">
        <v>1461</v>
      </c>
      <c r="M36" s="196" t="s">
        <v>213</v>
      </c>
      <c r="N36" s="246"/>
      <c r="O36" s="40">
        <v>1</v>
      </c>
      <c r="P36" s="40">
        <v>1</v>
      </c>
      <c r="Q36" s="40" t="s">
        <v>1364</v>
      </c>
    </row>
    <row r="37" spans="2:17" s="34" customFormat="1" ht="12.75">
      <c r="B37" s="246"/>
      <c r="C37" s="244"/>
      <c r="D37" s="244"/>
      <c r="E37" s="245"/>
      <c r="F37" s="244"/>
      <c r="G37" s="159"/>
      <c r="H37" s="160"/>
      <c r="I37" s="228" t="s">
        <v>1375</v>
      </c>
      <c r="J37" s="228">
        <v>0.99</v>
      </c>
      <c r="K37" s="159"/>
      <c r="L37" s="160"/>
      <c r="M37" s="196" t="s">
        <v>213</v>
      </c>
      <c r="N37" s="246"/>
      <c r="O37" s="40"/>
      <c r="P37" s="40"/>
      <c r="Q37" s="40"/>
    </row>
    <row r="38" spans="2:17" ht="12.75">
      <c r="B38" s="104"/>
      <c r="H38" s="163"/>
      <c r="I38" s="156"/>
      <c r="J38" s="156"/>
      <c r="L38" s="163"/>
      <c r="O38" s="149"/>
      <c r="P38" s="149"/>
      <c r="Q38" s="149"/>
    </row>
    <row r="39" spans="2:17" ht="12.75">
      <c r="B39" s="9" t="s">
        <v>1499</v>
      </c>
      <c r="H39" s="163"/>
      <c r="I39" s="156"/>
      <c r="J39" s="156"/>
      <c r="L39" s="163"/>
      <c r="O39" s="149"/>
      <c r="P39" s="149"/>
      <c r="Q39" s="149"/>
    </row>
    <row r="40" spans="1:17" ht="12.75">
      <c r="A40" s="91">
        <v>11</v>
      </c>
      <c r="B40" s="91" t="s">
        <v>1126</v>
      </c>
      <c r="C40" s="104" t="s">
        <v>1392</v>
      </c>
      <c r="D40" s="104" t="s">
        <v>1392</v>
      </c>
      <c r="E40" s="104" t="s">
        <v>1461</v>
      </c>
      <c r="F40" s="104" t="s">
        <v>1461</v>
      </c>
      <c r="G40" s="161" t="s">
        <v>374</v>
      </c>
      <c r="H40" s="162">
        <v>1.23</v>
      </c>
      <c r="I40" s="210" t="s">
        <v>1371</v>
      </c>
      <c r="J40" s="210">
        <v>1.22</v>
      </c>
      <c r="K40" s="161" t="s">
        <v>1368</v>
      </c>
      <c r="L40" s="162">
        <v>1.6</v>
      </c>
      <c r="M40" s="196"/>
      <c r="N40" s="157"/>
      <c r="O40" s="47">
        <v>14</v>
      </c>
      <c r="P40" s="47">
        <v>22</v>
      </c>
      <c r="Q40" s="47" t="s">
        <v>1176</v>
      </c>
    </row>
    <row r="41" spans="7:17" ht="12.75">
      <c r="G41" s="161"/>
      <c r="H41" s="162"/>
      <c r="I41" s="210" t="s">
        <v>374</v>
      </c>
      <c r="J41" s="210">
        <v>0.97</v>
      </c>
      <c r="K41" s="161"/>
      <c r="L41" s="162"/>
      <c r="M41" s="196"/>
      <c r="N41" s="157"/>
      <c r="O41" s="47"/>
      <c r="P41" s="47"/>
      <c r="Q41" s="47"/>
    </row>
    <row r="42" spans="1:17" ht="12.75">
      <c r="A42" s="91">
        <v>12</v>
      </c>
      <c r="B42" s="91" t="s">
        <v>1082</v>
      </c>
      <c r="D42" s="104" t="s">
        <v>1392</v>
      </c>
      <c r="E42" s="104" t="s">
        <v>1371</v>
      </c>
      <c r="F42" s="104">
        <v>0.83</v>
      </c>
      <c r="G42" s="161" t="s">
        <v>1461</v>
      </c>
      <c r="H42" s="161" t="s">
        <v>1461</v>
      </c>
      <c r="I42" s="210" t="s">
        <v>1371</v>
      </c>
      <c r="J42" s="210">
        <v>1.09</v>
      </c>
      <c r="K42" s="161" t="s">
        <v>1371</v>
      </c>
      <c r="L42" s="162">
        <v>3.9</v>
      </c>
      <c r="M42" s="196"/>
      <c r="N42" s="157"/>
      <c r="O42" s="47"/>
      <c r="P42" s="47"/>
      <c r="Q42" s="47"/>
    </row>
    <row r="43" spans="7:17" ht="12.75">
      <c r="G43" s="161"/>
      <c r="H43" s="161"/>
      <c r="I43" s="210" t="s">
        <v>374</v>
      </c>
      <c r="J43" s="210">
        <v>0.37</v>
      </c>
      <c r="K43" s="161"/>
      <c r="L43" s="162"/>
      <c r="M43" s="196"/>
      <c r="N43" s="157"/>
      <c r="O43" s="47"/>
      <c r="P43" s="47"/>
      <c r="Q43" s="47"/>
    </row>
    <row r="44" spans="1:17" ht="12.75">
      <c r="A44" s="91">
        <v>13</v>
      </c>
      <c r="B44" s="91" t="s">
        <v>1107</v>
      </c>
      <c r="C44" s="104" t="s">
        <v>1392</v>
      </c>
      <c r="D44" s="104" t="s">
        <v>1392</v>
      </c>
      <c r="E44" s="104" t="s">
        <v>1386</v>
      </c>
      <c r="F44" s="104">
        <v>0.9</v>
      </c>
      <c r="G44" s="161" t="s">
        <v>1386</v>
      </c>
      <c r="H44" s="162">
        <v>1</v>
      </c>
      <c r="I44" s="210" t="s">
        <v>1461</v>
      </c>
      <c r="J44" s="210" t="s">
        <v>1461</v>
      </c>
      <c r="K44" s="161" t="s">
        <v>1386</v>
      </c>
      <c r="L44" s="162">
        <v>2</v>
      </c>
      <c r="M44" s="196"/>
      <c r="N44" s="157"/>
      <c r="O44" s="47"/>
      <c r="P44" s="47"/>
      <c r="Q44" s="47"/>
    </row>
    <row r="45" spans="1:17" ht="12.75">
      <c r="A45" s="91">
        <v>14</v>
      </c>
      <c r="B45" s="91" t="s">
        <v>1067</v>
      </c>
      <c r="C45" s="104" t="s">
        <v>1654</v>
      </c>
      <c r="D45" s="104" t="s">
        <v>1654</v>
      </c>
      <c r="E45" s="104" t="s">
        <v>374</v>
      </c>
      <c r="F45" s="104">
        <v>1.06</v>
      </c>
      <c r="G45" s="161" t="s">
        <v>1371</v>
      </c>
      <c r="H45" s="162">
        <v>1</v>
      </c>
      <c r="I45" s="210" t="s">
        <v>1461</v>
      </c>
      <c r="J45" s="210" t="s">
        <v>1461</v>
      </c>
      <c r="K45" s="161" t="s">
        <v>374</v>
      </c>
      <c r="L45" s="162">
        <v>1.1</v>
      </c>
      <c r="M45" s="196"/>
      <c r="N45" s="157"/>
      <c r="O45" s="47"/>
      <c r="P45" s="47"/>
      <c r="Q45" s="47"/>
    </row>
    <row r="46" spans="2:17" ht="12.75">
      <c r="B46" s="104"/>
      <c r="M46" s="149"/>
      <c r="O46" s="149"/>
      <c r="P46" s="149"/>
      <c r="Q46" s="149"/>
    </row>
    <row r="47" spans="2:17" ht="12.75">
      <c r="B47" s="9" t="s">
        <v>1511</v>
      </c>
      <c r="C47" s="2"/>
      <c r="D47" s="2"/>
      <c r="E47" s="2"/>
      <c r="F47" s="2"/>
      <c r="H47" s="163"/>
      <c r="I47" s="156"/>
      <c r="J47" s="156"/>
      <c r="L47" s="163"/>
      <c r="M47" s="177"/>
      <c r="N47" s="4"/>
      <c r="O47" s="139"/>
      <c r="P47" s="139"/>
      <c r="Q47" s="139"/>
    </row>
    <row r="48" spans="1:17" ht="12.75">
      <c r="A48" s="91">
        <v>15</v>
      </c>
      <c r="B48" s="91" t="s">
        <v>1378</v>
      </c>
      <c r="C48" s="104" t="s">
        <v>1654</v>
      </c>
      <c r="E48" s="104" t="s">
        <v>1379</v>
      </c>
      <c r="F48" s="104">
        <v>0.91</v>
      </c>
      <c r="G48" s="161" t="s">
        <v>1379</v>
      </c>
      <c r="H48" s="162">
        <v>1</v>
      </c>
      <c r="I48" s="210" t="s">
        <v>1379</v>
      </c>
      <c r="J48" s="210">
        <v>0.95</v>
      </c>
      <c r="K48" s="161" t="s">
        <v>1461</v>
      </c>
      <c r="L48" s="161" t="s">
        <v>1461</v>
      </c>
      <c r="M48" s="196" t="s">
        <v>213</v>
      </c>
      <c r="N48" s="157"/>
      <c r="O48" s="149">
        <v>4</v>
      </c>
      <c r="P48" s="149">
        <v>17</v>
      </c>
      <c r="Q48" s="47" t="s">
        <v>1002</v>
      </c>
    </row>
    <row r="49" spans="1:17" ht="12.75">
      <c r="A49" s="91">
        <v>16</v>
      </c>
      <c r="B49" s="91" t="s">
        <v>1370</v>
      </c>
      <c r="C49" s="104" t="s">
        <v>1392</v>
      </c>
      <c r="E49" s="104" t="s">
        <v>1371</v>
      </c>
      <c r="F49" s="104">
        <v>1.21</v>
      </c>
      <c r="G49" s="161" t="s">
        <v>1386</v>
      </c>
      <c r="H49" s="162">
        <v>1</v>
      </c>
      <c r="I49" s="210" t="s">
        <v>1395</v>
      </c>
      <c r="J49" s="210">
        <v>0.94</v>
      </c>
      <c r="K49" s="161" t="s">
        <v>1461</v>
      </c>
      <c r="L49" s="161" t="s">
        <v>1461</v>
      </c>
      <c r="M49" s="642" t="s">
        <v>350</v>
      </c>
      <c r="N49" s="164"/>
      <c r="O49" s="149">
        <v>5</v>
      </c>
      <c r="P49" s="149">
        <v>5</v>
      </c>
      <c r="Q49" s="47" t="s">
        <v>1004</v>
      </c>
    </row>
    <row r="50" spans="1:17" ht="12.75">
      <c r="A50" s="91">
        <v>17</v>
      </c>
      <c r="B50" s="91" t="s">
        <v>1400</v>
      </c>
      <c r="C50" s="104" t="s">
        <v>1654</v>
      </c>
      <c r="E50" s="104" t="s">
        <v>1371</v>
      </c>
      <c r="F50" s="104">
        <v>0.82</v>
      </c>
      <c r="G50" s="161" t="s">
        <v>1371</v>
      </c>
      <c r="H50" s="162">
        <v>1</v>
      </c>
      <c r="I50" s="210" t="s">
        <v>1368</v>
      </c>
      <c r="J50" s="210">
        <v>1.29</v>
      </c>
      <c r="K50" s="161" t="s">
        <v>1461</v>
      </c>
      <c r="L50" s="161" t="s">
        <v>1461</v>
      </c>
      <c r="M50" s="196" t="s">
        <v>213</v>
      </c>
      <c r="N50" s="157"/>
      <c r="O50" s="149">
        <v>5</v>
      </c>
      <c r="P50" s="149">
        <v>5</v>
      </c>
      <c r="Q50" s="47" t="s">
        <v>1004</v>
      </c>
    </row>
    <row r="51" spans="8:17" ht="12.75">
      <c r="H51" s="163"/>
      <c r="I51" s="156"/>
      <c r="J51" s="156"/>
      <c r="L51" s="163"/>
      <c r="M51" s="149"/>
      <c r="N51" s="104"/>
      <c r="O51" s="149"/>
      <c r="P51" s="149"/>
      <c r="Q51" s="149"/>
    </row>
    <row r="52" spans="2:17" ht="12.75">
      <c r="B52" s="9" t="s">
        <v>1496</v>
      </c>
      <c r="H52" s="163"/>
      <c r="I52" s="156"/>
      <c r="J52" s="156"/>
      <c r="L52" s="163"/>
      <c r="O52" s="149"/>
      <c r="P52" s="149"/>
      <c r="Q52" s="149"/>
    </row>
    <row r="53" spans="1:17" ht="12.75">
      <c r="A53" s="91">
        <v>18</v>
      </c>
      <c r="B53" s="157" t="s">
        <v>1432</v>
      </c>
      <c r="C53" s="104" t="s">
        <v>1654</v>
      </c>
      <c r="E53" s="104" t="s">
        <v>1386</v>
      </c>
      <c r="F53" s="104">
        <v>1.42</v>
      </c>
      <c r="G53" s="161" t="s">
        <v>1371</v>
      </c>
      <c r="H53" s="162">
        <v>1</v>
      </c>
      <c r="I53" s="210" t="s">
        <v>1371</v>
      </c>
      <c r="J53" s="210">
        <v>0.85</v>
      </c>
      <c r="K53" s="161" t="s">
        <v>1461</v>
      </c>
      <c r="L53" s="161" t="s">
        <v>1461</v>
      </c>
      <c r="M53" s="46" t="s">
        <v>214</v>
      </c>
      <c r="O53" s="149">
        <v>8</v>
      </c>
      <c r="P53" s="149">
        <v>8</v>
      </c>
      <c r="Q53" s="149" t="s">
        <v>1682</v>
      </c>
    </row>
    <row r="54" spans="8:17" ht="12.75">
      <c r="H54" s="163"/>
      <c r="I54" s="156"/>
      <c r="J54" s="156"/>
      <c r="L54" s="163"/>
      <c r="M54" s="196" t="s">
        <v>213</v>
      </c>
      <c r="N54" s="157"/>
      <c r="O54" s="149"/>
      <c r="P54" s="149"/>
      <c r="Q54" s="149"/>
    </row>
    <row r="55" spans="2:17" ht="12.75">
      <c r="B55" s="9" t="s">
        <v>1505</v>
      </c>
      <c r="H55" s="163"/>
      <c r="I55" s="156"/>
      <c r="J55" s="156"/>
      <c r="L55" s="163"/>
      <c r="O55" s="149"/>
      <c r="P55" s="149"/>
      <c r="Q55" s="149"/>
    </row>
    <row r="56" spans="1:17" ht="12.75">
      <c r="A56" s="91">
        <v>19</v>
      </c>
      <c r="B56" s="157" t="s">
        <v>539</v>
      </c>
      <c r="C56" s="104" t="s">
        <v>1407</v>
      </c>
      <c r="D56" s="104" t="s">
        <v>1407</v>
      </c>
      <c r="E56" s="104" t="s">
        <v>1461</v>
      </c>
      <c r="F56" s="104" t="s">
        <v>1461</v>
      </c>
      <c r="G56" s="161" t="s">
        <v>1386</v>
      </c>
      <c r="H56" s="162">
        <v>1</v>
      </c>
      <c r="I56" s="210" t="s">
        <v>1375</v>
      </c>
      <c r="J56" s="210">
        <v>0.97</v>
      </c>
      <c r="K56" s="161" t="s">
        <v>1379</v>
      </c>
      <c r="L56" s="161">
        <v>1.8</v>
      </c>
      <c r="M56" s="176"/>
      <c r="O56" s="149">
        <v>8</v>
      </c>
      <c r="P56" s="149">
        <v>8</v>
      </c>
      <c r="Q56" s="149" t="s">
        <v>1682</v>
      </c>
    </row>
    <row r="57" spans="8:17" ht="12.75">
      <c r="H57" s="163"/>
      <c r="I57" s="210" t="s">
        <v>1386</v>
      </c>
      <c r="J57" s="210">
        <v>0.8</v>
      </c>
      <c r="L57" s="163"/>
      <c r="M57" s="642"/>
      <c r="N57" s="157"/>
      <c r="O57" s="149"/>
      <c r="P57" s="149"/>
      <c r="Q57" s="149"/>
    </row>
    <row r="58" spans="2:17" ht="12.75">
      <c r="B58" s="9" t="s">
        <v>1535</v>
      </c>
      <c r="H58" s="163"/>
      <c r="I58" s="156"/>
      <c r="J58" s="156"/>
      <c r="L58" s="163"/>
      <c r="O58" s="149"/>
      <c r="P58" s="149"/>
      <c r="Q58" s="149"/>
    </row>
    <row r="59" spans="1:17" ht="12.75">
      <c r="A59" s="91">
        <v>20</v>
      </c>
      <c r="B59" s="157" t="s">
        <v>1635</v>
      </c>
      <c r="C59" s="104" t="s">
        <v>1407</v>
      </c>
      <c r="E59" s="158" t="s">
        <v>1375</v>
      </c>
      <c r="F59" s="104">
        <v>0.97</v>
      </c>
      <c r="G59" s="161" t="s">
        <v>1375</v>
      </c>
      <c r="H59" s="162">
        <v>1.18</v>
      </c>
      <c r="I59" s="210" t="s">
        <v>1375</v>
      </c>
      <c r="J59" s="210">
        <v>0.95</v>
      </c>
      <c r="K59" s="161" t="s">
        <v>1461</v>
      </c>
      <c r="L59" s="161" t="s">
        <v>1461</v>
      </c>
      <c r="M59" s="196" t="s">
        <v>213</v>
      </c>
      <c r="N59" s="157"/>
      <c r="O59" s="47">
        <v>46</v>
      </c>
      <c r="P59" s="47">
        <v>37</v>
      </c>
      <c r="Q59" s="149" t="s">
        <v>1013</v>
      </c>
    </row>
    <row r="60" spans="1:20" ht="12.75">
      <c r="A60" s="91">
        <v>21</v>
      </c>
      <c r="B60" s="157" t="s">
        <v>1621</v>
      </c>
      <c r="C60" s="104" t="s">
        <v>1407</v>
      </c>
      <c r="D60" s="104" t="s">
        <v>1407</v>
      </c>
      <c r="E60" s="104" t="s">
        <v>1386</v>
      </c>
      <c r="F60" s="104">
        <v>0.9</v>
      </c>
      <c r="G60" s="104" t="s">
        <v>1375</v>
      </c>
      <c r="H60" s="104">
        <v>1.12</v>
      </c>
      <c r="I60" s="210" t="s">
        <v>1461</v>
      </c>
      <c r="J60" s="210" t="s">
        <v>1461</v>
      </c>
      <c r="K60" s="104" t="s">
        <v>1375</v>
      </c>
      <c r="L60" s="104">
        <v>1.2</v>
      </c>
      <c r="O60" s="149"/>
      <c r="P60" s="149"/>
      <c r="Q60" s="149"/>
      <c r="R60" s="104"/>
      <c r="S60" s="104"/>
      <c r="T60" s="104"/>
    </row>
    <row r="61" spans="2:20" ht="12.75">
      <c r="B61" s="211"/>
      <c r="O61" s="149"/>
      <c r="P61" s="149"/>
      <c r="Q61" s="149"/>
      <c r="R61" s="104"/>
      <c r="S61" s="104"/>
      <c r="T61" s="104"/>
    </row>
    <row r="62" spans="2:17" ht="12.75">
      <c r="B62" s="9" t="s">
        <v>1534</v>
      </c>
      <c r="H62" s="163"/>
      <c r="I62" s="156"/>
      <c r="J62" s="156"/>
      <c r="L62" s="163"/>
      <c r="O62" s="149"/>
      <c r="P62" s="149"/>
      <c r="Q62" s="149"/>
    </row>
    <row r="63" spans="1:17" ht="12.75">
      <c r="A63" s="91">
        <v>22</v>
      </c>
      <c r="B63" s="157" t="s">
        <v>1124</v>
      </c>
      <c r="C63" s="104" t="s">
        <v>1654</v>
      </c>
      <c r="E63" s="104" t="s">
        <v>374</v>
      </c>
      <c r="F63" s="104">
        <v>1.48</v>
      </c>
      <c r="G63" s="161" t="s">
        <v>1371</v>
      </c>
      <c r="H63" s="162">
        <v>1</v>
      </c>
      <c r="I63" s="210" t="s">
        <v>1371</v>
      </c>
      <c r="J63" s="210">
        <v>0.79</v>
      </c>
      <c r="K63" s="161" t="s">
        <v>1461</v>
      </c>
      <c r="L63" s="161" t="s">
        <v>1461</v>
      </c>
      <c r="M63" s="196"/>
      <c r="N63" s="157"/>
      <c r="O63" s="47">
        <v>14</v>
      </c>
      <c r="P63" s="47">
        <v>22</v>
      </c>
      <c r="Q63" s="47" t="s">
        <v>1176</v>
      </c>
    </row>
    <row r="64" spans="1:17" ht="12.75">
      <c r="A64" s="91">
        <v>23</v>
      </c>
      <c r="B64" s="157" t="s">
        <v>662</v>
      </c>
      <c r="C64" s="104" t="s">
        <v>1392</v>
      </c>
      <c r="E64" s="104" t="s">
        <v>374</v>
      </c>
      <c r="F64" s="104">
        <v>1.03</v>
      </c>
      <c r="G64" s="161" t="s">
        <v>374</v>
      </c>
      <c r="H64" s="162">
        <v>1.32</v>
      </c>
      <c r="I64" s="210" t="s">
        <v>374</v>
      </c>
      <c r="J64" s="210">
        <v>0.97</v>
      </c>
      <c r="K64" s="161" t="s">
        <v>1461</v>
      </c>
      <c r="L64" s="161" t="s">
        <v>1461</v>
      </c>
      <c r="M64" s="196"/>
      <c r="N64" s="157"/>
      <c r="O64" s="47"/>
      <c r="P64" s="47"/>
      <c r="Q64" s="47"/>
    </row>
    <row r="65" spans="2:17" ht="12.75">
      <c r="B65" s="157"/>
      <c r="G65" s="161"/>
      <c r="H65" s="162"/>
      <c r="I65" s="210" t="s">
        <v>1368</v>
      </c>
      <c r="J65" s="210">
        <v>0.74</v>
      </c>
      <c r="K65" s="161"/>
      <c r="L65" s="161"/>
      <c r="M65" s="196"/>
      <c r="N65" s="157"/>
      <c r="O65" s="47"/>
      <c r="P65" s="47"/>
      <c r="Q65" s="47"/>
    </row>
    <row r="66" spans="1:17" ht="12.75">
      <c r="A66" s="91">
        <v>24</v>
      </c>
      <c r="B66" s="157" t="s">
        <v>644</v>
      </c>
      <c r="C66" s="104" t="s">
        <v>1651</v>
      </c>
      <c r="D66" s="104" t="s">
        <v>1651</v>
      </c>
      <c r="E66" s="104" t="s">
        <v>1461</v>
      </c>
      <c r="F66" s="104" t="s">
        <v>1461</v>
      </c>
      <c r="G66" s="161" t="s">
        <v>1375</v>
      </c>
      <c r="H66" s="162">
        <v>2.36</v>
      </c>
      <c r="I66" s="210" t="s">
        <v>1375</v>
      </c>
      <c r="J66" s="210">
        <v>0.89</v>
      </c>
      <c r="K66" s="161" t="s">
        <v>1375</v>
      </c>
      <c r="L66" s="162">
        <v>2.4</v>
      </c>
      <c r="M66" s="196"/>
      <c r="N66" s="157"/>
      <c r="O66" s="47"/>
      <c r="P66" s="47"/>
      <c r="Q66" s="47"/>
    </row>
    <row r="67" spans="13:17" ht="12.75">
      <c r="M67" s="196"/>
      <c r="N67" s="157"/>
      <c r="O67" s="47"/>
      <c r="P67" s="47"/>
      <c r="Q67" s="47"/>
    </row>
    <row r="68" spans="2:20" ht="12.75">
      <c r="B68" s="9" t="s">
        <v>190</v>
      </c>
      <c r="M68" s="149"/>
      <c r="N68" s="104"/>
      <c r="O68" s="149"/>
      <c r="P68" s="149"/>
      <c r="Q68" s="149"/>
      <c r="R68" s="104"/>
      <c r="S68" s="104"/>
      <c r="T68" s="104"/>
    </row>
    <row r="69" spans="2:20" ht="12.75">
      <c r="B69" s="91" t="s">
        <v>1360</v>
      </c>
      <c r="M69" s="149"/>
      <c r="N69" s="104"/>
      <c r="O69" s="149"/>
      <c r="P69" s="149"/>
      <c r="Q69" s="149"/>
      <c r="R69" s="104"/>
      <c r="S69" s="104"/>
      <c r="T69" s="104"/>
    </row>
    <row r="70" spans="2:20" ht="12.75">
      <c r="B70" s="157" t="s">
        <v>375</v>
      </c>
      <c r="M70" s="149"/>
      <c r="N70" s="104"/>
      <c r="O70" s="149"/>
      <c r="P70" s="149"/>
      <c r="Q70" s="149"/>
      <c r="R70" s="104"/>
      <c r="S70" s="104"/>
      <c r="T70" s="104"/>
    </row>
    <row r="71" spans="13:20" ht="12.75">
      <c r="M71" s="149"/>
      <c r="N71" s="104"/>
      <c r="O71" s="149"/>
      <c r="P71" s="149"/>
      <c r="Q71" s="149"/>
      <c r="R71" s="104"/>
      <c r="S71" s="104"/>
      <c r="T71" s="104"/>
    </row>
  </sheetData>
  <mergeCells count="8">
    <mergeCell ref="C4:D4"/>
    <mergeCell ref="E5:F5"/>
    <mergeCell ref="O4:Q4"/>
    <mergeCell ref="O2:Q2"/>
    <mergeCell ref="O3:Q3"/>
    <mergeCell ref="G5:H5"/>
    <mergeCell ref="I5:J5"/>
    <mergeCell ref="K5:L5"/>
  </mergeCells>
  <hyperlinks>
    <hyperlink ref="B49" tooltip="Show in Genome browser"/>
    <hyperlink ref="B48" tooltip="Show in Genome browser"/>
    <hyperlink ref="B9" tooltip="Show in Genome browser"/>
    <hyperlink ref="B50" tooltip="Show in Genome browser"/>
    <hyperlink ref="B34" tooltip="Show in Genome browser"/>
    <hyperlink ref="B8" tooltip="Show in Genome browser"/>
    <hyperlink ref="B36" tooltip="Show in Genome browser"/>
    <hyperlink ref="Q53" r:id="rId1" display="http://www.ncbi.nlm.nih.gov/entrez/query.fcgi?cmd=Search&amp;db=PubMed&amp;term=17529967"/>
    <hyperlink ref="Q34" r:id="rId2" display="http://www.ncbi.nlm.nih.gov/entrez/query.fcgi?cmd=Search&amp;db=PubMed&amp;term=18372901"/>
    <hyperlink ref="Q8" r:id="rId3" display="http://www.ncbi.nlm.nih.gov/entrez/query.fcgi?cmd=Search&amp;db=PubMed&amp;term=17618282"/>
    <hyperlink ref="B21" r:id="rId4" tooltip="Show in Genome browser" display="http://demo.decodeme.com/health-watch/details/MS"/>
    <hyperlink ref="Q56" r:id="rId5" display="http://www.ncbi.nlm.nih.gov/entrez/query.fcgi?cmd=Search&amp;db=PubMed&amp;term=17529967"/>
    <hyperlink ref="B24" r:id="rId6" tooltip="Show in Genome browser" display="http://demo.decodeme.com/health-watch/details/CD"/>
    <hyperlink ref="B29" r:id="rId7" tooltip="Show in Genome browser" display="http://demo.decodeme.com/health-watch/details/XF"/>
  </hyperlinks>
  <printOptions/>
  <pageMargins left="0.75" right="0.75" top="1" bottom="1" header="0.5" footer="0.5"/>
  <pageSetup fitToHeight="1" fitToWidth="1" horizontalDpi="600" verticalDpi="600" orientation="landscape" scale="77" r:id="rId8"/>
</worksheet>
</file>

<file path=xl/worksheets/sheet25.xml><?xml version="1.0" encoding="utf-8"?>
<worksheet xmlns="http://schemas.openxmlformats.org/spreadsheetml/2006/main" xmlns:r="http://schemas.openxmlformats.org/officeDocument/2006/relationships">
  <sheetPr>
    <pageSetUpPr fitToPage="1"/>
  </sheetPr>
  <dimension ref="A1:X90"/>
  <sheetViews>
    <sheetView workbookViewId="0" topLeftCell="A22">
      <selection activeCell="U33" sqref="U33"/>
    </sheetView>
  </sheetViews>
  <sheetFormatPr defaultColWidth="9.140625" defaultRowHeight="12.75"/>
  <cols>
    <col min="2" max="17" width="6.7109375" style="0" customWidth="1"/>
    <col min="18" max="19" width="7.28125" style="0" customWidth="1"/>
    <col min="20" max="20" width="8.28125" style="0" customWidth="1"/>
    <col min="23" max="23" width="4.421875" style="0" customWidth="1"/>
    <col min="27" max="27" width="5.28125" style="0" customWidth="1"/>
  </cols>
  <sheetData>
    <row r="1" spans="1:22" ht="12.75">
      <c r="A1" s="4" t="s">
        <v>630</v>
      </c>
      <c r="B1">
        <v>1</v>
      </c>
      <c r="C1">
        <v>2</v>
      </c>
      <c r="D1">
        <v>3</v>
      </c>
      <c r="E1">
        <v>4</v>
      </c>
      <c r="F1">
        <v>5</v>
      </c>
      <c r="G1">
        <v>6</v>
      </c>
      <c r="H1">
        <v>7</v>
      </c>
      <c r="I1">
        <v>8</v>
      </c>
      <c r="J1">
        <v>9</v>
      </c>
      <c r="K1">
        <v>10</v>
      </c>
      <c r="L1">
        <v>11</v>
      </c>
      <c r="M1">
        <v>12</v>
      </c>
      <c r="N1">
        <v>13</v>
      </c>
      <c r="O1">
        <v>14</v>
      </c>
      <c r="P1">
        <v>15</v>
      </c>
      <c r="Q1">
        <v>16</v>
      </c>
      <c r="R1">
        <v>17</v>
      </c>
      <c r="S1">
        <v>18</v>
      </c>
      <c r="T1">
        <v>19</v>
      </c>
      <c r="U1">
        <v>20</v>
      </c>
      <c r="V1" s="4"/>
    </row>
    <row r="2" spans="1:22" ht="12.75">
      <c r="A2" s="4"/>
      <c r="B2" s="470" t="s">
        <v>1598</v>
      </c>
      <c r="C2" s="471" t="s">
        <v>1534</v>
      </c>
      <c r="D2" s="471" t="s">
        <v>1591</v>
      </c>
      <c r="E2" s="470" t="s">
        <v>1512</v>
      </c>
      <c r="F2" s="471" t="s">
        <v>1533</v>
      </c>
      <c r="G2" s="471" t="s">
        <v>1509</v>
      </c>
      <c r="H2" s="471" t="s">
        <v>185</v>
      </c>
      <c r="I2" s="471" t="s">
        <v>1582</v>
      </c>
      <c r="J2" s="470" t="s">
        <v>1353</v>
      </c>
      <c r="K2" s="470" t="s">
        <v>1506</v>
      </c>
      <c r="L2" s="471" t="s">
        <v>1578</v>
      </c>
      <c r="M2" s="471" t="s">
        <v>1501</v>
      </c>
      <c r="N2" s="471" t="s">
        <v>328</v>
      </c>
      <c r="O2" s="470" t="s">
        <v>327</v>
      </c>
      <c r="P2" s="471" t="s">
        <v>1523</v>
      </c>
      <c r="Q2" s="471" t="s">
        <v>1559</v>
      </c>
      <c r="R2" s="471" t="s">
        <v>320</v>
      </c>
      <c r="S2" s="470" t="s">
        <v>215</v>
      </c>
      <c r="T2" s="470" t="s">
        <v>1543</v>
      </c>
      <c r="U2" s="470" t="s">
        <v>216</v>
      </c>
      <c r="V2" s="73" t="s">
        <v>3</v>
      </c>
    </row>
    <row r="3" spans="1:22" ht="12.75">
      <c r="A3" s="4" t="s">
        <v>603</v>
      </c>
      <c r="B3" s="472">
        <f>UC!W2</f>
        <v>0</v>
      </c>
      <c r="C3" s="472">
        <f>RA!W2</f>
        <v>0</v>
      </c>
      <c r="D3" s="472">
        <f>RLS!W2</f>
        <v>0</v>
      </c>
      <c r="E3" s="472">
        <f>psor!W2</f>
        <v>0</v>
      </c>
      <c r="F3" s="472">
        <f>prostate!W2</f>
        <v>1</v>
      </c>
      <c r="G3" s="472">
        <f>obes!W2</f>
        <v>0</v>
      </c>
      <c r="H3" s="472">
        <f>MI!W2</f>
        <v>0</v>
      </c>
      <c r="I3" s="472">
        <f>MS!W2</f>
        <v>1</v>
      </c>
      <c r="J3" s="472">
        <f>mac!W2</f>
        <v>0</v>
      </c>
      <c r="K3" s="472">
        <f>lup!W2</f>
        <v>0</v>
      </c>
      <c r="L3" s="472">
        <f>lung!W2</f>
        <v>0</v>
      </c>
      <c r="M3" s="472">
        <f>glau!U2</f>
        <v>1</v>
      </c>
      <c r="N3" s="472">
        <f>'t2d'!W2</f>
        <v>3</v>
      </c>
      <c r="O3" s="472">
        <f>'t1d'!W2</f>
        <v>0</v>
      </c>
      <c r="P3" s="473">
        <f>crohns!W2</f>
        <v>1</v>
      </c>
      <c r="Q3" s="472">
        <f>colon!U2</f>
        <v>1</v>
      </c>
      <c r="R3" s="472">
        <f>celiac!V2</f>
        <v>1</v>
      </c>
      <c r="S3" s="472">
        <f>breast!V2</f>
        <v>0</v>
      </c>
      <c r="T3" s="472">
        <f>'AF'!S2</f>
        <v>0</v>
      </c>
      <c r="U3" s="472">
        <f>'AD'!S2</f>
        <v>0</v>
      </c>
      <c r="V3" s="73">
        <f>SUM(B3:U3)</f>
        <v>9</v>
      </c>
    </row>
    <row r="4" spans="1:22" ht="12.75">
      <c r="A4" s="4" t="s">
        <v>186</v>
      </c>
      <c r="B4" s="472">
        <f>UC!W3</f>
        <v>0</v>
      </c>
      <c r="C4" s="472">
        <f>RA!W3</f>
        <v>3</v>
      </c>
      <c r="D4" s="472">
        <f>RLS!W3</f>
        <v>0</v>
      </c>
      <c r="E4" s="472">
        <f>psor!W3</f>
        <v>2</v>
      </c>
      <c r="F4" s="472">
        <f>prostate!W3</f>
        <v>3</v>
      </c>
      <c r="G4" s="472">
        <f>obes!W3</f>
        <v>0</v>
      </c>
      <c r="H4" s="472">
        <f>MI!W3</f>
        <v>0</v>
      </c>
      <c r="I4" s="472">
        <f>MS!W3</f>
        <v>0</v>
      </c>
      <c r="J4" s="472">
        <f>mac!W3</f>
        <v>0</v>
      </c>
      <c r="K4" s="472">
        <f>lup!W3</f>
        <v>0</v>
      </c>
      <c r="L4" s="472">
        <f>lung!W3</f>
        <v>1</v>
      </c>
      <c r="M4" s="472">
        <f>glau!U3</f>
        <v>0</v>
      </c>
      <c r="N4" s="472">
        <f>'t2d'!W3</f>
        <v>2</v>
      </c>
      <c r="O4" s="472">
        <f>'t1d'!W3</f>
        <v>0</v>
      </c>
      <c r="P4" s="473">
        <f>crohns!W3</f>
        <v>4</v>
      </c>
      <c r="Q4" s="472">
        <f>colon!U3</f>
        <v>2</v>
      </c>
      <c r="R4" s="472">
        <f>celiac!V3</f>
        <v>0</v>
      </c>
      <c r="S4" s="472">
        <f>breast!V3</f>
        <v>1</v>
      </c>
      <c r="T4" s="472">
        <f>'AF'!S3</f>
        <v>2</v>
      </c>
      <c r="U4" s="472">
        <f>'AD'!S3</f>
        <v>0</v>
      </c>
      <c r="V4" s="73">
        <f>SUM(B4:U4)</f>
        <v>20</v>
      </c>
    </row>
    <row r="5" spans="1:22" ht="12.75">
      <c r="A5" s="4" t="s">
        <v>187</v>
      </c>
      <c r="B5" s="472">
        <f>UC!W4</f>
        <v>4</v>
      </c>
      <c r="C5" s="472">
        <f>RA!W4</f>
        <v>2</v>
      </c>
      <c r="D5" s="472">
        <f>RLS!W4</f>
        <v>5</v>
      </c>
      <c r="E5" s="472">
        <f>psor!W4</f>
        <v>1</v>
      </c>
      <c r="F5" s="472">
        <f>prostate!W4</f>
        <v>4</v>
      </c>
      <c r="G5" s="472">
        <f>obes!W4</f>
        <v>2</v>
      </c>
      <c r="H5" s="472">
        <f>MI!W4</f>
        <v>1</v>
      </c>
      <c r="I5" s="472">
        <f>MS!W4</f>
        <v>2</v>
      </c>
      <c r="J5" s="472">
        <f>mac!W4</f>
        <v>6</v>
      </c>
      <c r="K5" s="472">
        <f>lup!W4</f>
        <v>3</v>
      </c>
      <c r="L5" s="472">
        <f>lung!W4</f>
        <v>0</v>
      </c>
      <c r="M5" s="472">
        <f>glau!U4</f>
        <v>0</v>
      </c>
      <c r="N5" s="472">
        <f>'t2d'!W4</f>
        <v>10</v>
      </c>
      <c r="O5" s="472">
        <f>'t1d'!W4</f>
        <v>8</v>
      </c>
      <c r="P5" s="473">
        <f>crohns!W4</f>
        <v>21</v>
      </c>
      <c r="Q5" s="472">
        <f>colon!U4</f>
        <v>2</v>
      </c>
      <c r="R5" s="472">
        <f>celiac!V4</f>
        <v>7</v>
      </c>
      <c r="S5" s="472">
        <f>breast!V4</f>
        <v>3</v>
      </c>
      <c r="T5" s="472">
        <f>'AF'!S4</f>
        <v>0</v>
      </c>
      <c r="U5" s="472">
        <f>'AD'!S4</f>
        <v>2</v>
      </c>
      <c r="V5" s="73">
        <f>SUM(B5:U5)</f>
        <v>83</v>
      </c>
    </row>
    <row r="6" spans="1:22" ht="12.75">
      <c r="A6" s="4" t="s">
        <v>188</v>
      </c>
      <c r="B6" s="34">
        <f>UC!W5</f>
        <v>11</v>
      </c>
      <c r="C6" s="34">
        <f>RA!W5</f>
        <v>28</v>
      </c>
      <c r="D6" s="34">
        <f>RLS!W5</f>
        <v>9</v>
      </c>
      <c r="E6" s="34">
        <f>psor!W5</f>
        <v>7</v>
      </c>
      <c r="F6" s="34">
        <f>prostate!W5</f>
        <v>35</v>
      </c>
      <c r="G6" s="34">
        <f>obes!W5</f>
        <v>16</v>
      </c>
      <c r="H6" s="34">
        <f>MI!W5</f>
        <v>16</v>
      </c>
      <c r="I6" s="34">
        <f>MS!W5</f>
        <v>15</v>
      </c>
      <c r="J6" s="247">
        <f>mac!W5</f>
        <v>3</v>
      </c>
      <c r="K6" s="34">
        <f>lup!W5</f>
        <v>15</v>
      </c>
      <c r="L6" s="34">
        <f>lung!W5</f>
        <v>8</v>
      </c>
      <c r="M6" s="34">
        <f>glau!U5</f>
        <v>1</v>
      </c>
      <c r="N6" s="34">
        <f>'t2d'!W5</f>
        <v>39</v>
      </c>
      <c r="O6" s="34">
        <f>'t1d'!W5</f>
        <v>20</v>
      </c>
      <c r="P6" s="571">
        <f>crohns!W5</f>
        <v>43</v>
      </c>
      <c r="Q6" s="34">
        <f>colon!U5</f>
        <v>4</v>
      </c>
      <c r="R6" s="34">
        <f>celiac!V5</f>
        <v>4</v>
      </c>
      <c r="S6" s="34">
        <f>breast!V5</f>
        <v>13</v>
      </c>
      <c r="T6" s="34">
        <f>'AF'!S5</f>
        <v>1</v>
      </c>
      <c r="U6" s="34">
        <f>'AD'!S5</f>
        <v>1</v>
      </c>
      <c r="V6" s="73">
        <f>SUM(B6:U6)</f>
        <v>289</v>
      </c>
    </row>
    <row r="7" spans="1:22" ht="12.75">
      <c r="A7" s="4"/>
      <c r="B7" s="4">
        <f aca="true" t="shared" si="0" ref="B7:V7">SUM(B3:B6)</f>
        <v>15</v>
      </c>
      <c r="C7" s="4">
        <f t="shared" si="0"/>
        <v>33</v>
      </c>
      <c r="D7" s="4">
        <f t="shared" si="0"/>
        <v>14</v>
      </c>
      <c r="E7" s="4">
        <f t="shared" si="0"/>
        <v>10</v>
      </c>
      <c r="F7" s="4">
        <f t="shared" si="0"/>
        <v>43</v>
      </c>
      <c r="G7" s="4">
        <f t="shared" si="0"/>
        <v>18</v>
      </c>
      <c r="H7" s="4">
        <f t="shared" si="0"/>
        <v>17</v>
      </c>
      <c r="I7" s="4">
        <f t="shared" si="0"/>
        <v>18</v>
      </c>
      <c r="J7" s="4">
        <f t="shared" si="0"/>
        <v>9</v>
      </c>
      <c r="K7" s="4">
        <f t="shared" si="0"/>
        <v>18</v>
      </c>
      <c r="L7" s="4">
        <f t="shared" si="0"/>
        <v>9</v>
      </c>
      <c r="M7" s="4">
        <f t="shared" si="0"/>
        <v>2</v>
      </c>
      <c r="N7" s="4">
        <f t="shared" si="0"/>
        <v>54</v>
      </c>
      <c r="O7" s="4">
        <f t="shared" si="0"/>
        <v>28</v>
      </c>
      <c r="P7" s="4">
        <f t="shared" si="0"/>
        <v>69</v>
      </c>
      <c r="Q7" s="4">
        <f t="shared" si="0"/>
        <v>9</v>
      </c>
      <c r="R7" s="4">
        <f t="shared" si="0"/>
        <v>12</v>
      </c>
      <c r="S7" s="4">
        <f t="shared" si="0"/>
        <v>17</v>
      </c>
      <c r="T7" s="4">
        <f t="shared" si="0"/>
        <v>3</v>
      </c>
      <c r="U7" s="4">
        <f t="shared" si="0"/>
        <v>3</v>
      </c>
      <c r="V7" s="73">
        <f t="shared" si="0"/>
        <v>401</v>
      </c>
    </row>
    <row r="8" ht="12.75">
      <c r="V8" s="73">
        <f>SUM(B7:U7)</f>
        <v>401</v>
      </c>
    </row>
    <row r="9" spans="1:22" ht="12.75">
      <c r="A9" s="4" t="s">
        <v>1277</v>
      </c>
      <c r="B9">
        <v>1</v>
      </c>
      <c r="C9">
        <v>2</v>
      </c>
      <c r="D9">
        <v>3</v>
      </c>
      <c r="E9">
        <v>4</v>
      </c>
      <c r="F9">
        <v>5</v>
      </c>
      <c r="G9">
        <v>6</v>
      </c>
      <c r="H9">
        <v>7</v>
      </c>
      <c r="I9">
        <v>8</v>
      </c>
      <c r="J9">
        <v>9</v>
      </c>
      <c r="K9">
        <v>10</v>
      </c>
      <c r="L9">
        <v>11</v>
      </c>
      <c r="M9">
        <v>12</v>
      </c>
      <c r="N9">
        <v>13</v>
      </c>
      <c r="O9">
        <v>14</v>
      </c>
      <c r="P9">
        <v>15</v>
      </c>
      <c r="Q9">
        <v>16</v>
      </c>
      <c r="R9">
        <v>17</v>
      </c>
      <c r="S9">
        <v>18</v>
      </c>
      <c r="T9">
        <v>19</v>
      </c>
      <c r="U9">
        <v>20</v>
      </c>
      <c r="V9" s="4"/>
    </row>
    <row r="10" spans="1:24" ht="12.75">
      <c r="A10" s="4"/>
      <c r="B10" s="470" t="s">
        <v>1598</v>
      </c>
      <c r="C10" s="471" t="s">
        <v>1534</v>
      </c>
      <c r="D10" s="471" t="s">
        <v>1591</v>
      </c>
      <c r="E10" s="470" t="s">
        <v>1512</v>
      </c>
      <c r="F10" s="471" t="s">
        <v>1533</v>
      </c>
      <c r="G10" s="471" t="s">
        <v>1509</v>
      </c>
      <c r="H10" s="471" t="s">
        <v>185</v>
      </c>
      <c r="I10" s="471" t="s">
        <v>1582</v>
      </c>
      <c r="J10" s="470" t="s">
        <v>1353</v>
      </c>
      <c r="K10" s="470" t="s">
        <v>1506</v>
      </c>
      <c r="L10" s="471" t="s">
        <v>1578</v>
      </c>
      <c r="M10" s="471" t="s">
        <v>1501</v>
      </c>
      <c r="N10" s="471" t="s">
        <v>328</v>
      </c>
      <c r="O10" s="470" t="s">
        <v>327</v>
      </c>
      <c r="P10" s="471" t="s">
        <v>1523</v>
      </c>
      <c r="Q10" s="471" t="s">
        <v>1559</v>
      </c>
      <c r="R10" s="471" t="s">
        <v>320</v>
      </c>
      <c r="S10" s="470" t="s">
        <v>215</v>
      </c>
      <c r="T10" s="470" t="s">
        <v>1543</v>
      </c>
      <c r="U10" s="470" t="s">
        <v>216</v>
      </c>
      <c r="V10" s="73" t="s">
        <v>3</v>
      </c>
      <c r="X10" s="4"/>
    </row>
    <row r="11" spans="1:22" ht="12.75">
      <c r="A11" s="4" t="s">
        <v>603</v>
      </c>
      <c r="B11" s="472">
        <f>UC!X2</f>
        <v>0</v>
      </c>
      <c r="C11" s="472">
        <f>RA!X2</f>
        <v>2</v>
      </c>
      <c r="D11" s="472">
        <f>RLS!X2</f>
        <v>1</v>
      </c>
      <c r="E11" s="472">
        <f>psor!X2</f>
        <v>0</v>
      </c>
      <c r="F11" s="472">
        <f>prostate!X2</f>
        <v>1</v>
      </c>
      <c r="G11" s="472">
        <f>obes!X2</f>
        <v>1</v>
      </c>
      <c r="H11" s="472">
        <f>MI!X2</f>
        <v>1</v>
      </c>
      <c r="I11" s="472">
        <f>MS!X2</f>
        <v>1</v>
      </c>
      <c r="J11" s="472">
        <f>mac!X2</f>
        <v>0</v>
      </c>
      <c r="K11" s="472">
        <f>lup!X2</f>
        <v>0</v>
      </c>
      <c r="L11" s="472">
        <f>lung!X2</f>
        <v>1</v>
      </c>
      <c r="M11" s="472">
        <f>glau!V2</f>
        <v>1</v>
      </c>
      <c r="N11" s="472">
        <f>'t2d'!X2</f>
        <v>8</v>
      </c>
      <c r="O11" s="472">
        <f>'t1d'!X2</f>
        <v>0</v>
      </c>
      <c r="P11" s="473">
        <f>crohns!X2</f>
        <v>9</v>
      </c>
      <c r="Q11" s="472">
        <f>colon!V2</f>
        <v>1</v>
      </c>
      <c r="R11" s="472">
        <f>celiac!W2</f>
        <v>1</v>
      </c>
      <c r="S11" s="472">
        <f>breast!W2</f>
        <v>0</v>
      </c>
      <c r="T11" s="472">
        <f>'AF'!T2</f>
        <v>0</v>
      </c>
      <c r="U11" s="472">
        <f>'AD'!T2</f>
        <v>0</v>
      </c>
      <c r="V11" s="73">
        <f>SUM(B11:U11)</f>
        <v>28</v>
      </c>
    </row>
    <row r="12" spans="1:22" ht="12.75">
      <c r="A12" s="4" t="s">
        <v>186</v>
      </c>
      <c r="B12" s="472">
        <f>UC!X3</f>
        <v>0</v>
      </c>
      <c r="C12" s="472">
        <f>RA!X3</f>
        <v>2</v>
      </c>
      <c r="D12" s="472">
        <f>RLS!X3</f>
        <v>1</v>
      </c>
      <c r="E12" s="472">
        <f>psor!X3</f>
        <v>2</v>
      </c>
      <c r="F12" s="472">
        <f>prostate!X3</f>
        <v>2</v>
      </c>
      <c r="G12" s="472">
        <f>obes!X3</f>
        <v>0</v>
      </c>
      <c r="H12" s="472">
        <f>MI!X3</f>
        <v>0</v>
      </c>
      <c r="I12" s="472">
        <f>MS!X3</f>
        <v>1</v>
      </c>
      <c r="J12" s="472">
        <f>mac!X3</f>
        <v>2</v>
      </c>
      <c r="K12" s="472">
        <f>lup!X3</f>
        <v>0</v>
      </c>
      <c r="L12" s="472">
        <f>lung!X3</f>
        <v>0</v>
      </c>
      <c r="M12" s="472">
        <f>glau!V3</f>
        <v>0</v>
      </c>
      <c r="N12" s="472">
        <f>'t2d'!X3</f>
        <v>1</v>
      </c>
      <c r="O12" s="472">
        <f>'t1d'!X3</f>
        <v>1</v>
      </c>
      <c r="P12" s="473">
        <f>crohns!X3</f>
        <v>0</v>
      </c>
      <c r="Q12" s="472">
        <f>colon!V3</f>
        <v>2</v>
      </c>
      <c r="R12" s="472">
        <f>celiac!W3</f>
        <v>1</v>
      </c>
      <c r="S12" s="472">
        <f>breast!W3</f>
        <v>2</v>
      </c>
      <c r="T12" s="472">
        <f>'AF'!T3</f>
        <v>1</v>
      </c>
      <c r="U12" s="472">
        <f>'AD'!T3</f>
        <v>0</v>
      </c>
      <c r="V12" s="73">
        <f>SUM(B12:U12)</f>
        <v>18</v>
      </c>
    </row>
    <row r="13" spans="1:22" ht="12.75">
      <c r="A13" s="4" t="s">
        <v>187</v>
      </c>
      <c r="B13" s="472">
        <f>UC!X4</f>
        <v>4</v>
      </c>
      <c r="C13" s="472">
        <f>RA!X4</f>
        <v>1</v>
      </c>
      <c r="D13" s="472">
        <f>RLS!X4</f>
        <v>1</v>
      </c>
      <c r="E13" s="472">
        <f>psor!X4</f>
        <v>2</v>
      </c>
      <c r="F13" s="472">
        <f>prostate!X4</f>
        <v>3</v>
      </c>
      <c r="G13" s="472">
        <f>obes!X4</f>
        <v>0</v>
      </c>
      <c r="H13" s="472">
        <f>MI!X4</f>
        <v>0</v>
      </c>
      <c r="I13" s="472">
        <f>MS!X4</f>
        <v>1</v>
      </c>
      <c r="J13" s="472">
        <f>mac!X4</f>
        <v>2</v>
      </c>
      <c r="K13" s="472">
        <f>lup!X4</f>
        <v>5</v>
      </c>
      <c r="L13" s="472">
        <f>lung!X4</f>
        <v>0</v>
      </c>
      <c r="M13" s="472">
        <f>glau!V4</f>
        <v>0</v>
      </c>
      <c r="N13" s="472">
        <f>'t2d'!X4</f>
        <v>6</v>
      </c>
      <c r="O13" s="472">
        <f>'t1d'!X4</f>
        <v>9</v>
      </c>
      <c r="P13" s="473">
        <f>crohns!X4</f>
        <v>16</v>
      </c>
      <c r="Q13" s="472">
        <f>colon!V4</f>
        <v>2</v>
      </c>
      <c r="R13" s="472">
        <f>celiac!W4</f>
        <v>6</v>
      </c>
      <c r="S13" s="472">
        <f>breast!W4</f>
        <v>4</v>
      </c>
      <c r="T13" s="472">
        <f>'AF'!T4</f>
        <v>0</v>
      </c>
      <c r="U13" s="472">
        <f>'AD'!T4</f>
        <v>1</v>
      </c>
      <c r="V13" s="73">
        <f>SUM(B13:U13)</f>
        <v>63</v>
      </c>
    </row>
    <row r="14" spans="1:22" ht="12.75">
      <c r="A14" s="4" t="s">
        <v>188</v>
      </c>
      <c r="B14" s="472">
        <f>UC!X5</f>
        <v>8</v>
      </c>
      <c r="C14" s="472">
        <f>RA!X5</f>
        <v>24</v>
      </c>
      <c r="D14" s="472">
        <f>RLS!X5</f>
        <v>7</v>
      </c>
      <c r="E14" s="472">
        <f>psor!X5</f>
        <v>4</v>
      </c>
      <c r="F14" s="472">
        <f>prostate!X5</f>
        <v>27</v>
      </c>
      <c r="G14" s="472">
        <f>obes!X5</f>
        <v>12</v>
      </c>
      <c r="H14" s="472">
        <f>MI!X5</f>
        <v>13</v>
      </c>
      <c r="I14" s="472">
        <f>MS!X5</f>
        <v>13</v>
      </c>
      <c r="J14" s="472">
        <f>mac!X5</f>
        <v>1</v>
      </c>
      <c r="K14" s="472">
        <f>lup!X5</f>
        <v>9</v>
      </c>
      <c r="L14" s="472">
        <f>lung!X5</f>
        <v>7</v>
      </c>
      <c r="M14" s="472">
        <f>glau!V5</f>
        <v>0</v>
      </c>
      <c r="N14" s="472">
        <f>'t2d'!X5</f>
        <v>22</v>
      </c>
      <c r="O14" s="472">
        <f>'t1d'!X5</f>
        <v>12</v>
      </c>
      <c r="P14" s="473">
        <f>crohns!X5</f>
        <v>23</v>
      </c>
      <c r="Q14" s="472">
        <f>colon!V5</f>
        <v>4</v>
      </c>
      <c r="R14" s="472">
        <f>celiac!W5</f>
        <v>2</v>
      </c>
      <c r="S14" s="472">
        <f>breast!W5</f>
        <v>7</v>
      </c>
      <c r="T14" s="472">
        <f>'AF'!T5</f>
        <v>1</v>
      </c>
      <c r="U14" s="472">
        <f>'AD'!T5</f>
        <v>1</v>
      </c>
      <c r="V14" s="73">
        <f>SUM(B14:U14)</f>
        <v>197</v>
      </c>
    </row>
    <row r="15" spans="1:22" ht="12.75">
      <c r="A15" s="4"/>
      <c r="B15" s="4">
        <f aca="true" t="shared" si="1" ref="B15:V15">SUM(B11:B14)</f>
        <v>12</v>
      </c>
      <c r="C15" s="4">
        <f t="shared" si="1"/>
        <v>29</v>
      </c>
      <c r="D15" s="4">
        <f t="shared" si="1"/>
        <v>10</v>
      </c>
      <c r="E15" s="4">
        <f t="shared" si="1"/>
        <v>8</v>
      </c>
      <c r="F15" s="4">
        <f t="shared" si="1"/>
        <v>33</v>
      </c>
      <c r="G15" s="4">
        <f t="shared" si="1"/>
        <v>13</v>
      </c>
      <c r="H15" s="4">
        <f t="shared" si="1"/>
        <v>14</v>
      </c>
      <c r="I15" s="4">
        <f t="shared" si="1"/>
        <v>16</v>
      </c>
      <c r="J15" s="4">
        <f t="shared" si="1"/>
        <v>5</v>
      </c>
      <c r="K15" s="4">
        <f t="shared" si="1"/>
        <v>14</v>
      </c>
      <c r="L15" s="4">
        <f t="shared" si="1"/>
        <v>8</v>
      </c>
      <c r="M15" s="4">
        <f t="shared" si="1"/>
        <v>1</v>
      </c>
      <c r="N15" s="4">
        <f t="shared" si="1"/>
        <v>37</v>
      </c>
      <c r="O15" s="4">
        <f t="shared" si="1"/>
        <v>22</v>
      </c>
      <c r="P15" s="4">
        <f t="shared" si="1"/>
        <v>48</v>
      </c>
      <c r="Q15" s="4">
        <f t="shared" si="1"/>
        <v>9</v>
      </c>
      <c r="R15" s="4">
        <f t="shared" si="1"/>
        <v>10</v>
      </c>
      <c r="S15" s="4">
        <f t="shared" si="1"/>
        <v>13</v>
      </c>
      <c r="T15" s="4">
        <f t="shared" si="1"/>
        <v>2</v>
      </c>
      <c r="U15" s="4">
        <f t="shared" si="1"/>
        <v>2</v>
      </c>
      <c r="V15" s="73">
        <f t="shared" si="1"/>
        <v>306</v>
      </c>
    </row>
    <row r="16" ht="12.75">
      <c r="V16" s="73">
        <f>SUM(B15:U15)</f>
        <v>306</v>
      </c>
    </row>
    <row r="17" ht="12.75">
      <c r="V17" s="73">
        <f>SUM(B16:U16)</f>
        <v>0</v>
      </c>
    </row>
    <row r="18" spans="1:22" ht="12.75">
      <c r="A18" s="4" t="s">
        <v>1278</v>
      </c>
      <c r="B18">
        <v>1</v>
      </c>
      <c r="C18">
        <v>2</v>
      </c>
      <c r="D18">
        <v>3</v>
      </c>
      <c r="E18">
        <v>4</v>
      </c>
      <c r="F18">
        <v>5</v>
      </c>
      <c r="G18">
        <v>6</v>
      </c>
      <c r="H18">
        <v>7</v>
      </c>
      <c r="I18">
        <v>8</v>
      </c>
      <c r="J18">
        <v>9</v>
      </c>
      <c r="K18">
        <v>10</v>
      </c>
      <c r="L18">
        <v>11</v>
      </c>
      <c r="M18">
        <v>12</v>
      </c>
      <c r="N18">
        <v>13</v>
      </c>
      <c r="O18">
        <v>14</v>
      </c>
      <c r="P18">
        <v>15</v>
      </c>
      <c r="Q18">
        <v>16</v>
      </c>
      <c r="R18">
        <v>17</v>
      </c>
      <c r="S18">
        <v>18</v>
      </c>
      <c r="T18">
        <v>19</v>
      </c>
      <c r="U18">
        <v>20</v>
      </c>
      <c r="V18" s="4"/>
    </row>
    <row r="19" spans="1:22" ht="12.75">
      <c r="A19" s="4"/>
      <c r="B19" s="470" t="s">
        <v>1598</v>
      </c>
      <c r="C19" s="471" t="s">
        <v>1534</v>
      </c>
      <c r="D19" s="471" t="s">
        <v>1591</v>
      </c>
      <c r="E19" s="470" t="s">
        <v>1512</v>
      </c>
      <c r="F19" s="471" t="s">
        <v>1533</v>
      </c>
      <c r="G19" s="471" t="s">
        <v>1509</v>
      </c>
      <c r="H19" s="471" t="s">
        <v>185</v>
      </c>
      <c r="I19" s="471" t="s">
        <v>1582</v>
      </c>
      <c r="J19" s="470" t="s">
        <v>1353</v>
      </c>
      <c r="K19" s="470" t="s">
        <v>1506</v>
      </c>
      <c r="L19" s="471" t="s">
        <v>1578</v>
      </c>
      <c r="M19" s="471" t="s">
        <v>1501</v>
      </c>
      <c r="N19" s="471" t="s">
        <v>328</v>
      </c>
      <c r="O19" s="470" t="s">
        <v>327</v>
      </c>
      <c r="P19" s="471" t="s">
        <v>1523</v>
      </c>
      <c r="Q19" s="471" t="s">
        <v>1559</v>
      </c>
      <c r="R19" s="471" t="s">
        <v>320</v>
      </c>
      <c r="S19" s="470" t="s">
        <v>215</v>
      </c>
      <c r="T19" s="470" t="s">
        <v>1543</v>
      </c>
      <c r="U19" s="470" t="s">
        <v>216</v>
      </c>
      <c r="V19" s="73" t="s">
        <v>3</v>
      </c>
    </row>
    <row r="20" spans="1:22" ht="12.75">
      <c r="A20" s="4" t="s">
        <v>603</v>
      </c>
      <c r="B20" s="472">
        <f>UC!Y2</f>
        <v>0</v>
      </c>
      <c r="C20" s="472">
        <f>RA!Y2</f>
        <v>2</v>
      </c>
      <c r="D20" s="472">
        <f>RLS!Y2</f>
        <v>1</v>
      </c>
      <c r="E20" s="472">
        <f>psor!Y2</f>
        <v>0</v>
      </c>
      <c r="F20" s="472">
        <f>prostate!Y2</f>
        <v>1</v>
      </c>
      <c r="G20" s="472">
        <f>obes!Y2</f>
        <v>1</v>
      </c>
      <c r="H20" s="472">
        <f>MI!Y2</f>
        <v>1</v>
      </c>
      <c r="I20" s="472">
        <f>MS!Y2</f>
        <v>1</v>
      </c>
      <c r="J20" s="472">
        <f>mac!Y2</f>
        <v>0</v>
      </c>
      <c r="K20" s="472">
        <f>lup!Y2</f>
        <v>0</v>
      </c>
      <c r="L20" s="472">
        <f>lung!Y2</f>
        <v>1</v>
      </c>
      <c r="M20" s="472">
        <f>glau!W2</f>
        <v>1</v>
      </c>
      <c r="N20" s="472">
        <f>'t2d'!Y2</f>
        <v>8</v>
      </c>
      <c r="O20" s="472">
        <f>'t1d'!Y2</f>
        <v>0</v>
      </c>
      <c r="P20" s="473">
        <f>crohns!Y2</f>
        <v>9</v>
      </c>
      <c r="Q20" s="472">
        <f>colon!W2</f>
        <v>1</v>
      </c>
      <c r="R20" s="472">
        <f>celiac!X2</f>
        <v>1</v>
      </c>
      <c r="S20" s="472">
        <f>breast!X2</f>
        <v>0</v>
      </c>
      <c r="T20" s="472">
        <f>'AF'!U2</f>
        <v>0</v>
      </c>
      <c r="U20" s="472">
        <f>'AD'!U2</f>
        <v>0</v>
      </c>
      <c r="V20" s="73">
        <f>SUM(B20:U20)</f>
        <v>28</v>
      </c>
    </row>
    <row r="21" spans="1:22" ht="12.75">
      <c r="A21" s="4" t="s">
        <v>186</v>
      </c>
      <c r="B21" s="472">
        <f>UC!Y3</f>
        <v>0</v>
      </c>
      <c r="C21" s="472">
        <f>RA!Y3</f>
        <v>2</v>
      </c>
      <c r="D21" s="472">
        <f>RLS!Y3</f>
        <v>1</v>
      </c>
      <c r="E21" s="472">
        <f>psor!Y3</f>
        <v>2</v>
      </c>
      <c r="F21" s="472">
        <f>prostate!Y3</f>
        <v>2</v>
      </c>
      <c r="G21" s="472">
        <f>obes!Y3</f>
        <v>0</v>
      </c>
      <c r="H21" s="472">
        <f>MI!Y3</f>
        <v>0</v>
      </c>
      <c r="I21" s="472">
        <f>MS!Y3</f>
        <v>1</v>
      </c>
      <c r="J21" s="472">
        <f>mac!Y3</f>
        <v>2</v>
      </c>
      <c r="K21" s="472">
        <f>lup!Y3</f>
        <v>0</v>
      </c>
      <c r="L21" s="472">
        <f>lung!Y3</f>
        <v>0</v>
      </c>
      <c r="M21" s="472">
        <f>glau!W3</f>
        <v>0</v>
      </c>
      <c r="N21" s="472">
        <f>'t2d'!Y3</f>
        <v>1</v>
      </c>
      <c r="O21" s="472">
        <f>'t1d'!Y3</f>
        <v>1</v>
      </c>
      <c r="P21" s="473">
        <f>crohns!Y3</f>
        <v>0</v>
      </c>
      <c r="Q21" s="472">
        <f>colon!W3</f>
        <v>2</v>
      </c>
      <c r="R21" s="472">
        <f>celiac!X3</f>
        <v>1</v>
      </c>
      <c r="S21" s="472">
        <f>breast!X3</f>
        <v>2</v>
      </c>
      <c r="T21" s="472">
        <f>'AF'!U3</f>
        <v>1</v>
      </c>
      <c r="U21" s="472">
        <f>'AD'!U3</f>
        <v>0</v>
      </c>
      <c r="V21" s="73">
        <f>SUM(B21:U21)</f>
        <v>18</v>
      </c>
    </row>
    <row r="22" spans="1:22" ht="12.75">
      <c r="A22" s="4" t="s">
        <v>187</v>
      </c>
      <c r="B22" s="472">
        <f>UC!Y4</f>
        <v>4</v>
      </c>
      <c r="C22" s="472">
        <f>RA!Y4</f>
        <v>1</v>
      </c>
      <c r="D22" s="472">
        <f>RLS!Y4</f>
        <v>1</v>
      </c>
      <c r="E22" s="472">
        <f>psor!Y4</f>
        <v>2</v>
      </c>
      <c r="F22" s="472">
        <f>prostate!Y4</f>
        <v>3</v>
      </c>
      <c r="G22" s="472">
        <f>obes!Y4</f>
        <v>0</v>
      </c>
      <c r="H22" s="472">
        <f>MI!Y4</f>
        <v>0</v>
      </c>
      <c r="I22" s="472">
        <f>MS!Y4</f>
        <v>1</v>
      </c>
      <c r="J22" s="472">
        <f>mac!Y4</f>
        <v>2</v>
      </c>
      <c r="K22" s="472">
        <f>lup!Y4</f>
        <v>5</v>
      </c>
      <c r="L22" s="472">
        <f>lung!Y4</f>
        <v>0</v>
      </c>
      <c r="M22" s="472">
        <f>glau!W4</f>
        <v>0</v>
      </c>
      <c r="N22" s="472">
        <f>'t2d'!Y4</f>
        <v>6</v>
      </c>
      <c r="O22" s="472">
        <f>'t1d'!Y4</f>
        <v>9</v>
      </c>
      <c r="P22" s="473">
        <f>crohns!Y4</f>
        <v>16</v>
      </c>
      <c r="Q22" s="472">
        <f>colon!W4</f>
        <v>2</v>
      </c>
      <c r="R22" s="472">
        <f>celiac!X4</f>
        <v>6</v>
      </c>
      <c r="S22" s="472">
        <f>breast!X4</f>
        <v>4</v>
      </c>
      <c r="T22" s="472">
        <f>'AF'!U4</f>
        <v>0</v>
      </c>
      <c r="U22" s="472">
        <f>'AD'!U4</f>
        <v>1</v>
      </c>
      <c r="V22" s="73">
        <f>SUM(B22:U22)</f>
        <v>63</v>
      </c>
    </row>
    <row r="23" spans="1:22" ht="12.75">
      <c r="A23" s="4" t="s">
        <v>188</v>
      </c>
      <c r="B23" s="472">
        <f>UC!Y5</f>
        <v>6</v>
      </c>
      <c r="C23" s="472">
        <f>RA!Y5</f>
        <v>11</v>
      </c>
      <c r="D23" s="472">
        <f>RLS!Y5</f>
        <v>2</v>
      </c>
      <c r="E23" s="472">
        <f>psor!Y5</f>
        <v>4</v>
      </c>
      <c r="F23" s="472">
        <f>prostate!Y5</f>
        <v>17</v>
      </c>
      <c r="G23" s="472">
        <f>obes!Y5</f>
        <v>11</v>
      </c>
      <c r="H23" s="472">
        <f>MI!Y5</f>
        <v>9</v>
      </c>
      <c r="I23" s="472">
        <f>MS!Y5</f>
        <v>6</v>
      </c>
      <c r="J23" s="472">
        <f>mac!Y5</f>
        <v>0</v>
      </c>
      <c r="K23" s="472">
        <f>lup!Y5</f>
        <v>6</v>
      </c>
      <c r="L23" s="472">
        <f>lung!Y5</f>
        <v>3</v>
      </c>
      <c r="M23" s="472">
        <f>glau!W5</f>
        <v>0</v>
      </c>
      <c r="N23" s="472">
        <f>'t2d'!Y5</f>
        <v>9</v>
      </c>
      <c r="O23" s="472">
        <f>'t1d'!Y5</f>
        <v>5</v>
      </c>
      <c r="P23" s="473">
        <f>crohns!Y5</f>
        <v>12</v>
      </c>
      <c r="Q23" s="472">
        <f>colon!W5</f>
        <v>4</v>
      </c>
      <c r="R23" s="472">
        <f>celiac!X5</f>
        <v>2</v>
      </c>
      <c r="S23" s="472">
        <f>breast!X5</f>
        <v>6</v>
      </c>
      <c r="T23" s="472">
        <f>'AF'!U5</f>
        <v>1</v>
      </c>
      <c r="U23" s="472">
        <f>'AD'!U5</f>
        <v>1</v>
      </c>
      <c r="V23" s="73">
        <f>SUM(B23:U23)</f>
        <v>115</v>
      </c>
    </row>
    <row r="24" spans="1:22" ht="12.75">
      <c r="A24" s="4"/>
      <c r="B24" s="4">
        <f aca="true" t="shared" si="2" ref="B24:V24">SUM(B20:B23)</f>
        <v>10</v>
      </c>
      <c r="C24" s="4">
        <f t="shared" si="2"/>
        <v>16</v>
      </c>
      <c r="D24" s="4">
        <f t="shared" si="2"/>
        <v>5</v>
      </c>
      <c r="E24" s="4">
        <f t="shared" si="2"/>
        <v>8</v>
      </c>
      <c r="F24" s="4">
        <f t="shared" si="2"/>
        <v>23</v>
      </c>
      <c r="G24" s="4">
        <f t="shared" si="2"/>
        <v>12</v>
      </c>
      <c r="H24" s="4">
        <f t="shared" si="2"/>
        <v>10</v>
      </c>
      <c r="I24" s="4">
        <f t="shared" si="2"/>
        <v>9</v>
      </c>
      <c r="J24" s="4">
        <f t="shared" si="2"/>
        <v>4</v>
      </c>
      <c r="K24" s="4">
        <f t="shared" si="2"/>
        <v>11</v>
      </c>
      <c r="L24" s="4">
        <f t="shared" si="2"/>
        <v>4</v>
      </c>
      <c r="M24" s="4">
        <f t="shared" si="2"/>
        <v>1</v>
      </c>
      <c r="N24" s="4">
        <f t="shared" si="2"/>
        <v>24</v>
      </c>
      <c r="O24" s="4">
        <f t="shared" si="2"/>
        <v>15</v>
      </c>
      <c r="P24" s="4">
        <f t="shared" si="2"/>
        <v>37</v>
      </c>
      <c r="Q24" s="4">
        <f t="shared" si="2"/>
        <v>9</v>
      </c>
      <c r="R24" s="4">
        <f t="shared" si="2"/>
        <v>10</v>
      </c>
      <c r="S24" s="4">
        <f t="shared" si="2"/>
        <v>12</v>
      </c>
      <c r="T24" s="4">
        <f t="shared" si="2"/>
        <v>2</v>
      </c>
      <c r="U24" s="4">
        <f t="shared" si="2"/>
        <v>2</v>
      </c>
      <c r="V24" s="73">
        <f t="shared" si="2"/>
        <v>224</v>
      </c>
    </row>
    <row r="25" ht="12.75">
      <c r="V25" s="73">
        <f>SUM(B24:U24)</f>
        <v>224</v>
      </c>
    </row>
    <row r="27" ht="12.75">
      <c r="A27" s="645" t="s">
        <v>343</v>
      </c>
    </row>
    <row r="28" ht="12.75">
      <c r="A28" t="s">
        <v>340</v>
      </c>
    </row>
    <row r="29" ht="12.75">
      <c r="A29" t="s">
        <v>341</v>
      </c>
    </row>
    <row r="30" ht="12.75">
      <c r="A30" t="s">
        <v>342</v>
      </c>
    </row>
    <row r="31" ht="12.75">
      <c r="A31" t="s">
        <v>344</v>
      </c>
    </row>
    <row r="33" spans="5:15" ht="12.75">
      <c r="E33" s="4" t="s">
        <v>630</v>
      </c>
      <c r="F33" s="4"/>
      <c r="G33" s="4"/>
      <c r="H33" s="4"/>
      <c r="I33" s="4"/>
      <c r="J33" s="4" t="s">
        <v>1279</v>
      </c>
      <c r="O33" s="4" t="s">
        <v>1280</v>
      </c>
    </row>
    <row r="34" spans="1:19" ht="12.75">
      <c r="A34" s="400" t="s">
        <v>1355</v>
      </c>
      <c r="E34" s="4" t="s">
        <v>603</v>
      </c>
      <c r="F34" s="4" t="s">
        <v>186</v>
      </c>
      <c r="G34" s="4" t="s">
        <v>187</v>
      </c>
      <c r="H34" s="4" t="s">
        <v>188</v>
      </c>
      <c r="I34" s="4" t="s">
        <v>3</v>
      </c>
      <c r="J34" s="482" t="s">
        <v>603</v>
      </c>
      <c r="K34" s="482" t="s">
        <v>186</v>
      </c>
      <c r="L34" s="482" t="s">
        <v>187</v>
      </c>
      <c r="M34" s="482" t="s">
        <v>188</v>
      </c>
      <c r="N34" s="482" t="s">
        <v>3</v>
      </c>
      <c r="O34" s="73" t="s">
        <v>603</v>
      </c>
      <c r="P34" s="73" t="s">
        <v>186</v>
      </c>
      <c r="Q34" s="73" t="s">
        <v>187</v>
      </c>
      <c r="R34" s="73" t="s">
        <v>188</v>
      </c>
      <c r="S34" s="73" t="s">
        <v>3</v>
      </c>
    </row>
    <row r="35" spans="1:19" ht="12.75">
      <c r="A35">
        <v>1</v>
      </c>
      <c r="B35" s="247" t="s">
        <v>1602</v>
      </c>
      <c r="C35" s="247"/>
      <c r="E35" s="34">
        <f>U3</f>
        <v>0</v>
      </c>
      <c r="F35" s="34">
        <f>U4</f>
        <v>0</v>
      </c>
      <c r="G35" s="34">
        <f>U5</f>
        <v>2</v>
      </c>
      <c r="H35" s="34">
        <f>U6</f>
        <v>1</v>
      </c>
      <c r="I35" s="4">
        <f aca="true" t="shared" si="3" ref="I35:I54">SUM(E35:H35)</f>
        <v>3</v>
      </c>
      <c r="J35" s="483">
        <f>U11</f>
        <v>0</v>
      </c>
      <c r="K35" s="483">
        <f>U12</f>
        <v>0</v>
      </c>
      <c r="L35" s="483">
        <f>U13</f>
        <v>1</v>
      </c>
      <c r="M35" s="483">
        <f>U14</f>
        <v>1</v>
      </c>
      <c r="N35" s="482">
        <f aca="true" t="shared" si="4" ref="N35:N54">SUM(J35:M35)</f>
        <v>2</v>
      </c>
      <c r="O35" s="469">
        <f>U20</f>
        <v>0</v>
      </c>
      <c r="P35" s="469">
        <f>U21</f>
        <v>0</v>
      </c>
      <c r="Q35" s="469">
        <f>U22</f>
        <v>1</v>
      </c>
      <c r="R35" s="469">
        <f>U23</f>
        <v>1</v>
      </c>
      <c r="S35" s="73">
        <f aca="true" t="shared" si="5" ref="S35:S54">SUM(O35:R35)</f>
        <v>2</v>
      </c>
    </row>
    <row r="36" spans="1:19" ht="12.75">
      <c r="A36">
        <v>2</v>
      </c>
      <c r="B36" s="247" t="s">
        <v>1543</v>
      </c>
      <c r="E36" s="34">
        <f>T3</f>
        <v>0</v>
      </c>
      <c r="F36" s="34">
        <f>T4</f>
        <v>2</v>
      </c>
      <c r="G36" s="34">
        <f>T5</f>
        <v>0</v>
      </c>
      <c r="H36" s="34">
        <f>T6</f>
        <v>1</v>
      </c>
      <c r="I36" s="4">
        <f t="shared" si="3"/>
        <v>3</v>
      </c>
      <c r="J36" s="483">
        <f>T11</f>
        <v>0</v>
      </c>
      <c r="K36" s="483">
        <f>T12</f>
        <v>1</v>
      </c>
      <c r="L36" s="483">
        <f>T13</f>
        <v>0</v>
      </c>
      <c r="M36" s="483">
        <f>T14</f>
        <v>1</v>
      </c>
      <c r="N36" s="482">
        <f t="shared" si="4"/>
        <v>2</v>
      </c>
      <c r="O36" s="468">
        <f>T20</f>
        <v>0</v>
      </c>
      <c r="P36" s="468">
        <f>T21</f>
        <v>1</v>
      </c>
      <c r="Q36" s="468">
        <f>T22</f>
        <v>0</v>
      </c>
      <c r="R36" s="468">
        <f>T23</f>
        <v>1</v>
      </c>
      <c r="S36" s="73">
        <f t="shared" si="5"/>
        <v>2</v>
      </c>
    </row>
    <row r="37" spans="1:19" ht="12.75">
      <c r="A37">
        <v>3</v>
      </c>
      <c r="B37" s="247" t="s">
        <v>1552</v>
      </c>
      <c r="C37" s="247"/>
      <c r="E37">
        <f>S3</f>
        <v>0</v>
      </c>
      <c r="F37">
        <f>S4</f>
        <v>1</v>
      </c>
      <c r="G37">
        <f>S5</f>
        <v>3</v>
      </c>
      <c r="H37">
        <f>S6</f>
        <v>13</v>
      </c>
      <c r="I37" s="4">
        <f t="shared" si="3"/>
        <v>17</v>
      </c>
      <c r="J37" s="483">
        <f>S11</f>
        <v>0</v>
      </c>
      <c r="K37" s="483">
        <f>S12</f>
        <v>2</v>
      </c>
      <c r="L37" s="483">
        <f>S13</f>
        <v>4</v>
      </c>
      <c r="M37" s="483">
        <f>S14</f>
        <v>7</v>
      </c>
      <c r="N37" s="482">
        <f t="shared" si="4"/>
        <v>13</v>
      </c>
      <c r="O37" s="468">
        <f>S20</f>
        <v>0</v>
      </c>
      <c r="P37" s="468">
        <f>S21</f>
        <v>2</v>
      </c>
      <c r="Q37" s="468">
        <f>S22</f>
        <v>4</v>
      </c>
      <c r="R37" s="468">
        <f>S23</f>
        <v>6</v>
      </c>
      <c r="S37" s="73">
        <f t="shared" si="5"/>
        <v>12</v>
      </c>
    </row>
    <row r="38" spans="1:19" ht="12.75">
      <c r="A38" s="400">
        <v>4</v>
      </c>
      <c r="B38" s="247" t="s">
        <v>320</v>
      </c>
      <c r="E38">
        <f>R3</f>
        <v>1</v>
      </c>
      <c r="F38">
        <f>R4</f>
        <v>0</v>
      </c>
      <c r="G38">
        <f>R5</f>
        <v>7</v>
      </c>
      <c r="H38">
        <f>R6</f>
        <v>4</v>
      </c>
      <c r="I38" s="4">
        <f t="shared" si="3"/>
        <v>12</v>
      </c>
      <c r="J38" s="483">
        <f>R11</f>
        <v>1</v>
      </c>
      <c r="K38" s="483">
        <f>R12</f>
        <v>1</v>
      </c>
      <c r="L38" s="483">
        <f>R13</f>
        <v>6</v>
      </c>
      <c r="M38" s="483">
        <f>R14</f>
        <v>2</v>
      </c>
      <c r="N38" s="482">
        <f t="shared" si="4"/>
        <v>10</v>
      </c>
      <c r="O38" s="468">
        <f>R20</f>
        <v>1</v>
      </c>
      <c r="P38" s="468">
        <f>R21</f>
        <v>1</v>
      </c>
      <c r="Q38" s="468">
        <f>R22</f>
        <v>6</v>
      </c>
      <c r="R38" s="468">
        <f>R23</f>
        <v>2</v>
      </c>
      <c r="S38" s="73">
        <f t="shared" si="5"/>
        <v>10</v>
      </c>
    </row>
    <row r="39" spans="1:19" ht="12.75">
      <c r="A39" s="400">
        <v>5</v>
      </c>
      <c r="B39" s="247" t="s">
        <v>1559</v>
      </c>
      <c r="C39" s="247"/>
      <c r="E39">
        <f>Q3</f>
        <v>1</v>
      </c>
      <c r="F39">
        <f>Q4</f>
        <v>2</v>
      </c>
      <c r="G39">
        <f>Q5</f>
        <v>2</v>
      </c>
      <c r="H39">
        <f>Q6</f>
        <v>4</v>
      </c>
      <c r="I39" s="4">
        <f t="shared" si="3"/>
        <v>9</v>
      </c>
      <c r="J39" s="483">
        <f>Q11</f>
        <v>1</v>
      </c>
      <c r="K39" s="483">
        <f>Q12</f>
        <v>2</v>
      </c>
      <c r="L39" s="483">
        <f>Q13</f>
        <v>2</v>
      </c>
      <c r="M39" s="483">
        <f>Q14</f>
        <v>4</v>
      </c>
      <c r="N39" s="482">
        <f t="shared" si="4"/>
        <v>9</v>
      </c>
      <c r="O39" s="468">
        <f>Q20</f>
        <v>1</v>
      </c>
      <c r="P39" s="468">
        <f>Q21</f>
        <v>2</v>
      </c>
      <c r="Q39" s="468">
        <f>Q22</f>
        <v>2</v>
      </c>
      <c r="R39" s="468">
        <f>Q23</f>
        <v>4</v>
      </c>
      <c r="S39" s="73">
        <f t="shared" si="5"/>
        <v>9</v>
      </c>
    </row>
    <row r="40" spans="1:19" ht="12.75">
      <c r="A40" s="400">
        <v>6</v>
      </c>
      <c r="B40" s="247" t="s">
        <v>1523</v>
      </c>
      <c r="C40" s="247"/>
      <c r="E40">
        <f>P3</f>
        <v>1</v>
      </c>
      <c r="F40">
        <f>P4</f>
        <v>4</v>
      </c>
      <c r="G40">
        <f>P5</f>
        <v>21</v>
      </c>
      <c r="H40">
        <f>P6</f>
        <v>43</v>
      </c>
      <c r="I40" s="4">
        <f t="shared" si="3"/>
        <v>69</v>
      </c>
      <c r="J40" s="483">
        <f>P11</f>
        <v>9</v>
      </c>
      <c r="K40" s="483">
        <f>P12</f>
        <v>0</v>
      </c>
      <c r="L40" s="483">
        <f>P13</f>
        <v>16</v>
      </c>
      <c r="M40" s="483">
        <f>P14</f>
        <v>23</v>
      </c>
      <c r="N40" s="482">
        <f t="shared" si="4"/>
        <v>48</v>
      </c>
      <c r="O40" s="468">
        <f>P20</f>
        <v>9</v>
      </c>
      <c r="P40" s="468">
        <f>P21</f>
        <v>0</v>
      </c>
      <c r="Q40" s="468">
        <f>P22</f>
        <v>16</v>
      </c>
      <c r="R40" s="468">
        <f>P23</f>
        <v>12</v>
      </c>
      <c r="S40" s="73">
        <f t="shared" si="5"/>
        <v>37</v>
      </c>
    </row>
    <row r="41" spans="1:19" ht="12.75">
      <c r="A41">
        <v>7</v>
      </c>
      <c r="B41" s="247" t="s">
        <v>1351</v>
      </c>
      <c r="C41" s="247"/>
      <c r="E41">
        <f>O3</f>
        <v>0</v>
      </c>
      <c r="F41">
        <f>O4</f>
        <v>0</v>
      </c>
      <c r="G41">
        <f>O5</f>
        <v>8</v>
      </c>
      <c r="H41">
        <f>O6</f>
        <v>20</v>
      </c>
      <c r="I41" s="4">
        <f t="shared" si="3"/>
        <v>28</v>
      </c>
      <c r="J41" s="483">
        <f>O11</f>
        <v>0</v>
      </c>
      <c r="K41" s="483">
        <f>O12</f>
        <v>1</v>
      </c>
      <c r="L41" s="483">
        <f>O13</f>
        <v>9</v>
      </c>
      <c r="M41" s="483">
        <f>O14</f>
        <v>12</v>
      </c>
      <c r="N41" s="482">
        <f t="shared" si="4"/>
        <v>22</v>
      </c>
      <c r="O41" s="468">
        <f>O20</f>
        <v>0</v>
      </c>
      <c r="P41" s="468">
        <f>O21</f>
        <v>1</v>
      </c>
      <c r="Q41" s="468">
        <f>O22</f>
        <v>9</v>
      </c>
      <c r="R41" s="468">
        <f>O23</f>
        <v>5</v>
      </c>
      <c r="S41" s="73">
        <f t="shared" si="5"/>
        <v>15</v>
      </c>
    </row>
    <row r="42" spans="1:19" ht="12.75">
      <c r="A42" s="400">
        <v>8</v>
      </c>
      <c r="B42" s="247" t="s">
        <v>328</v>
      </c>
      <c r="C42" s="247"/>
      <c r="E42">
        <f>N3</f>
        <v>3</v>
      </c>
      <c r="F42">
        <f>N4</f>
        <v>2</v>
      </c>
      <c r="G42">
        <f>N5</f>
        <v>10</v>
      </c>
      <c r="H42">
        <f>N6</f>
        <v>39</v>
      </c>
      <c r="I42" s="4">
        <f t="shared" si="3"/>
        <v>54</v>
      </c>
      <c r="J42" s="483">
        <f>N11</f>
        <v>8</v>
      </c>
      <c r="K42" s="483">
        <f>N12</f>
        <v>1</v>
      </c>
      <c r="L42" s="483">
        <f>N13</f>
        <v>6</v>
      </c>
      <c r="M42" s="483">
        <f>N14</f>
        <v>22</v>
      </c>
      <c r="N42" s="482">
        <f t="shared" si="4"/>
        <v>37</v>
      </c>
      <c r="O42" s="468">
        <f>N20</f>
        <v>8</v>
      </c>
      <c r="P42" s="468">
        <f>N21</f>
        <v>1</v>
      </c>
      <c r="Q42" s="468">
        <f>N22</f>
        <v>6</v>
      </c>
      <c r="R42" s="468">
        <f>N23</f>
        <v>9</v>
      </c>
      <c r="S42" s="73">
        <f t="shared" si="5"/>
        <v>24</v>
      </c>
    </row>
    <row r="43" spans="1:19" ht="12.75">
      <c r="A43" s="400">
        <v>9</v>
      </c>
      <c r="B43" s="247" t="s">
        <v>1501</v>
      </c>
      <c r="C43" s="247"/>
      <c r="E43">
        <f>M3</f>
        <v>1</v>
      </c>
      <c r="F43">
        <f>M4</f>
        <v>0</v>
      </c>
      <c r="G43">
        <f>M5</f>
        <v>0</v>
      </c>
      <c r="H43">
        <f>M6</f>
        <v>1</v>
      </c>
      <c r="I43" s="4">
        <f t="shared" si="3"/>
        <v>2</v>
      </c>
      <c r="J43" s="483">
        <f>M11</f>
        <v>1</v>
      </c>
      <c r="K43" s="483">
        <f>M12</f>
        <v>0</v>
      </c>
      <c r="L43" s="483">
        <f>M13</f>
        <v>0</v>
      </c>
      <c r="M43" s="483">
        <f>M14</f>
        <v>0</v>
      </c>
      <c r="N43" s="482">
        <f t="shared" si="4"/>
        <v>1</v>
      </c>
      <c r="O43" s="468">
        <f>M20</f>
        <v>1</v>
      </c>
      <c r="P43" s="468">
        <f>M21</f>
        <v>0</v>
      </c>
      <c r="Q43" s="468">
        <f>M22</f>
        <v>0</v>
      </c>
      <c r="R43" s="468">
        <f>M23</f>
        <v>0</v>
      </c>
      <c r="S43" s="73">
        <f t="shared" si="5"/>
        <v>1</v>
      </c>
    </row>
    <row r="44" spans="1:19" ht="12.75">
      <c r="A44" s="400">
        <v>10</v>
      </c>
      <c r="B44" s="247" t="s">
        <v>1578</v>
      </c>
      <c r="C44" s="247"/>
      <c r="E44">
        <f>L3</f>
        <v>0</v>
      </c>
      <c r="F44">
        <f>L4</f>
        <v>1</v>
      </c>
      <c r="G44">
        <f>L5</f>
        <v>0</v>
      </c>
      <c r="H44">
        <f>L6</f>
        <v>8</v>
      </c>
      <c r="I44" s="4">
        <f t="shared" si="3"/>
        <v>9</v>
      </c>
      <c r="J44" s="483">
        <f>L11</f>
        <v>1</v>
      </c>
      <c r="K44" s="483">
        <f>L12</f>
        <v>0</v>
      </c>
      <c r="L44" s="483">
        <f>L13</f>
        <v>0</v>
      </c>
      <c r="M44" s="483">
        <f>L14</f>
        <v>7</v>
      </c>
      <c r="N44" s="482">
        <f t="shared" si="4"/>
        <v>8</v>
      </c>
      <c r="O44" s="468">
        <f>L20</f>
        <v>1</v>
      </c>
      <c r="P44" s="468">
        <f>L21</f>
        <v>0</v>
      </c>
      <c r="Q44" s="468">
        <f>L22</f>
        <v>0</v>
      </c>
      <c r="R44" s="468">
        <f>L23</f>
        <v>3</v>
      </c>
      <c r="S44" s="73">
        <f t="shared" si="5"/>
        <v>4</v>
      </c>
    </row>
    <row r="45" spans="1:19" ht="12.75">
      <c r="A45">
        <v>11</v>
      </c>
      <c r="B45" s="247" t="s">
        <v>1506</v>
      </c>
      <c r="C45" s="4"/>
      <c r="D45" s="4"/>
      <c r="E45">
        <f>K3</f>
        <v>0</v>
      </c>
      <c r="F45">
        <f>K4</f>
        <v>0</v>
      </c>
      <c r="G45">
        <f>K5</f>
        <v>3</v>
      </c>
      <c r="H45">
        <f>K6</f>
        <v>15</v>
      </c>
      <c r="I45" s="4">
        <f t="shared" si="3"/>
        <v>18</v>
      </c>
      <c r="J45" s="483">
        <f>K11</f>
        <v>0</v>
      </c>
      <c r="K45" s="483">
        <f>K12</f>
        <v>0</v>
      </c>
      <c r="L45" s="483">
        <f>K13</f>
        <v>5</v>
      </c>
      <c r="M45" s="483">
        <f>K14</f>
        <v>9</v>
      </c>
      <c r="N45" s="482">
        <f t="shared" si="4"/>
        <v>14</v>
      </c>
      <c r="O45" s="468">
        <f>K20</f>
        <v>0</v>
      </c>
      <c r="P45" s="468">
        <f>K21</f>
        <v>0</v>
      </c>
      <c r="Q45" s="468">
        <f>K22</f>
        <v>5</v>
      </c>
      <c r="R45" s="468">
        <f>K23</f>
        <v>6</v>
      </c>
      <c r="S45" s="73">
        <f t="shared" si="5"/>
        <v>11</v>
      </c>
    </row>
    <row r="46" spans="1:19" ht="12.75">
      <c r="A46">
        <v>12</v>
      </c>
      <c r="B46" s="247" t="s">
        <v>1352</v>
      </c>
      <c r="C46" s="247"/>
      <c r="E46">
        <f>J3</f>
        <v>0</v>
      </c>
      <c r="F46">
        <f>J4</f>
        <v>0</v>
      </c>
      <c r="G46">
        <f>J5</f>
        <v>6</v>
      </c>
      <c r="H46">
        <f>J6</f>
        <v>3</v>
      </c>
      <c r="I46" s="4">
        <f t="shared" si="3"/>
        <v>9</v>
      </c>
      <c r="J46" s="483">
        <f>J11</f>
        <v>0</v>
      </c>
      <c r="K46" s="483">
        <f>J12</f>
        <v>2</v>
      </c>
      <c r="L46" s="483">
        <f>J13</f>
        <v>2</v>
      </c>
      <c r="M46" s="483">
        <f>J14</f>
        <v>1</v>
      </c>
      <c r="N46" s="482">
        <f t="shared" si="4"/>
        <v>5</v>
      </c>
      <c r="O46" s="468">
        <f>J20</f>
        <v>0</v>
      </c>
      <c r="P46" s="468">
        <f>J21</f>
        <v>2</v>
      </c>
      <c r="Q46" s="468">
        <f>J22</f>
        <v>2</v>
      </c>
      <c r="R46" s="468">
        <f>J23</f>
        <v>0</v>
      </c>
      <c r="S46" s="73">
        <f t="shared" si="5"/>
        <v>4</v>
      </c>
    </row>
    <row r="47" spans="1:19" ht="12.75">
      <c r="A47" s="400">
        <v>13</v>
      </c>
      <c r="B47" s="247" t="s">
        <v>1582</v>
      </c>
      <c r="C47" s="247"/>
      <c r="E47">
        <f>I3</f>
        <v>1</v>
      </c>
      <c r="F47">
        <f>I4</f>
        <v>0</v>
      </c>
      <c r="G47">
        <f>I5</f>
        <v>2</v>
      </c>
      <c r="H47">
        <f>I6</f>
        <v>15</v>
      </c>
      <c r="I47" s="4">
        <f t="shared" si="3"/>
        <v>18</v>
      </c>
      <c r="J47" s="483">
        <f>I11</f>
        <v>1</v>
      </c>
      <c r="K47" s="483">
        <f>I12</f>
        <v>1</v>
      </c>
      <c r="L47" s="483">
        <f>I13</f>
        <v>1</v>
      </c>
      <c r="M47" s="483">
        <f>I14</f>
        <v>13</v>
      </c>
      <c r="N47" s="482">
        <f t="shared" si="4"/>
        <v>16</v>
      </c>
      <c r="O47" s="468">
        <f>I20</f>
        <v>1</v>
      </c>
      <c r="P47" s="468">
        <f>I21</f>
        <v>1</v>
      </c>
      <c r="Q47" s="468">
        <f>I22</f>
        <v>1</v>
      </c>
      <c r="R47" s="468">
        <f>I23</f>
        <v>6</v>
      </c>
      <c r="S47" s="73">
        <f t="shared" si="5"/>
        <v>9</v>
      </c>
    </row>
    <row r="48" spans="1:19" ht="12.75">
      <c r="A48" s="400">
        <v>14</v>
      </c>
      <c r="B48" s="247" t="s">
        <v>185</v>
      </c>
      <c r="C48" s="247"/>
      <c r="E48">
        <f>H3</f>
        <v>0</v>
      </c>
      <c r="F48">
        <f>H4</f>
        <v>0</v>
      </c>
      <c r="G48">
        <f>H5</f>
        <v>1</v>
      </c>
      <c r="H48">
        <f>H6</f>
        <v>16</v>
      </c>
      <c r="I48" s="4">
        <f t="shared" si="3"/>
        <v>17</v>
      </c>
      <c r="J48" s="483">
        <f>H11</f>
        <v>1</v>
      </c>
      <c r="K48" s="483">
        <f>H12</f>
        <v>0</v>
      </c>
      <c r="L48" s="483">
        <f>H13</f>
        <v>0</v>
      </c>
      <c r="M48" s="483">
        <f>H14</f>
        <v>13</v>
      </c>
      <c r="N48" s="482">
        <f t="shared" si="4"/>
        <v>14</v>
      </c>
      <c r="O48" s="468">
        <f>H20</f>
        <v>1</v>
      </c>
      <c r="P48" s="468">
        <f>H21</f>
        <v>0</v>
      </c>
      <c r="Q48" s="468">
        <f>H22</f>
        <v>0</v>
      </c>
      <c r="R48" s="468">
        <f>H23</f>
        <v>9</v>
      </c>
      <c r="S48" s="73">
        <f t="shared" si="5"/>
        <v>10</v>
      </c>
    </row>
    <row r="49" spans="1:19" ht="12.75">
      <c r="A49" s="400">
        <v>15</v>
      </c>
      <c r="B49" s="247" t="s">
        <v>1509</v>
      </c>
      <c r="C49" s="247"/>
      <c r="E49">
        <f>G3</f>
        <v>0</v>
      </c>
      <c r="F49">
        <f>G4</f>
        <v>0</v>
      </c>
      <c r="G49">
        <f>G5</f>
        <v>2</v>
      </c>
      <c r="H49">
        <f>G6</f>
        <v>16</v>
      </c>
      <c r="I49" s="4">
        <f t="shared" si="3"/>
        <v>18</v>
      </c>
      <c r="J49" s="483">
        <f>G11</f>
        <v>1</v>
      </c>
      <c r="K49" s="483">
        <f>G12</f>
        <v>0</v>
      </c>
      <c r="L49" s="483">
        <f>G13</f>
        <v>0</v>
      </c>
      <c r="M49" s="483">
        <f>G14</f>
        <v>12</v>
      </c>
      <c r="N49" s="482">
        <f t="shared" si="4"/>
        <v>13</v>
      </c>
      <c r="O49" s="468">
        <f>G20</f>
        <v>1</v>
      </c>
      <c r="P49" s="468">
        <f>G21</f>
        <v>0</v>
      </c>
      <c r="Q49" s="468">
        <f>G22</f>
        <v>0</v>
      </c>
      <c r="R49" s="468">
        <f>G23</f>
        <v>11</v>
      </c>
      <c r="S49" s="73">
        <f t="shared" si="5"/>
        <v>12</v>
      </c>
    </row>
    <row r="50" spans="1:19" ht="12.75">
      <c r="A50" s="400">
        <v>16</v>
      </c>
      <c r="B50" s="247" t="s">
        <v>1533</v>
      </c>
      <c r="C50" s="247"/>
      <c r="E50">
        <f>F3</f>
        <v>1</v>
      </c>
      <c r="F50">
        <f>F4</f>
        <v>3</v>
      </c>
      <c r="G50">
        <f>F5</f>
        <v>4</v>
      </c>
      <c r="H50">
        <f>F6</f>
        <v>35</v>
      </c>
      <c r="I50" s="4">
        <f t="shared" si="3"/>
        <v>43</v>
      </c>
      <c r="J50" s="483">
        <f>F11</f>
        <v>1</v>
      </c>
      <c r="K50" s="483">
        <f>F12</f>
        <v>2</v>
      </c>
      <c r="L50" s="483">
        <f>F13</f>
        <v>3</v>
      </c>
      <c r="M50" s="483">
        <f>F14</f>
        <v>27</v>
      </c>
      <c r="N50" s="482">
        <f t="shared" si="4"/>
        <v>33</v>
      </c>
      <c r="O50" s="468">
        <f>F20</f>
        <v>1</v>
      </c>
      <c r="P50" s="468">
        <f>F21</f>
        <v>2</v>
      </c>
      <c r="Q50" s="468">
        <f>F22</f>
        <v>3</v>
      </c>
      <c r="R50" s="468">
        <f>F23</f>
        <v>17</v>
      </c>
      <c r="S50" s="73">
        <f t="shared" si="5"/>
        <v>23</v>
      </c>
    </row>
    <row r="51" spans="1:19" ht="12.75">
      <c r="A51">
        <v>17</v>
      </c>
      <c r="B51" s="247" t="s">
        <v>1512</v>
      </c>
      <c r="E51">
        <f>E3</f>
        <v>0</v>
      </c>
      <c r="F51">
        <f>E4</f>
        <v>2</v>
      </c>
      <c r="G51">
        <f>E5</f>
        <v>1</v>
      </c>
      <c r="H51">
        <f>E6</f>
        <v>7</v>
      </c>
      <c r="I51" s="4">
        <f t="shared" si="3"/>
        <v>10</v>
      </c>
      <c r="J51" s="483">
        <f>E11</f>
        <v>0</v>
      </c>
      <c r="K51" s="483">
        <f>E12</f>
        <v>2</v>
      </c>
      <c r="L51" s="483">
        <f>E13</f>
        <v>2</v>
      </c>
      <c r="M51" s="483">
        <f>E14</f>
        <v>4</v>
      </c>
      <c r="N51" s="482">
        <f t="shared" si="4"/>
        <v>8</v>
      </c>
      <c r="O51" s="468">
        <f>E20</f>
        <v>0</v>
      </c>
      <c r="P51" s="468">
        <f>E21</f>
        <v>2</v>
      </c>
      <c r="Q51" s="468">
        <f>E22</f>
        <v>2</v>
      </c>
      <c r="R51" s="468">
        <f>E23</f>
        <v>4</v>
      </c>
      <c r="S51" s="73">
        <f t="shared" si="5"/>
        <v>8</v>
      </c>
    </row>
    <row r="52" spans="1:19" ht="12.75">
      <c r="A52" s="400">
        <v>18</v>
      </c>
      <c r="B52" s="247" t="s">
        <v>1591</v>
      </c>
      <c r="C52" s="247"/>
      <c r="E52">
        <f>D3</f>
        <v>0</v>
      </c>
      <c r="F52">
        <f>D4</f>
        <v>0</v>
      </c>
      <c r="G52">
        <f>D5</f>
        <v>5</v>
      </c>
      <c r="H52">
        <f>D6</f>
        <v>9</v>
      </c>
      <c r="I52" s="4">
        <f t="shared" si="3"/>
        <v>14</v>
      </c>
      <c r="J52" s="483">
        <f>D11</f>
        <v>1</v>
      </c>
      <c r="K52" s="483">
        <f>D12</f>
        <v>1</v>
      </c>
      <c r="L52" s="483">
        <f>D13</f>
        <v>1</v>
      </c>
      <c r="M52" s="483">
        <f>D14</f>
        <v>7</v>
      </c>
      <c r="N52" s="482">
        <f t="shared" si="4"/>
        <v>10</v>
      </c>
      <c r="O52" s="468">
        <f>D20</f>
        <v>1</v>
      </c>
      <c r="P52" s="468">
        <f>D21</f>
        <v>1</v>
      </c>
      <c r="Q52" s="468">
        <f>D22</f>
        <v>1</v>
      </c>
      <c r="R52" s="468">
        <f>D23</f>
        <v>2</v>
      </c>
      <c r="S52" s="73">
        <f t="shared" si="5"/>
        <v>5</v>
      </c>
    </row>
    <row r="53" spans="1:19" ht="12.75">
      <c r="A53" s="400">
        <v>19</v>
      </c>
      <c r="B53" s="247" t="s">
        <v>1534</v>
      </c>
      <c r="C53" s="247"/>
      <c r="E53">
        <f>C3</f>
        <v>0</v>
      </c>
      <c r="F53">
        <f>C4</f>
        <v>3</v>
      </c>
      <c r="G53">
        <f>C5</f>
        <v>2</v>
      </c>
      <c r="H53">
        <f>C6</f>
        <v>28</v>
      </c>
      <c r="I53" s="4">
        <f t="shared" si="3"/>
        <v>33</v>
      </c>
      <c r="J53" s="483">
        <f>C11</f>
        <v>2</v>
      </c>
      <c r="K53" s="483">
        <f>C12</f>
        <v>2</v>
      </c>
      <c r="L53" s="483">
        <f>C13</f>
        <v>1</v>
      </c>
      <c r="M53" s="483">
        <f>C14</f>
        <v>24</v>
      </c>
      <c r="N53" s="482">
        <f t="shared" si="4"/>
        <v>29</v>
      </c>
      <c r="O53" s="468">
        <f>C20</f>
        <v>2</v>
      </c>
      <c r="P53" s="468">
        <f>C21</f>
        <v>2</v>
      </c>
      <c r="Q53" s="468">
        <f>C22</f>
        <v>1</v>
      </c>
      <c r="R53" s="468">
        <f>C23</f>
        <v>11</v>
      </c>
      <c r="S53" s="73">
        <f t="shared" si="5"/>
        <v>16</v>
      </c>
    </row>
    <row r="54" spans="1:19" ht="12.75">
      <c r="A54">
        <v>20</v>
      </c>
      <c r="B54" s="247" t="s">
        <v>1598</v>
      </c>
      <c r="E54">
        <f>B3</f>
        <v>0</v>
      </c>
      <c r="F54">
        <f>B4</f>
        <v>0</v>
      </c>
      <c r="G54">
        <f>B5</f>
        <v>4</v>
      </c>
      <c r="H54">
        <f>B6</f>
        <v>11</v>
      </c>
      <c r="I54" s="4">
        <f t="shared" si="3"/>
        <v>15</v>
      </c>
      <c r="J54" s="483">
        <f>B11</f>
        <v>0</v>
      </c>
      <c r="K54" s="483">
        <f>B12</f>
        <v>0</v>
      </c>
      <c r="L54" s="483">
        <f>B13</f>
        <v>4</v>
      </c>
      <c r="M54" s="483">
        <f>B14</f>
        <v>8</v>
      </c>
      <c r="N54" s="482">
        <f t="shared" si="4"/>
        <v>12</v>
      </c>
      <c r="O54" s="468">
        <f>B20</f>
        <v>0</v>
      </c>
      <c r="P54" s="468">
        <f>B21</f>
        <v>0</v>
      </c>
      <c r="Q54" s="468">
        <f>B22</f>
        <v>4</v>
      </c>
      <c r="R54" s="468">
        <f>B23</f>
        <v>6</v>
      </c>
      <c r="S54" s="73">
        <f t="shared" si="5"/>
        <v>10</v>
      </c>
    </row>
    <row r="55" spans="2:19" ht="12.75">
      <c r="B55" s="470" t="s">
        <v>3</v>
      </c>
      <c r="I55" s="432">
        <f aca="true" t="shared" si="6" ref="I55:S55">SUM(I35:I54)</f>
        <v>401</v>
      </c>
      <c r="J55">
        <f t="shared" si="6"/>
        <v>28</v>
      </c>
      <c r="K55">
        <f t="shared" si="6"/>
        <v>18</v>
      </c>
      <c r="L55">
        <f t="shared" si="6"/>
        <v>63</v>
      </c>
      <c r="M55">
        <f t="shared" si="6"/>
        <v>197</v>
      </c>
      <c r="N55" s="482">
        <f t="shared" si="6"/>
        <v>306</v>
      </c>
      <c r="O55">
        <f t="shared" si="6"/>
        <v>28</v>
      </c>
      <c r="P55">
        <f t="shared" si="6"/>
        <v>18</v>
      </c>
      <c r="Q55">
        <f t="shared" si="6"/>
        <v>63</v>
      </c>
      <c r="R55">
        <f t="shared" si="6"/>
        <v>115</v>
      </c>
      <c r="S55" s="432">
        <f t="shared" si="6"/>
        <v>224</v>
      </c>
    </row>
    <row r="56" spans="14:19" ht="12.75">
      <c r="N56" s="574">
        <f>N55/I55</f>
        <v>0.7630922693266833</v>
      </c>
      <c r="S56" s="573">
        <f>S55/I55</f>
        <v>0.5586034912718204</v>
      </c>
    </row>
    <row r="57" ht="12.75">
      <c r="N57" s="435">
        <f>1-N56</f>
        <v>0.23690773067331672</v>
      </c>
    </row>
    <row r="60" spans="1:20" ht="12.75">
      <c r="A60" t="s">
        <v>956</v>
      </c>
      <c r="E60" s="4" t="s">
        <v>630</v>
      </c>
      <c r="F60" s="4" t="s">
        <v>1354</v>
      </c>
      <c r="I60" s="4" t="s">
        <v>630</v>
      </c>
      <c r="J60" s="4" t="s">
        <v>1354</v>
      </c>
      <c r="K60" s="4" t="s">
        <v>630</v>
      </c>
      <c r="L60" s="4" t="s">
        <v>1354</v>
      </c>
      <c r="M60" s="4" t="s">
        <v>630</v>
      </c>
      <c r="N60" s="4" t="s">
        <v>1354</v>
      </c>
      <c r="O60" s="4" t="s">
        <v>630</v>
      </c>
      <c r="P60" s="4" t="s">
        <v>1354</v>
      </c>
      <c r="Q60" s="4"/>
      <c r="R60" s="4"/>
      <c r="S60" s="4"/>
      <c r="T60" s="4"/>
    </row>
    <row r="61" spans="1:16" ht="12.75">
      <c r="A61" s="400" t="s">
        <v>1355</v>
      </c>
      <c r="E61" s="4" t="s">
        <v>3</v>
      </c>
      <c r="F61" s="4" t="s">
        <v>3</v>
      </c>
      <c r="I61" s="4" t="s">
        <v>603</v>
      </c>
      <c r="J61" s="4" t="s">
        <v>603</v>
      </c>
      <c r="K61" s="4" t="s">
        <v>186</v>
      </c>
      <c r="L61" s="4" t="s">
        <v>186</v>
      </c>
      <c r="M61" s="4" t="s">
        <v>187</v>
      </c>
      <c r="N61" s="4" t="s">
        <v>187</v>
      </c>
      <c r="O61" s="4" t="s">
        <v>188</v>
      </c>
      <c r="P61" s="4" t="s">
        <v>188</v>
      </c>
    </row>
    <row r="62" spans="1:16" ht="12.75">
      <c r="A62" s="400">
        <v>1</v>
      </c>
      <c r="B62" s="247" t="s">
        <v>320</v>
      </c>
      <c r="E62" s="4">
        <v>12</v>
      </c>
      <c r="F62" s="468">
        <v>10</v>
      </c>
      <c r="I62">
        <v>1</v>
      </c>
      <c r="J62" s="468">
        <v>1</v>
      </c>
      <c r="L62" s="468">
        <v>1</v>
      </c>
      <c r="M62">
        <v>7</v>
      </c>
      <c r="N62" s="468">
        <v>6</v>
      </c>
      <c r="O62">
        <v>4</v>
      </c>
      <c r="P62" s="468">
        <v>2</v>
      </c>
    </row>
    <row r="63" spans="1:16" ht="12.75">
      <c r="A63" s="400">
        <v>2</v>
      </c>
      <c r="B63" s="247" t="s">
        <v>1559</v>
      </c>
      <c r="C63" s="247"/>
      <c r="E63" s="4">
        <v>9</v>
      </c>
      <c r="F63" s="468">
        <v>9</v>
      </c>
      <c r="I63">
        <v>1</v>
      </c>
      <c r="J63" s="468">
        <v>1</v>
      </c>
      <c r="K63">
        <v>2</v>
      </c>
      <c r="L63" s="468">
        <v>2</v>
      </c>
      <c r="M63">
        <v>2</v>
      </c>
      <c r="N63" s="468">
        <v>2</v>
      </c>
      <c r="O63">
        <v>4</v>
      </c>
      <c r="P63" s="468">
        <v>4</v>
      </c>
    </row>
    <row r="64" spans="1:16" ht="12.75">
      <c r="A64" s="400">
        <v>3</v>
      </c>
      <c r="B64" s="247" t="s">
        <v>1523</v>
      </c>
      <c r="C64" s="247"/>
      <c r="E64" s="4">
        <v>69</v>
      </c>
      <c r="F64" s="468">
        <v>37</v>
      </c>
      <c r="I64">
        <v>1</v>
      </c>
      <c r="J64" s="468">
        <v>9</v>
      </c>
      <c r="K64">
        <v>4</v>
      </c>
      <c r="L64" s="468"/>
      <c r="M64">
        <v>21</v>
      </c>
      <c r="N64" s="468">
        <v>16</v>
      </c>
      <c r="O64">
        <v>43</v>
      </c>
      <c r="P64" s="468">
        <v>12</v>
      </c>
    </row>
    <row r="65" spans="1:16" ht="12.75">
      <c r="A65" s="400">
        <v>4</v>
      </c>
      <c r="B65" s="247" t="s">
        <v>328</v>
      </c>
      <c r="C65" s="247"/>
      <c r="E65" s="4">
        <v>54</v>
      </c>
      <c r="F65" s="468">
        <v>24</v>
      </c>
      <c r="I65">
        <v>3</v>
      </c>
      <c r="J65" s="468">
        <v>8</v>
      </c>
      <c r="K65">
        <v>2</v>
      </c>
      <c r="L65" s="468">
        <v>1</v>
      </c>
      <c r="M65">
        <v>10</v>
      </c>
      <c r="N65" s="468">
        <v>6</v>
      </c>
      <c r="O65">
        <v>39</v>
      </c>
      <c r="P65" s="468">
        <v>9</v>
      </c>
    </row>
    <row r="66" spans="1:16" ht="12.75">
      <c r="A66" s="400">
        <v>5</v>
      </c>
      <c r="B66" s="247" t="s">
        <v>1501</v>
      </c>
      <c r="C66" s="247"/>
      <c r="E66" s="4">
        <v>2</v>
      </c>
      <c r="F66" s="468">
        <v>1</v>
      </c>
      <c r="I66">
        <v>1</v>
      </c>
      <c r="J66" s="468">
        <v>1</v>
      </c>
      <c r="L66" s="468"/>
      <c r="N66" s="468"/>
      <c r="O66">
        <v>1</v>
      </c>
      <c r="P66" s="468">
        <v>0</v>
      </c>
    </row>
    <row r="67" spans="1:16" ht="12.75">
      <c r="A67" s="400">
        <v>6</v>
      </c>
      <c r="B67" s="247" t="s">
        <v>1578</v>
      </c>
      <c r="C67" s="247"/>
      <c r="E67" s="4">
        <v>9</v>
      </c>
      <c r="F67" s="468">
        <v>4</v>
      </c>
      <c r="J67" s="468">
        <v>1</v>
      </c>
      <c r="K67">
        <v>1</v>
      </c>
      <c r="L67" s="468"/>
      <c r="N67" s="468"/>
      <c r="O67">
        <v>8</v>
      </c>
      <c r="P67" s="468">
        <v>3</v>
      </c>
    </row>
    <row r="68" spans="1:16" ht="12.75">
      <c r="A68" s="400">
        <v>7</v>
      </c>
      <c r="B68" s="247" t="s">
        <v>1582</v>
      </c>
      <c r="C68" s="247"/>
      <c r="E68" s="4">
        <v>18</v>
      </c>
      <c r="F68" s="468">
        <v>9</v>
      </c>
      <c r="I68">
        <v>1</v>
      </c>
      <c r="J68" s="468">
        <v>1</v>
      </c>
      <c r="L68" s="468">
        <v>1</v>
      </c>
      <c r="M68">
        <v>2</v>
      </c>
      <c r="N68" s="468">
        <v>1</v>
      </c>
      <c r="O68">
        <v>15</v>
      </c>
      <c r="P68" s="468">
        <v>6</v>
      </c>
    </row>
    <row r="69" spans="1:16" ht="12.75">
      <c r="A69" s="400">
        <v>8</v>
      </c>
      <c r="B69" s="247" t="s">
        <v>185</v>
      </c>
      <c r="C69" s="247"/>
      <c r="E69" s="4">
        <v>17</v>
      </c>
      <c r="F69" s="468">
        <v>10</v>
      </c>
      <c r="J69" s="468">
        <v>1</v>
      </c>
      <c r="L69" s="468"/>
      <c r="M69">
        <v>1</v>
      </c>
      <c r="N69" s="468"/>
      <c r="O69">
        <v>16</v>
      </c>
      <c r="P69" s="468">
        <v>9</v>
      </c>
    </row>
    <row r="70" spans="1:16" ht="12.75">
      <c r="A70" s="400">
        <v>9</v>
      </c>
      <c r="B70" s="247" t="s">
        <v>1509</v>
      </c>
      <c r="C70" s="247"/>
      <c r="E70" s="4">
        <v>18</v>
      </c>
      <c r="F70" s="468">
        <v>12</v>
      </c>
      <c r="J70" s="468">
        <v>1</v>
      </c>
      <c r="L70" s="468"/>
      <c r="M70">
        <v>2</v>
      </c>
      <c r="N70" s="468"/>
      <c r="O70">
        <v>16</v>
      </c>
      <c r="P70" s="468">
        <v>11</v>
      </c>
    </row>
    <row r="71" spans="1:16" ht="12.75">
      <c r="A71" s="400">
        <v>10</v>
      </c>
      <c r="B71" s="247" t="s">
        <v>1533</v>
      </c>
      <c r="C71" s="247"/>
      <c r="E71" s="4">
        <v>43</v>
      </c>
      <c r="F71" s="468">
        <v>23</v>
      </c>
      <c r="I71">
        <v>1</v>
      </c>
      <c r="J71" s="468">
        <v>1</v>
      </c>
      <c r="K71">
        <v>3</v>
      </c>
      <c r="L71" s="468">
        <v>2</v>
      </c>
      <c r="M71">
        <v>4</v>
      </c>
      <c r="N71" s="468">
        <v>3</v>
      </c>
      <c r="O71">
        <v>35</v>
      </c>
      <c r="P71" s="468">
        <v>17</v>
      </c>
    </row>
    <row r="72" spans="1:16" ht="12.75">
      <c r="A72" s="400">
        <v>11</v>
      </c>
      <c r="B72" s="247" t="s">
        <v>1591</v>
      </c>
      <c r="C72" s="247"/>
      <c r="E72" s="4">
        <v>14</v>
      </c>
      <c r="F72" s="468">
        <v>5</v>
      </c>
      <c r="J72" s="468">
        <v>1</v>
      </c>
      <c r="L72" s="468">
        <v>1</v>
      </c>
      <c r="M72">
        <v>5</v>
      </c>
      <c r="N72" s="468">
        <v>1</v>
      </c>
      <c r="O72">
        <v>9</v>
      </c>
      <c r="P72" s="468">
        <v>2</v>
      </c>
    </row>
    <row r="73" spans="1:16" ht="12.75">
      <c r="A73" s="400">
        <v>12</v>
      </c>
      <c r="B73" s="247" t="s">
        <v>1534</v>
      </c>
      <c r="C73" s="247"/>
      <c r="E73" s="4">
        <v>33</v>
      </c>
      <c r="F73" s="468">
        <v>16</v>
      </c>
      <c r="J73" s="468">
        <v>2</v>
      </c>
      <c r="K73">
        <v>3</v>
      </c>
      <c r="L73" s="468">
        <v>2</v>
      </c>
      <c r="M73">
        <v>2</v>
      </c>
      <c r="N73" s="468">
        <v>1</v>
      </c>
      <c r="O73">
        <v>28</v>
      </c>
      <c r="P73" s="468">
        <v>11</v>
      </c>
    </row>
    <row r="74" spans="2:16" ht="12.75">
      <c r="B74" s="247"/>
      <c r="C74" s="247"/>
      <c r="E74" s="4">
        <f>SUM(E62:E73)</f>
        <v>298</v>
      </c>
      <c r="F74" s="4">
        <f>SUM(F62:F73)</f>
        <v>160</v>
      </c>
      <c r="I74" s="4">
        <f aca="true" t="shared" si="7" ref="I74:P74">SUM(I62:I73)</f>
        <v>9</v>
      </c>
      <c r="J74" s="4">
        <f t="shared" si="7"/>
        <v>28</v>
      </c>
      <c r="K74" s="4">
        <f t="shared" si="7"/>
        <v>15</v>
      </c>
      <c r="L74" s="4">
        <f t="shared" si="7"/>
        <v>10</v>
      </c>
      <c r="M74" s="4">
        <f t="shared" si="7"/>
        <v>56</v>
      </c>
      <c r="N74" s="4">
        <f t="shared" si="7"/>
        <v>36</v>
      </c>
      <c r="O74" s="4">
        <f t="shared" si="7"/>
        <v>218</v>
      </c>
      <c r="P74" s="4">
        <f t="shared" si="7"/>
        <v>86</v>
      </c>
    </row>
    <row r="75" spans="2:18" ht="12.75">
      <c r="B75" s="247"/>
      <c r="C75" s="247"/>
      <c r="E75" s="4"/>
      <c r="F75" s="585">
        <f>F74/E74</f>
        <v>0.5369127516778524</v>
      </c>
      <c r="I75" s="434">
        <f>I74/$E$74</f>
        <v>0.030201342281879196</v>
      </c>
      <c r="J75" s="585">
        <f>J74/$F$74</f>
        <v>0.175</v>
      </c>
      <c r="K75" s="434">
        <f>K74/$E$74</f>
        <v>0.050335570469798654</v>
      </c>
      <c r="L75" s="585">
        <f>L74/$F$74</f>
        <v>0.0625</v>
      </c>
      <c r="M75" s="434">
        <f>M74/$E$74</f>
        <v>0.18791946308724833</v>
      </c>
      <c r="N75" s="585">
        <f>N74/$F$74</f>
        <v>0.225</v>
      </c>
      <c r="O75" s="434">
        <f>O74/$E$74</f>
        <v>0.7315436241610739</v>
      </c>
      <c r="P75" s="585">
        <f>P74/$F$74</f>
        <v>0.5375</v>
      </c>
      <c r="R75" s="435"/>
    </row>
    <row r="76" spans="2:18" ht="12.75">
      <c r="B76" s="247"/>
      <c r="C76" s="247"/>
      <c r="E76" s="4"/>
      <c r="F76" s="584"/>
      <c r="J76" s="468"/>
      <c r="L76" s="468"/>
      <c r="N76" s="468"/>
      <c r="P76" s="584"/>
      <c r="R76" s="435"/>
    </row>
    <row r="77" spans="1:16" ht="12.75">
      <c r="A77">
        <v>1</v>
      </c>
      <c r="B77" s="247" t="s">
        <v>1602</v>
      </c>
      <c r="C77" s="247"/>
      <c r="E77" s="4">
        <v>3</v>
      </c>
      <c r="F77" s="468">
        <v>2</v>
      </c>
      <c r="I77" s="34"/>
      <c r="J77" s="468"/>
      <c r="K77" s="34"/>
      <c r="L77" s="468"/>
      <c r="M77" s="34">
        <v>2</v>
      </c>
      <c r="N77" s="468">
        <v>1</v>
      </c>
      <c r="O77" s="34">
        <v>1</v>
      </c>
      <c r="P77" s="468">
        <v>1</v>
      </c>
    </row>
    <row r="78" spans="1:16" ht="12.75">
      <c r="A78">
        <v>2</v>
      </c>
      <c r="B78" s="247" t="s">
        <v>1543</v>
      </c>
      <c r="E78" s="4">
        <v>3</v>
      </c>
      <c r="F78" s="468">
        <v>2</v>
      </c>
      <c r="I78" s="34"/>
      <c r="J78" s="468"/>
      <c r="K78" s="34">
        <v>2</v>
      </c>
      <c r="L78" s="468">
        <v>1</v>
      </c>
      <c r="M78" s="34"/>
      <c r="N78" s="468"/>
      <c r="O78" s="34">
        <v>1</v>
      </c>
      <c r="P78" s="468">
        <v>1</v>
      </c>
    </row>
    <row r="79" spans="1:16" ht="12.75">
      <c r="A79">
        <v>3</v>
      </c>
      <c r="B79" s="247" t="s">
        <v>1552</v>
      </c>
      <c r="C79" s="247"/>
      <c r="E79" s="4">
        <v>17</v>
      </c>
      <c r="F79" s="468">
        <v>12</v>
      </c>
      <c r="J79" s="468"/>
      <c r="K79">
        <v>1</v>
      </c>
      <c r="L79" s="468">
        <v>2</v>
      </c>
      <c r="M79">
        <v>3</v>
      </c>
      <c r="N79" s="468">
        <v>4</v>
      </c>
      <c r="O79">
        <v>13</v>
      </c>
      <c r="P79" s="468">
        <v>6</v>
      </c>
    </row>
    <row r="80" spans="1:16" ht="12.75">
      <c r="A80">
        <v>7</v>
      </c>
      <c r="B80" s="247" t="s">
        <v>1351</v>
      </c>
      <c r="C80" s="247"/>
      <c r="E80" s="4">
        <v>28</v>
      </c>
      <c r="F80" s="468">
        <v>15</v>
      </c>
      <c r="J80" s="468"/>
      <c r="L80" s="468">
        <v>1</v>
      </c>
      <c r="M80">
        <v>8</v>
      </c>
      <c r="N80" s="468">
        <v>9</v>
      </c>
      <c r="O80">
        <v>20</v>
      </c>
      <c r="P80" s="468">
        <v>5</v>
      </c>
    </row>
    <row r="81" spans="1:16" ht="12.75">
      <c r="A81">
        <v>11</v>
      </c>
      <c r="B81" s="247" t="s">
        <v>1506</v>
      </c>
      <c r="C81" s="4"/>
      <c r="D81" s="4"/>
      <c r="E81" s="4">
        <v>18</v>
      </c>
      <c r="F81" s="468">
        <v>11</v>
      </c>
      <c r="J81" s="468"/>
      <c r="L81" s="468"/>
      <c r="M81">
        <v>3</v>
      </c>
      <c r="N81" s="468">
        <v>5</v>
      </c>
      <c r="O81">
        <v>15</v>
      </c>
      <c r="P81" s="468">
        <v>6</v>
      </c>
    </row>
    <row r="82" spans="1:16" ht="12.75">
      <c r="A82">
        <v>12</v>
      </c>
      <c r="B82" s="247" t="s">
        <v>1352</v>
      </c>
      <c r="C82" s="247"/>
      <c r="E82" s="4">
        <v>9</v>
      </c>
      <c r="F82" s="468">
        <v>4</v>
      </c>
      <c r="J82" s="468"/>
      <c r="L82" s="468">
        <v>2</v>
      </c>
      <c r="M82">
        <v>6</v>
      </c>
      <c r="N82" s="468">
        <v>2</v>
      </c>
      <c r="O82">
        <v>3</v>
      </c>
      <c r="P82" s="468">
        <v>0</v>
      </c>
    </row>
    <row r="83" spans="1:16" ht="12.75">
      <c r="A83">
        <v>17</v>
      </c>
      <c r="B83" s="247" t="s">
        <v>1512</v>
      </c>
      <c r="E83" s="4">
        <v>10</v>
      </c>
      <c r="F83" s="468">
        <v>8</v>
      </c>
      <c r="J83" s="468"/>
      <c r="K83">
        <v>2</v>
      </c>
      <c r="L83" s="468">
        <v>2</v>
      </c>
      <c r="M83">
        <v>1</v>
      </c>
      <c r="N83" s="468">
        <v>2</v>
      </c>
      <c r="O83">
        <v>7</v>
      </c>
      <c r="P83" s="468">
        <v>4</v>
      </c>
    </row>
    <row r="84" spans="1:16" ht="12.75">
      <c r="A84">
        <v>20</v>
      </c>
      <c r="B84" s="247" t="s">
        <v>1598</v>
      </c>
      <c r="E84" s="4">
        <v>15</v>
      </c>
      <c r="F84" s="468">
        <v>10</v>
      </c>
      <c r="J84" s="468"/>
      <c r="L84" s="468"/>
      <c r="M84">
        <v>4</v>
      </c>
      <c r="N84" s="468">
        <v>4</v>
      </c>
      <c r="O84">
        <v>11</v>
      </c>
      <c r="P84" s="468">
        <v>6</v>
      </c>
    </row>
    <row r="85" spans="2:16" ht="12.75">
      <c r="B85" s="247"/>
      <c r="E85" s="4">
        <f>SUM(E77:E84)</f>
        <v>103</v>
      </c>
      <c r="F85" s="4">
        <f>SUM(F77:F84)</f>
        <v>64</v>
      </c>
      <c r="J85" s="4"/>
      <c r="K85" s="4">
        <f aca="true" t="shared" si="8" ref="K85:P85">SUM(K77:K84)</f>
        <v>5</v>
      </c>
      <c r="L85" s="4">
        <f t="shared" si="8"/>
        <v>8</v>
      </c>
      <c r="M85" s="4">
        <f t="shared" si="8"/>
        <v>27</v>
      </c>
      <c r="N85" s="4">
        <f t="shared" si="8"/>
        <v>27</v>
      </c>
      <c r="O85" s="4">
        <f t="shared" si="8"/>
        <v>71</v>
      </c>
      <c r="P85" s="4">
        <f t="shared" si="8"/>
        <v>29</v>
      </c>
    </row>
    <row r="86" spans="2:16" ht="12.75">
      <c r="B86" s="247"/>
      <c r="E86" s="4"/>
      <c r="F86" s="434">
        <f>F85/E85</f>
        <v>0.6213592233009708</v>
      </c>
      <c r="J86" s="468"/>
      <c r="L86" s="468"/>
      <c r="N86" s="468"/>
      <c r="P86" s="468"/>
    </row>
    <row r="87" spans="2:16" ht="12.75">
      <c r="B87" s="432" t="s">
        <v>402</v>
      </c>
      <c r="C87" s="432"/>
      <c r="D87" s="432"/>
      <c r="E87" s="572">
        <f>E74+E85</f>
        <v>401</v>
      </c>
      <c r="F87" s="572">
        <f>F74+F85</f>
        <v>224</v>
      </c>
      <c r="I87" s="572">
        <f aca="true" t="shared" si="9" ref="I87:P87">I74+I85</f>
        <v>9</v>
      </c>
      <c r="J87" s="572">
        <f t="shared" si="9"/>
        <v>28</v>
      </c>
      <c r="K87" s="572">
        <f t="shared" si="9"/>
        <v>20</v>
      </c>
      <c r="L87" s="572">
        <f t="shared" si="9"/>
        <v>18</v>
      </c>
      <c r="M87" s="572">
        <f t="shared" si="9"/>
        <v>83</v>
      </c>
      <c r="N87" s="572">
        <f t="shared" si="9"/>
        <v>63</v>
      </c>
      <c r="O87" s="572">
        <f t="shared" si="9"/>
        <v>289</v>
      </c>
      <c r="P87" s="572">
        <f t="shared" si="9"/>
        <v>115</v>
      </c>
    </row>
    <row r="88" spans="6:18" ht="12.75">
      <c r="F88" s="434">
        <f>F87/E87</f>
        <v>0.5586034912718204</v>
      </c>
      <c r="I88" s="586">
        <f>I87/$E87</f>
        <v>0.022443890274314215</v>
      </c>
      <c r="J88" s="586">
        <f>J87/$F87</f>
        <v>0.125</v>
      </c>
      <c r="K88" s="586">
        <f>K87/$E87</f>
        <v>0.04987531172069826</v>
      </c>
      <c r="L88" s="586">
        <f>L87/$F87</f>
        <v>0.08035714285714286</v>
      </c>
      <c r="M88" s="586">
        <f>M87/$E87</f>
        <v>0.20698254364089774</v>
      </c>
      <c r="N88" s="586">
        <f>N87/$F87</f>
        <v>0.28125</v>
      </c>
      <c r="O88" s="586">
        <f>O87/$E87</f>
        <v>0.7206982543640897</v>
      </c>
      <c r="P88" s="586">
        <f>P87/$F87</f>
        <v>0.5133928571428571</v>
      </c>
      <c r="Q88" s="435"/>
      <c r="R88" s="435"/>
    </row>
    <row r="89" spans="16:18" ht="12.75">
      <c r="P89" s="572">
        <f>P87+N87</f>
        <v>178</v>
      </c>
      <c r="R89" s="435"/>
    </row>
    <row r="90" spans="16:18" ht="12.75">
      <c r="P90" s="434">
        <f>P89/F87</f>
        <v>0.7946428571428571</v>
      </c>
      <c r="R90" s="435"/>
    </row>
  </sheetData>
  <printOptions/>
  <pageMargins left="0.75" right="0.75" top="1" bottom="1" header="0.5" footer="0.5"/>
  <pageSetup fitToHeight="1" fitToWidth="1" horizontalDpi="600" verticalDpi="600" orientation="portrait" scale="67" r:id="rId1"/>
</worksheet>
</file>

<file path=xl/worksheets/sheet26.xml><?xml version="1.0" encoding="utf-8"?>
<worksheet xmlns="http://schemas.openxmlformats.org/spreadsheetml/2006/main" xmlns:r="http://schemas.openxmlformats.org/officeDocument/2006/relationships">
  <dimension ref="A1:W28"/>
  <sheetViews>
    <sheetView workbookViewId="0" topLeftCell="A1">
      <selection activeCell="C25" sqref="C25:F25"/>
    </sheetView>
  </sheetViews>
  <sheetFormatPr defaultColWidth="9.140625" defaultRowHeight="12.75"/>
  <cols>
    <col min="1" max="1" width="3.7109375" style="0" customWidth="1"/>
    <col min="2" max="2" width="23.421875" style="0" customWidth="1"/>
  </cols>
  <sheetData>
    <row r="1" spans="15:16" ht="12.75">
      <c r="O1" s="467" t="s">
        <v>948</v>
      </c>
      <c r="P1" s="467"/>
    </row>
    <row r="2" spans="3:16" ht="12.75">
      <c r="C2" s="92"/>
      <c r="D2" s="92"/>
      <c r="E2" s="92"/>
      <c r="F2" s="92"/>
      <c r="G2" s="16"/>
      <c r="L2" s="139"/>
      <c r="M2" s="139"/>
      <c r="N2" s="139"/>
      <c r="O2" s="467" t="s">
        <v>955</v>
      </c>
      <c r="P2" s="467"/>
    </row>
    <row r="3" spans="3:22" ht="12.75">
      <c r="C3" s="4" t="s">
        <v>630</v>
      </c>
      <c r="D3" s="4"/>
      <c r="E3" s="4"/>
      <c r="F3" s="4"/>
      <c r="G3" s="4" t="s">
        <v>1354</v>
      </c>
      <c r="H3" s="4"/>
      <c r="I3" s="4"/>
      <c r="J3" s="4" t="s">
        <v>957</v>
      </c>
      <c r="K3" s="400"/>
      <c r="L3" s="471" t="s">
        <v>210</v>
      </c>
      <c r="M3" s="471"/>
      <c r="N3" s="471"/>
      <c r="O3" s="467" t="s">
        <v>480</v>
      </c>
      <c r="P3" s="467"/>
      <c r="Q3" t="s">
        <v>481</v>
      </c>
      <c r="R3" t="s">
        <v>949</v>
      </c>
      <c r="S3" s="6" t="s">
        <v>953</v>
      </c>
      <c r="T3" s="6" t="s">
        <v>953</v>
      </c>
      <c r="V3" s="6" t="s">
        <v>950</v>
      </c>
    </row>
    <row r="4" spans="1:23" ht="12.75">
      <c r="A4" s="400" t="s">
        <v>1355</v>
      </c>
      <c r="C4" s="393" t="s">
        <v>207</v>
      </c>
      <c r="D4" s="393" t="s">
        <v>208</v>
      </c>
      <c r="E4" s="393">
        <v>2</v>
      </c>
      <c r="F4" s="393" t="s">
        <v>1392</v>
      </c>
      <c r="G4" s="393" t="s">
        <v>207</v>
      </c>
      <c r="H4" s="393" t="s">
        <v>208</v>
      </c>
      <c r="I4" s="393">
        <v>2</v>
      </c>
      <c r="J4" s="393" t="s">
        <v>1392</v>
      </c>
      <c r="K4" s="628" t="s">
        <v>3</v>
      </c>
      <c r="L4" s="628" t="s">
        <v>207</v>
      </c>
      <c r="M4" s="628" t="s">
        <v>208</v>
      </c>
      <c r="N4" s="628">
        <v>2</v>
      </c>
      <c r="O4" s="581"/>
      <c r="P4" s="581"/>
      <c r="Q4" s="576"/>
      <c r="R4" s="576"/>
      <c r="S4" s="6" t="s">
        <v>952</v>
      </c>
      <c r="T4" s="6" t="s">
        <v>954</v>
      </c>
      <c r="U4" s="576"/>
      <c r="V4" t="s">
        <v>951</v>
      </c>
      <c r="W4" s="576"/>
    </row>
    <row r="5" spans="1:23" ht="12.75">
      <c r="A5">
        <v>1</v>
      </c>
      <c r="B5" s="247" t="s">
        <v>1602</v>
      </c>
      <c r="C5" s="243">
        <f>'AD'!I12</f>
        <v>2</v>
      </c>
      <c r="D5" s="243">
        <f>'AD'!J12</f>
        <v>2</v>
      </c>
      <c r="E5" s="243">
        <f>'AD'!K12</f>
        <v>0</v>
      </c>
      <c r="F5" s="243">
        <f>'AD'!L12</f>
        <v>1</v>
      </c>
      <c r="G5">
        <v>1</v>
      </c>
      <c r="H5">
        <v>1</v>
      </c>
      <c r="I5">
        <v>0</v>
      </c>
      <c r="J5">
        <v>1</v>
      </c>
      <c r="K5" s="400">
        <v>1</v>
      </c>
      <c r="L5" s="406">
        <f>'AD'!N12</f>
        <v>1</v>
      </c>
      <c r="M5" s="406">
        <f>'AD'!O12</f>
        <v>1</v>
      </c>
      <c r="N5" s="406">
        <f>'AD'!P12</f>
        <v>0</v>
      </c>
      <c r="O5" s="581">
        <v>1</v>
      </c>
      <c r="P5" s="582">
        <f aca="true" t="shared" si="0" ref="P5:P10">O5/M5</f>
        <v>1</v>
      </c>
      <c r="Q5" s="576" t="s">
        <v>1461</v>
      </c>
      <c r="R5" s="576"/>
      <c r="S5" s="577"/>
      <c r="T5" s="577"/>
      <c r="U5" s="576"/>
      <c r="V5" s="577"/>
      <c r="W5" s="576"/>
    </row>
    <row r="6" spans="1:23" ht="12.75">
      <c r="A6">
        <v>2</v>
      </c>
      <c r="B6" s="247" t="s">
        <v>1543</v>
      </c>
      <c r="C6" s="243">
        <f>'AF'!I12</f>
        <v>3</v>
      </c>
      <c r="D6" s="243">
        <f>'AF'!J12</f>
        <v>2</v>
      </c>
      <c r="E6" s="243">
        <f>'AF'!K12</f>
        <v>2</v>
      </c>
      <c r="F6" s="243">
        <f>'AF'!L12</f>
        <v>0</v>
      </c>
      <c r="G6">
        <v>2</v>
      </c>
      <c r="H6">
        <v>1</v>
      </c>
      <c r="I6">
        <v>1</v>
      </c>
      <c r="J6">
        <v>0</v>
      </c>
      <c r="K6" s="400">
        <v>3</v>
      </c>
      <c r="L6" s="406">
        <f>'AF'!N12</f>
        <v>2</v>
      </c>
      <c r="M6" s="406">
        <f>'AF'!O12</f>
        <v>1</v>
      </c>
      <c r="N6" s="406">
        <f>'AF'!P12</f>
        <v>2</v>
      </c>
      <c r="O6" s="581">
        <v>1</v>
      </c>
      <c r="P6" s="582">
        <f t="shared" si="0"/>
        <v>1</v>
      </c>
      <c r="Q6" s="576">
        <v>1</v>
      </c>
      <c r="R6" s="576">
        <v>1</v>
      </c>
      <c r="S6" s="577">
        <f aca="true" t="shared" si="1" ref="S6:S15">Q6/N6</f>
        <v>0.5</v>
      </c>
      <c r="T6" s="577">
        <f aca="true" t="shared" si="2" ref="T6:T15">R6/N6</f>
        <v>0.5</v>
      </c>
      <c r="U6" s="576"/>
      <c r="V6" s="577">
        <f>Q6/O6</f>
        <v>1</v>
      </c>
      <c r="W6" s="576"/>
    </row>
    <row r="7" spans="1:23" ht="12.75">
      <c r="A7">
        <v>3</v>
      </c>
      <c r="B7" s="247" t="s">
        <v>1552</v>
      </c>
      <c r="C7" s="243">
        <f>breast!H28</f>
        <v>12</v>
      </c>
      <c r="D7" s="243">
        <f>breast!I28</f>
        <v>7</v>
      </c>
      <c r="E7" s="243">
        <f>breast!J28</f>
        <v>3</v>
      </c>
      <c r="F7" s="243">
        <f>breast!K28</f>
        <v>0</v>
      </c>
      <c r="G7">
        <f>breast!X28</f>
        <v>12</v>
      </c>
      <c r="H7">
        <f>breast!Y28</f>
        <v>7</v>
      </c>
      <c r="I7">
        <f>breast!Z28</f>
        <v>2</v>
      </c>
      <c r="J7">
        <f>breast!AA28</f>
        <v>0</v>
      </c>
      <c r="K7" s="400">
        <v>10</v>
      </c>
      <c r="L7" s="406">
        <f>breast!M28</f>
        <v>6</v>
      </c>
      <c r="M7" s="406">
        <f>breast!N28</f>
        <v>3</v>
      </c>
      <c r="N7" s="406">
        <f>breast!O28</f>
        <v>6</v>
      </c>
      <c r="O7" s="581">
        <v>3</v>
      </c>
      <c r="P7" s="582">
        <f t="shared" si="0"/>
        <v>1</v>
      </c>
      <c r="Q7" s="576">
        <v>2</v>
      </c>
      <c r="R7" s="576">
        <v>2</v>
      </c>
      <c r="S7" s="577">
        <f t="shared" si="1"/>
        <v>0.3333333333333333</v>
      </c>
      <c r="T7" s="577">
        <f t="shared" si="2"/>
        <v>0.3333333333333333</v>
      </c>
      <c r="U7" s="576"/>
      <c r="V7" s="577">
        <f>Q7/O7</f>
        <v>0.6666666666666666</v>
      </c>
      <c r="W7" s="576"/>
    </row>
    <row r="8" spans="1:23" ht="12.75">
      <c r="A8" s="400">
        <v>4</v>
      </c>
      <c r="B8" s="247" t="s">
        <v>320</v>
      </c>
      <c r="C8" s="243">
        <f>celiac!I23</f>
        <v>9</v>
      </c>
      <c r="D8" s="243">
        <f>celiac!J23</f>
        <v>10</v>
      </c>
      <c r="E8" s="243">
        <f>celiac!K23</f>
        <v>2</v>
      </c>
      <c r="F8" s="243">
        <f>celiac!L23</f>
        <v>1</v>
      </c>
      <c r="G8">
        <f>celiac!X25</f>
        <v>9</v>
      </c>
      <c r="H8">
        <f>celiac!Y25</f>
        <v>9</v>
      </c>
      <c r="I8">
        <f>celiac!Z25</f>
        <v>2</v>
      </c>
      <c r="J8">
        <f>celiac!AA25</f>
        <v>1</v>
      </c>
      <c r="K8" s="400">
        <v>4</v>
      </c>
      <c r="L8" s="406">
        <f>celiac!N23</f>
        <v>2</v>
      </c>
      <c r="M8" s="406">
        <f>celiac!O23</f>
        <v>3</v>
      </c>
      <c r="N8" s="406">
        <f>celiac!P23</f>
        <v>3</v>
      </c>
      <c r="O8" s="581">
        <v>2</v>
      </c>
      <c r="P8" s="582">
        <f t="shared" si="0"/>
        <v>0.6666666666666666</v>
      </c>
      <c r="Q8" s="576">
        <v>2</v>
      </c>
      <c r="R8" s="576">
        <v>2</v>
      </c>
      <c r="S8" s="577">
        <f t="shared" si="1"/>
        <v>0.6666666666666666</v>
      </c>
      <c r="T8" s="577">
        <f t="shared" si="2"/>
        <v>0.6666666666666666</v>
      </c>
      <c r="U8" s="576"/>
      <c r="V8" s="577">
        <f>Q8/O8</f>
        <v>1</v>
      </c>
      <c r="W8" s="576"/>
    </row>
    <row r="9" spans="1:23" ht="12.75">
      <c r="A9" s="400">
        <v>5</v>
      </c>
      <c r="B9" s="247" t="s">
        <v>1559</v>
      </c>
      <c r="C9" s="243">
        <f>colon!I22</f>
        <v>8</v>
      </c>
      <c r="D9" s="243">
        <f>colon!J22</f>
        <v>5</v>
      </c>
      <c r="E9" s="243">
        <f>colon!K22</f>
        <v>3</v>
      </c>
      <c r="F9" s="243">
        <f>colon!L22</f>
        <v>2</v>
      </c>
      <c r="G9">
        <f>colon!W19</f>
        <v>8</v>
      </c>
      <c r="H9">
        <f>colon!X19</f>
        <v>5</v>
      </c>
      <c r="I9">
        <f>colon!Y19</f>
        <v>3</v>
      </c>
      <c r="J9">
        <f>colon!Z19</f>
        <v>2</v>
      </c>
      <c r="K9" s="400">
        <v>10</v>
      </c>
      <c r="L9" s="406">
        <f>colon!N22</f>
        <v>6</v>
      </c>
      <c r="M9" s="406">
        <f>colon!O22</f>
        <v>5</v>
      </c>
      <c r="N9" s="406">
        <f>colon!P22</f>
        <v>8</v>
      </c>
      <c r="O9" s="583">
        <v>4</v>
      </c>
      <c r="P9" s="582">
        <f t="shared" si="0"/>
        <v>0.8</v>
      </c>
      <c r="Q9" s="576">
        <v>3</v>
      </c>
      <c r="R9" s="576">
        <v>5</v>
      </c>
      <c r="S9" s="577">
        <f t="shared" si="1"/>
        <v>0.375</v>
      </c>
      <c r="T9" s="577">
        <f t="shared" si="2"/>
        <v>0.625</v>
      </c>
      <c r="U9" s="576"/>
      <c r="V9" s="577">
        <f>Q9/O9</f>
        <v>0.75</v>
      </c>
      <c r="W9" s="576"/>
    </row>
    <row r="10" spans="1:23" ht="12.75">
      <c r="A10" s="400">
        <v>6</v>
      </c>
      <c r="B10" s="247" t="s">
        <v>1523</v>
      </c>
      <c r="C10" s="243">
        <f>crohns!I82</f>
        <v>31</v>
      </c>
      <c r="D10" s="243">
        <f>crohns!J82</f>
        <v>27</v>
      </c>
      <c r="E10" s="243">
        <f>crohns!K82</f>
        <v>12</v>
      </c>
      <c r="F10" s="243">
        <f>crohns!L82</f>
        <v>31</v>
      </c>
      <c r="G10">
        <f>crohns!Y80</f>
        <v>29</v>
      </c>
      <c r="H10">
        <f>crohns!Z80</f>
        <v>25</v>
      </c>
      <c r="I10">
        <f>crohns!AA80</f>
        <v>9</v>
      </c>
      <c r="J10">
        <f>crohns!AB80</f>
        <v>28</v>
      </c>
      <c r="K10" s="400">
        <v>23</v>
      </c>
      <c r="L10" s="406">
        <f>crohns!N82</f>
        <v>9</v>
      </c>
      <c r="M10" s="406">
        <f>crohns!O82</f>
        <v>3</v>
      </c>
      <c r="N10" s="406">
        <f>crohns!P82</f>
        <v>20</v>
      </c>
      <c r="O10" s="583">
        <v>2</v>
      </c>
      <c r="P10" s="582">
        <f t="shared" si="0"/>
        <v>0.6666666666666666</v>
      </c>
      <c r="Q10" s="576">
        <v>2</v>
      </c>
      <c r="R10" s="576">
        <v>5</v>
      </c>
      <c r="S10" s="577">
        <f t="shared" si="1"/>
        <v>0.1</v>
      </c>
      <c r="T10" s="577">
        <f t="shared" si="2"/>
        <v>0.25</v>
      </c>
      <c r="U10" s="576"/>
      <c r="V10" s="577">
        <f>Q10/O10</f>
        <v>1</v>
      </c>
      <c r="W10" s="576"/>
    </row>
    <row r="11" spans="1:23" ht="12.75">
      <c r="A11">
        <v>7</v>
      </c>
      <c r="B11" s="247" t="s">
        <v>1351</v>
      </c>
      <c r="C11" s="243">
        <f>'t1d'!I37</f>
        <v>11</v>
      </c>
      <c r="D11" s="243">
        <f>'t1d'!J37</f>
        <v>0</v>
      </c>
      <c r="E11" s="243">
        <f>'t1d'!K37</f>
        <v>9</v>
      </c>
      <c r="F11" s="243">
        <f>'t1d'!L37</f>
        <v>14</v>
      </c>
      <c r="G11">
        <f>'t1d'!Y37</f>
        <v>11</v>
      </c>
      <c r="H11">
        <f>'t1d'!Z37</f>
        <v>0</v>
      </c>
      <c r="I11">
        <f>'t1d'!AA37</f>
        <v>8</v>
      </c>
      <c r="J11">
        <f>'t1d'!AB37</f>
        <v>14</v>
      </c>
      <c r="K11" s="400">
        <v>14</v>
      </c>
      <c r="L11" s="406">
        <f>'t1d'!N37</f>
        <v>3</v>
      </c>
      <c r="M11" s="406">
        <f>'t1d'!O37</f>
        <v>0</v>
      </c>
      <c r="N11" s="406">
        <f>'t1d'!P37</f>
        <v>13</v>
      </c>
      <c r="O11" s="581" t="s">
        <v>1461</v>
      </c>
      <c r="P11" s="581"/>
      <c r="Q11" s="576"/>
      <c r="R11" s="576">
        <v>2</v>
      </c>
      <c r="S11" s="577">
        <f t="shared" si="1"/>
        <v>0</v>
      </c>
      <c r="T11" s="577">
        <f t="shared" si="2"/>
        <v>0.15384615384615385</v>
      </c>
      <c r="U11" s="576"/>
      <c r="V11" s="577"/>
      <c r="W11" s="576"/>
    </row>
    <row r="12" spans="1:23" ht="12.75">
      <c r="A12" s="400">
        <v>8</v>
      </c>
      <c r="B12" s="247" t="s">
        <v>328</v>
      </c>
      <c r="C12" s="243">
        <f>'t2d'!I67</f>
        <v>15</v>
      </c>
      <c r="D12" s="243">
        <f>'t2d'!J67</f>
        <v>18</v>
      </c>
      <c r="E12" s="243">
        <f>'t2d'!K67</f>
        <v>11</v>
      </c>
      <c r="F12" s="243">
        <f>'t2d'!L67</f>
        <v>33</v>
      </c>
      <c r="G12">
        <f>'t2d'!Y64</f>
        <v>15</v>
      </c>
      <c r="H12">
        <f>'t2d'!Z64</f>
        <v>18</v>
      </c>
      <c r="I12">
        <f>'t2d'!AA64</f>
        <v>9</v>
      </c>
      <c r="J12">
        <f>'t2d'!AB64</f>
        <v>27</v>
      </c>
      <c r="K12" s="400">
        <v>51</v>
      </c>
      <c r="L12" s="406">
        <f>'t2d'!N67</f>
        <v>7</v>
      </c>
      <c r="M12" s="406">
        <f>'t2d'!O67</f>
        <v>8</v>
      </c>
      <c r="N12" s="406">
        <f>'t2d'!P67</f>
        <v>44</v>
      </c>
      <c r="O12" s="583">
        <v>3</v>
      </c>
      <c r="P12" s="582">
        <f>O12/M12</f>
        <v>0.375</v>
      </c>
      <c r="Q12" s="576">
        <v>2</v>
      </c>
      <c r="R12" s="576">
        <v>4</v>
      </c>
      <c r="S12" s="577">
        <f t="shared" si="1"/>
        <v>0.045454545454545456</v>
      </c>
      <c r="T12" s="577">
        <f t="shared" si="2"/>
        <v>0.09090909090909091</v>
      </c>
      <c r="U12" s="576"/>
      <c r="V12" s="577">
        <f>Q12/O12</f>
        <v>0.6666666666666666</v>
      </c>
      <c r="W12" s="576"/>
    </row>
    <row r="13" spans="1:23" ht="12.75">
      <c r="A13" s="400">
        <v>9</v>
      </c>
      <c r="B13" s="247" t="s">
        <v>1501</v>
      </c>
      <c r="C13" s="243">
        <f>glau!I11</f>
        <v>2</v>
      </c>
      <c r="D13" s="243">
        <f>glau!J11</f>
        <v>1</v>
      </c>
      <c r="E13" s="243">
        <f>glau!K11</f>
        <v>1</v>
      </c>
      <c r="F13" s="243">
        <f>glau!L11</f>
        <v>1</v>
      </c>
      <c r="G13">
        <v>1</v>
      </c>
      <c r="H13">
        <v>1</v>
      </c>
      <c r="I13">
        <v>1</v>
      </c>
      <c r="J13">
        <v>1</v>
      </c>
      <c r="K13" s="400">
        <v>7</v>
      </c>
      <c r="L13" s="406">
        <f>glau!N11</f>
        <v>1</v>
      </c>
      <c r="M13" s="406">
        <f>glau!O11</f>
        <v>0</v>
      </c>
      <c r="N13" s="406">
        <f>glau!P11</f>
        <v>7</v>
      </c>
      <c r="O13" s="581" t="s">
        <v>1461</v>
      </c>
      <c r="P13" s="581"/>
      <c r="Q13" s="576"/>
      <c r="R13" s="576">
        <v>1</v>
      </c>
      <c r="S13" s="577">
        <f t="shared" si="1"/>
        <v>0</v>
      </c>
      <c r="T13" s="577">
        <f t="shared" si="2"/>
        <v>0.14285714285714285</v>
      </c>
      <c r="U13" s="576"/>
      <c r="V13" s="577"/>
      <c r="W13" s="576"/>
    </row>
    <row r="14" spans="1:23" ht="12.75">
      <c r="A14" s="400">
        <v>10</v>
      </c>
      <c r="B14" s="247" t="s">
        <v>1578</v>
      </c>
      <c r="C14" s="243">
        <f>lung!I18</f>
        <v>2</v>
      </c>
      <c r="D14" s="243">
        <f>lung!J18</f>
        <v>1</v>
      </c>
      <c r="E14" s="243">
        <f>lung!K18</f>
        <v>1</v>
      </c>
      <c r="F14" s="243">
        <f>lung!L18</f>
        <v>7</v>
      </c>
      <c r="G14">
        <f>lung!Y19</f>
        <v>2</v>
      </c>
      <c r="H14">
        <f>lung!Z19</f>
        <v>1</v>
      </c>
      <c r="I14">
        <f>lung!AA19</f>
        <v>1</v>
      </c>
      <c r="J14">
        <f>lung!AB19</f>
        <v>7</v>
      </c>
      <c r="K14" s="400">
        <v>9</v>
      </c>
      <c r="L14" s="406">
        <f>lung!N18</f>
        <v>2</v>
      </c>
      <c r="M14" s="406">
        <f>lung!O18</f>
        <v>1</v>
      </c>
      <c r="N14" s="406">
        <f>lung!P18</f>
        <v>8</v>
      </c>
      <c r="O14" s="581">
        <v>1</v>
      </c>
      <c r="P14" s="582">
        <f>O14/M14</f>
        <v>1</v>
      </c>
      <c r="Q14" s="576"/>
      <c r="R14" s="576">
        <v>2</v>
      </c>
      <c r="S14" s="577">
        <f t="shared" si="1"/>
        <v>0</v>
      </c>
      <c r="T14" s="577">
        <f t="shared" si="2"/>
        <v>0.25</v>
      </c>
      <c r="U14" s="576"/>
      <c r="V14" s="577"/>
      <c r="W14" s="576"/>
    </row>
    <row r="15" spans="1:23" ht="12.75">
      <c r="A15">
        <v>11</v>
      </c>
      <c r="B15" s="247" t="s">
        <v>1506</v>
      </c>
      <c r="C15" s="243">
        <f>lup!I27</f>
        <v>0</v>
      </c>
      <c r="D15" s="243">
        <f>lup!J27</f>
        <v>13</v>
      </c>
      <c r="E15" s="243">
        <f>lup!K27</f>
        <v>4</v>
      </c>
      <c r="F15" s="243">
        <f>lup!L27</f>
        <v>4</v>
      </c>
      <c r="G15" s="34">
        <f>lup!Y29</f>
        <v>0</v>
      </c>
      <c r="H15" s="34">
        <f>lup!Z29</f>
        <v>11</v>
      </c>
      <c r="I15" s="34">
        <f>lup!AA29</f>
        <v>4</v>
      </c>
      <c r="J15" s="34">
        <f>lup!AB29</f>
        <v>4</v>
      </c>
      <c r="K15" s="400">
        <v>11</v>
      </c>
      <c r="L15" s="406">
        <f>lup!N27</f>
        <v>0</v>
      </c>
      <c r="M15" s="406">
        <f>lup!O27</f>
        <v>8</v>
      </c>
      <c r="N15" s="406">
        <f>lup!P27</f>
        <v>6</v>
      </c>
      <c r="O15" s="581" t="s">
        <v>1461</v>
      </c>
      <c r="P15" s="581"/>
      <c r="Q15" s="576"/>
      <c r="R15" s="576">
        <v>3</v>
      </c>
      <c r="S15" s="577">
        <f t="shared" si="1"/>
        <v>0</v>
      </c>
      <c r="T15" s="577">
        <f t="shared" si="2"/>
        <v>0.5</v>
      </c>
      <c r="U15" s="576"/>
      <c r="V15" s="577"/>
      <c r="W15" s="576"/>
    </row>
    <row r="16" spans="1:23" ht="12.75">
      <c r="A16">
        <v>12</v>
      </c>
      <c r="B16" s="247" t="s">
        <v>1352</v>
      </c>
      <c r="C16" s="243">
        <f>mac!I18</f>
        <v>6</v>
      </c>
      <c r="D16" s="243">
        <f>mac!J18</f>
        <v>6</v>
      </c>
      <c r="E16" s="243">
        <f>mac!K18</f>
        <v>3</v>
      </c>
      <c r="F16" s="243">
        <f>mac!L18</f>
        <v>0</v>
      </c>
      <c r="G16">
        <f>mac!Y20</f>
        <v>4</v>
      </c>
      <c r="H16">
        <f>mac!Z20</f>
        <v>4</v>
      </c>
      <c r="I16">
        <f>mac!AA20</f>
        <v>3</v>
      </c>
      <c r="J16">
        <f>mac!AB20</f>
        <v>0</v>
      </c>
      <c r="K16" s="400">
        <v>11</v>
      </c>
      <c r="L16" s="406">
        <f>mac!N18</f>
        <v>4</v>
      </c>
      <c r="M16" s="406">
        <f>mac!O18</f>
        <v>3</v>
      </c>
      <c r="N16" s="406">
        <f>mac!P18</f>
        <v>9</v>
      </c>
      <c r="O16" s="581" t="s">
        <v>1461</v>
      </c>
      <c r="P16" s="581"/>
      <c r="Q16" s="576" t="s">
        <v>1461</v>
      </c>
      <c r="R16" s="576"/>
      <c r="S16" s="577"/>
      <c r="T16" s="577"/>
      <c r="U16" s="576"/>
      <c r="V16" s="576"/>
      <c r="W16" s="576"/>
    </row>
    <row r="17" spans="1:23" ht="12.75">
      <c r="A17" s="400">
        <v>13</v>
      </c>
      <c r="B17" s="247" t="s">
        <v>1582</v>
      </c>
      <c r="C17" s="243">
        <f>MS!I29</f>
        <v>3</v>
      </c>
      <c r="D17" s="243">
        <f>MS!J29</f>
        <v>3</v>
      </c>
      <c r="E17" s="243">
        <f>MS!K29</f>
        <v>2</v>
      </c>
      <c r="F17" s="243">
        <f>MS!L29</f>
        <v>15</v>
      </c>
      <c r="G17">
        <f>MS!Y30</f>
        <v>3</v>
      </c>
      <c r="H17">
        <f>MS!Z30</f>
        <v>3</v>
      </c>
      <c r="I17">
        <f>MS!AA30</f>
        <v>2</v>
      </c>
      <c r="J17">
        <f>MS!AB30</f>
        <v>14</v>
      </c>
      <c r="K17" s="400">
        <v>14</v>
      </c>
      <c r="L17" s="406">
        <f>MS!N29</f>
        <v>1</v>
      </c>
      <c r="M17" s="406">
        <f>MS!O29</f>
        <v>3</v>
      </c>
      <c r="N17" s="406">
        <f>MS!P29</f>
        <v>12</v>
      </c>
      <c r="O17" s="583">
        <v>0</v>
      </c>
      <c r="P17" s="582">
        <f aca="true" t="shared" si="3" ref="P17:P23">O17/M17</f>
        <v>0</v>
      </c>
      <c r="Q17" s="576"/>
      <c r="R17" s="576">
        <v>2</v>
      </c>
      <c r="S17" s="577">
        <f>Q17/N17</f>
        <v>0</v>
      </c>
      <c r="T17" s="577">
        <f>R17/N17</f>
        <v>0.16666666666666666</v>
      </c>
      <c r="U17" s="576"/>
      <c r="V17" s="577"/>
      <c r="W17" s="576"/>
    </row>
    <row r="18" spans="1:23" ht="12.75">
      <c r="A18" s="400">
        <v>14</v>
      </c>
      <c r="B18" s="247" t="s">
        <v>185</v>
      </c>
      <c r="C18" s="243">
        <f>MI!I26</f>
        <v>8</v>
      </c>
      <c r="D18" s="243">
        <f>MI!J26</f>
        <v>2</v>
      </c>
      <c r="E18" s="243">
        <f>MI!K26</f>
        <v>2</v>
      </c>
      <c r="F18" s="243">
        <f>MI!L26</f>
        <v>6</v>
      </c>
      <c r="G18">
        <f>MI!Y31</f>
        <v>8</v>
      </c>
      <c r="H18">
        <f>MI!Z31</f>
        <v>2</v>
      </c>
      <c r="I18">
        <f>MI!AA31</f>
        <v>1</v>
      </c>
      <c r="J18">
        <f>MI!AB31</f>
        <v>6</v>
      </c>
      <c r="K18" s="400">
        <v>9</v>
      </c>
      <c r="L18" s="406">
        <f>MI!N26</f>
        <v>5</v>
      </c>
      <c r="M18" s="406">
        <f>MI!O26</f>
        <v>2</v>
      </c>
      <c r="N18" s="406">
        <f>MI!P26</f>
        <v>6</v>
      </c>
      <c r="O18" s="581">
        <v>2</v>
      </c>
      <c r="P18" s="582">
        <f t="shared" si="3"/>
        <v>1</v>
      </c>
      <c r="Q18" s="576">
        <v>2</v>
      </c>
      <c r="R18" s="576">
        <v>2</v>
      </c>
      <c r="S18" s="577">
        <f>Q18/N18</f>
        <v>0.3333333333333333</v>
      </c>
      <c r="T18" s="577">
        <f>R18/N18</f>
        <v>0.3333333333333333</v>
      </c>
      <c r="U18" s="576"/>
      <c r="V18" s="577">
        <f>Q18/O18</f>
        <v>1</v>
      </c>
      <c r="W18" s="576"/>
    </row>
    <row r="19" spans="1:23" ht="12.75">
      <c r="A19" s="400">
        <v>15</v>
      </c>
      <c r="B19" s="247" t="s">
        <v>1509</v>
      </c>
      <c r="C19" s="243">
        <f>obes!I27</f>
        <v>11</v>
      </c>
      <c r="D19" s="243">
        <f>obes!J27</f>
        <v>2</v>
      </c>
      <c r="E19" s="243">
        <f>obes!K27</f>
        <v>1</v>
      </c>
      <c r="F19" s="243">
        <f>obes!L27</f>
        <v>6</v>
      </c>
      <c r="G19">
        <f>obes!Y30</f>
        <v>11</v>
      </c>
      <c r="H19">
        <f>obes!Z30</f>
        <v>2</v>
      </c>
      <c r="I19">
        <f>obes!AA30</f>
        <v>1</v>
      </c>
      <c r="J19">
        <f>obes!AB30</f>
        <v>2</v>
      </c>
      <c r="K19" s="400">
        <v>3</v>
      </c>
      <c r="L19" s="406">
        <f>obes!N27</f>
        <v>2</v>
      </c>
      <c r="M19" s="406">
        <f>obes!O27</f>
        <v>2</v>
      </c>
      <c r="N19" s="406">
        <f>obes!P27</f>
        <v>0</v>
      </c>
      <c r="O19" s="583">
        <v>1</v>
      </c>
      <c r="P19" s="582">
        <f t="shared" si="3"/>
        <v>0.5</v>
      </c>
      <c r="Q19" s="576" t="s">
        <v>1461</v>
      </c>
      <c r="R19" s="576"/>
      <c r="S19" s="577"/>
      <c r="T19" s="577"/>
      <c r="U19" s="576"/>
      <c r="V19" s="577"/>
      <c r="W19" s="576"/>
    </row>
    <row r="20" spans="1:23" ht="12.75">
      <c r="A20" s="400">
        <v>16</v>
      </c>
      <c r="B20" s="247" t="s">
        <v>1533</v>
      </c>
      <c r="C20" s="243">
        <f>prostate!I56</f>
        <v>25</v>
      </c>
      <c r="D20" s="243">
        <f>prostate!J56</f>
        <v>9</v>
      </c>
      <c r="E20" s="243">
        <f>prostate!K56</f>
        <v>6</v>
      </c>
      <c r="F20" s="243">
        <f>prostate!L56</f>
        <v>16</v>
      </c>
      <c r="G20">
        <f>prostate!Y53</f>
        <v>20</v>
      </c>
      <c r="H20">
        <f>prostate!Z53</f>
        <v>7</v>
      </c>
      <c r="I20">
        <f>prostate!AA53</f>
        <v>3</v>
      </c>
      <c r="J20">
        <f>prostate!AB53</f>
        <v>13</v>
      </c>
      <c r="K20" s="400">
        <v>22</v>
      </c>
      <c r="L20" s="406">
        <f>prostate!N56</f>
        <v>10</v>
      </c>
      <c r="M20" s="406">
        <f>prostate!O56</f>
        <v>5</v>
      </c>
      <c r="N20" s="406">
        <f>prostate!P56</f>
        <v>14</v>
      </c>
      <c r="O20" s="581">
        <v>5</v>
      </c>
      <c r="P20" s="582">
        <f t="shared" si="3"/>
        <v>1</v>
      </c>
      <c r="Q20" s="576">
        <v>2</v>
      </c>
      <c r="R20" s="576">
        <v>2</v>
      </c>
      <c r="S20" s="577">
        <f>Q20/N20</f>
        <v>0.14285714285714285</v>
      </c>
      <c r="T20" s="577">
        <f>R20/N20</f>
        <v>0.14285714285714285</v>
      </c>
      <c r="U20" s="576"/>
      <c r="V20" s="577">
        <f>Q20/O20</f>
        <v>0.4</v>
      </c>
      <c r="W20" s="576"/>
    </row>
    <row r="21" spans="1:23" ht="12.75">
      <c r="A21">
        <v>17</v>
      </c>
      <c r="B21" s="247" t="s">
        <v>1512</v>
      </c>
      <c r="C21" s="243">
        <f>psor!I21</f>
        <v>9</v>
      </c>
      <c r="D21" s="243">
        <f>psor!J21</f>
        <v>3</v>
      </c>
      <c r="E21" s="243">
        <f>psor!K21</f>
        <v>3</v>
      </c>
      <c r="F21" s="243">
        <f>psor!L21</f>
        <v>0</v>
      </c>
      <c r="G21">
        <f>psor!Y24</f>
        <v>8</v>
      </c>
      <c r="H21">
        <f>psor!Z24</f>
        <v>3</v>
      </c>
      <c r="I21">
        <f>psor!AA24</f>
        <v>3</v>
      </c>
      <c r="J21">
        <f>psor!AB24</f>
        <v>0</v>
      </c>
      <c r="K21" s="400">
        <v>6</v>
      </c>
      <c r="L21" s="406">
        <f>psor!N21</f>
        <v>4</v>
      </c>
      <c r="M21" s="406">
        <f>psor!O21</f>
        <v>2</v>
      </c>
      <c r="N21" s="406">
        <f>psor!P21</f>
        <v>4</v>
      </c>
      <c r="O21" s="581">
        <v>1</v>
      </c>
      <c r="P21" s="582">
        <f t="shared" si="3"/>
        <v>0.5</v>
      </c>
      <c r="Q21" s="576">
        <v>1</v>
      </c>
      <c r="R21" s="576">
        <v>3</v>
      </c>
      <c r="S21" s="577">
        <f>Q21/N21</f>
        <v>0.25</v>
      </c>
      <c r="T21" s="577">
        <f>R21/N21</f>
        <v>0.75</v>
      </c>
      <c r="U21" s="576"/>
      <c r="V21" s="577">
        <f>Q21/O21</f>
        <v>1</v>
      </c>
      <c r="W21" s="576"/>
    </row>
    <row r="22" spans="1:23" ht="12.75">
      <c r="A22" s="400">
        <v>18</v>
      </c>
      <c r="B22" s="247" t="s">
        <v>1591</v>
      </c>
      <c r="C22" s="243">
        <f>RLS!I23</f>
        <v>5</v>
      </c>
      <c r="D22" s="243">
        <f>RLS!J23</f>
        <v>3</v>
      </c>
      <c r="E22" s="243">
        <f>RLS!K23</f>
        <v>1</v>
      </c>
      <c r="F22" s="243">
        <f>RLS!L23</f>
        <v>10</v>
      </c>
      <c r="G22">
        <f>RLS!Y25</f>
        <v>4</v>
      </c>
      <c r="H22">
        <f>RLS!Z25</f>
        <v>3</v>
      </c>
      <c r="I22">
        <f>RLS!AA25</f>
        <v>1</v>
      </c>
      <c r="J22">
        <f>RLS!AB25</f>
        <v>8</v>
      </c>
      <c r="K22" s="400">
        <v>4</v>
      </c>
      <c r="L22" s="406">
        <f>RLS!N23</f>
        <v>3</v>
      </c>
      <c r="M22" s="406">
        <f>RLS!O23</f>
        <v>1</v>
      </c>
      <c r="N22" s="406">
        <f>RLS!P23</f>
        <v>3</v>
      </c>
      <c r="O22" s="581">
        <v>1</v>
      </c>
      <c r="P22" s="582">
        <f t="shared" si="3"/>
        <v>1</v>
      </c>
      <c r="Q22" s="576">
        <v>1</v>
      </c>
      <c r="R22" s="576">
        <v>2</v>
      </c>
      <c r="S22" s="577">
        <f>Q22/N22</f>
        <v>0.3333333333333333</v>
      </c>
      <c r="T22" s="577">
        <f>R22/N22</f>
        <v>0.6666666666666666</v>
      </c>
      <c r="U22" s="576"/>
      <c r="V22" s="577">
        <f>Q22/O22</f>
        <v>1</v>
      </c>
      <c r="W22" s="576"/>
    </row>
    <row r="23" spans="1:23" ht="12.75">
      <c r="A23" s="400">
        <v>19</v>
      </c>
      <c r="B23" s="247" t="s">
        <v>1534</v>
      </c>
      <c r="C23" s="243">
        <f>RA!I44</f>
        <v>7</v>
      </c>
      <c r="D23" s="243">
        <f>RA!J44</f>
        <v>6</v>
      </c>
      <c r="E23" s="243">
        <f>RA!K44</f>
        <v>6</v>
      </c>
      <c r="F23" s="243">
        <f>RA!L44</f>
        <v>23</v>
      </c>
      <c r="G23">
        <f>RA!Y42</f>
        <v>6</v>
      </c>
      <c r="H23">
        <f>RA!Z42</f>
        <v>5</v>
      </c>
      <c r="I23">
        <f>RA!AA42</f>
        <v>6</v>
      </c>
      <c r="J23">
        <f>RA!AB42</f>
        <v>23</v>
      </c>
      <c r="K23" s="400">
        <v>33</v>
      </c>
      <c r="L23" s="406">
        <f>RA!N44</f>
        <v>5</v>
      </c>
      <c r="M23" s="406">
        <f>RA!O44</f>
        <v>4</v>
      </c>
      <c r="N23" s="406">
        <f>RA!P44</f>
        <v>30</v>
      </c>
      <c r="O23" s="583">
        <v>3</v>
      </c>
      <c r="P23" s="582">
        <f t="shared" si="3"/>
        <v>0.75</v>
      </c>
      <c r="Q23" s="576">
        <v>1</v>
      </c>
      <c r="R23" s="576">
        <v>2</v>
      </c>
      <c r="S23" s="577">
        <f>Q23/N23</f>
        <v>0.03333333333333333</v>
      </c>
      <c r="T23" s="577">
        <f>R23/N23</f>
        <v>0.06666666666666667</v>
      </c>
      <c r="U23" s="576"/>
      <c r="V23" s="577">
        <f>Q23/O23</f>
        <v>0.3333333333333333</v>
      </c>
      <c r="W23" s="576"/>
    </row>
    <row r="24" spans="1:23" ht="12.75">
      <c r="A24">
        <v>20</v>
      </c>
      <c r="B24" s="247" t="s">
        <v>1598</v>
      </c>
      <c r="C24" s="243">
        <f>UC!I24</f>
        <v>10</v>
      </c>
      <c r="D24" s="243">
        <f>UC!J24</f>
        <v>0</v>
      </c>
      <c r="E24" s="243">
        <f>UC!K24</f>
        <v>6</v>
      </c>
      <c r="F24" s="243">
        <f>UC!L24</f>
        <v>3</v>
      </c>
      <c r="G24">
        <f>UC!Y25</f>
        <v>9</v>
      </c>
      <c r="H24">
        <f>UC!Z25</f>
        <v>0</v>
      </c>
      <c r="I24">
        <f>UC!AA25</f>
        <v>4</v>
      </c>
      <c r="J24">
        <f>UC!AB25</f>
        <v>3</v>
      </c>
      <c r="K24" s="400">
        <v>8</v>
      </c>
      <c r="L24" s="406">
        <f>UC!N24</f>
        <v>3</v>
      </c>
      <c r="M24" s="406">
        <f>UC!O24</f>
        <v>0</v>
      </c>
      <c r="N24" s="406">
        <f>UC!P24</f>
        <v>8</v>
      </c>
      <c r="O24" s="581" t="s">
        <v>1461</v>
      </c>
      <c r="P24" s="581"/>
      <c r="Q24" s="576"/>
      <c r="R24" s="576">
        <v>3</v>
      </c>
      <c r="S24" s="577">
        <f>Q24/N24</f>
        <v>0</v>
      </c>
      <c r="T24" s="577">
        <f>R24/N24</f>
        <v>0.375</v>
      </c>
      <c r="U24" s="576"/>
      <c r="V24" s="576"/>
      <c r="W24" s="576"/>
    </row>
    <row r="25" spans="2:23" ht="12.75">
      <c r="B25" s="432" t="s">
        <v>959</v>
      </c>
      <c r="C25" s="432">
        <f aca="true" t="shared" si="4" ref="C25:J25">SUM(C5:C24)</f>
        <v>179</v>
      </c>
      <c r="D25" s="432">
        <f t="shared" si="4"/>
        <v>120</v>
      </c>
      <c r="E25" s="432">
        <f t="shared" si="4"/>
        <v>78</v>
      </c>
      <c r="F25" s="432">
        <f t="shared" si="4"/>
        <v>173</v>
      </c>
      <c r="G25" s="432">
        <f t="shared" si="4"/>
        <v>163</v>
      </c>
      <c r="H25" s="432">
        <f t="shared" si="4"/>
        <v>108</v>
      </c>
      <c r="I25" s="432">
        <f t="shared" si="4"/>
        <v>64</v>
      </c>
      <c r="J25" s="432">
        <f t="shared" si="4"/>
        <v>154</v>
      </c>
      <c r="K25" s="432">
        <f>SUM(K5:K24)</f>
        <v>253</v>
      </c>
      <c r="L25" s="432">
        <f>SUM(L5:L24)</f>
        <v>76</v>
      </c>
      <c r="M25" s="432">
        <f>SUM(M5:M24)</f>
        <v>55</v>
      </c>
      <c r="N25" s="432">
        <f>SUM(N5:N24)</f>
        <v>203</v>
      </c>
      <c r="O25" s="432"/>
      <c r="P25" s="579"/>
      <c r="Q25" s="432">
        <f>SUM(Q5:Q24)</f>
        <v>19</v>
      </c>
      <c r="R25" s="579"/>
      <c r="S25" s="579"/>
      <c r="T25" s="579"/>
      <c r="U25" s="579"/>
      <c r="V25" s="579"/>
      <c r="W25" s="576"/>
    </row>
    <row r="26" spans="2:23" ht="12.75">
      <c r="B26" s="432"/>
      <c r="C26" s="432"/>
      <c r="D26" s="432"/>
      <c r="E26" s="432"/>
      <c r="F26" s="432">
        <f>SUM(C25:F25)</f>
        <v>550</v>
      </c>
      <c r="G26" s="66"/>
      <c r="H26" s="66"/>
      <c r="I26" s="66"/>
      <c r="J26" s="66">
        <f>SUM(G25:J25)</f>
        <v>489</v>
      </c>
      <c r="K26" s="432"/>
      <c r="L26" s="432"/>
      <c r="M26" s="432"/>
      <c r="N26" s="432">
        <f>SUM(L25:N25)</f>
        <v>334</v>
      </c>
      <c r="O26" s="432"/>
      <c r="P26" s="579"/>
      <c r="Q26" s="629">
        <f>Q25/K25</f>
        <v>0.07509881422924901</v>
      </c>
      <c r="R26" s="579"/>
      <c r="S26" s="579"/>
      <c r="T26" s="579"/>
      <c r="U26" s="579"/>
      <c r="V26" s="579"/>
      <c r="W26" s="576"/>
    </row>
    <row r="27" spans="2:23" ht="12.75">
      <c r="B27" s="432"/>
      <c r="C27" s="432"/>
      <c r="D27" s="432"/>
      <c r="E27" s="432"/>
      <c r="F27" s="432"/>
      <c r="G27" s="643">
        <f>G25/C25</f>
        <v>0.9106145251396648</v>
      </c>
      <c r="H27" s="643">
        <f>H25/D25</f>
        <v>0.9</v>
      </c>
      <c r="I27" s="643">
        <f>I25/E25</f>
        <v>0.8205128205128205</v>
      </c>
      <c r="J27" s="643">
        <f>J25/F25</f>
        <v>0.8901734104046243</v>
      </c>
      <c r="K27" s="432"/>
      <c r="L27" s="432"/>
      <c r="M27" s="432"/>
      <c r="N27" s="587">
        <f>K25/N26</f>
        <v>0.7574850299401198</v>
      </c>
      <c r="O27" s="432"/>
      <c r="P27" s="579"/>
      <c r="Q27" s="579"/>
      <c r="R27" s="579"/>
      <c r="S27" s="579"/>
      <c r="T27" s="579"/>
      <c r="U27" s="579"/>
      <c r="V27" s="579"/>
      <c r="W27" s="576"/>
    </row>
    <row r="28" spans="2:23" ht="12.75">
      <c r="B28" s="432" t="s">
        <v>958</v>
      </c>
      <c r="C28" s="433">
        <f aca="true" t="shared" si="5" ref="C28:J28">AVERAGE(C5:C24)</f>
        <v>8.95</v>
      </c>
      <c r="D28" s="433">
        <f t="shared" si="5"/>
        <v>6</v>
      </c>
      <c r="E28" s="433">
        <f t="shared" si="5"/>
        <v>3.9</v>
      </c>
      <c r="F28" s="433">
        <f t="shared" si="5"/>
        <v>8.65</v>
      </c>
      <c r="G28" s="433">
        <f t="shared" si="5"/>
        <v>8.15</v>
      </c>
      <c r="H28" s="433">
        <f t="shared" si="5"/>
        <v>5.4</v>
      </c>
      <c r="I28" s="433">
        <f t="shared" si="5"/>
        <v>3.2</v>
      </c>
      <c r="J28" s="433">
        <f t="shared" si="5"/>
        <v>7.7</v>
      </c>
      <c r="K28" s="432"/>
      <c r="L28" s="433">
        <f>AVERAGE(L5:L24)</f>
        <v>3.8</v>
      </c>
      <c r="M28" s="433">
        <f>AVERAGE(M5:M24)</f>
        <v>2.75</v>
      </c>
      <c r="N28" s="433">
        <f>AVERAGE(N5:N24)</f>
        <v>10.15</v>
      </c>
      <c r="O28" s="578"/>
      <c r="P28" s="580">
        <f>AVERAGE(P5:P24)</f>
        <v>0.7505555555555555</v>
      </c>
      <c r="Q28" s="579"/>
      <c r="R28" s="579"/>
      <c r="S28" s="580">
        <f>AVERAGE(S5:S24)</f>
        <v>0.18313598166539344</v>
      </c>
      <c r="T28" s="580">
        <f>AVERAGE(T5:T24)</f>
        <v>0.3537531096354626</v>
      </c>
      <c r="U28" s="579"/>
      <c r="V28" s="580">
        <f>AVERAGE(V5:V24)</f>
        <v>0.8015151515151516</v>
      </c>
      <c r="W28" s="57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30"/>
  <sheetViews>
    <sheetView workbookViewId="0" topLeftCell="A1">
      <selection activeCell="C51" sqref="C51"/>
    </sheetView>
  </sheetViews>
  <sheetFormatPr defaultColWidth="9.140625" defaultRowHeight="12.75"/>
  <cols>
    <col min="1" max="1" width="2.8515625" style="362" customWidth="1"/>
    <col min="2" max="2" width="13.57421875" style="362" customWidth="1"/>
    <col min="3" max="3" width="8.8515625" style="362" bestFit="1" customWidth="1"/>
    <col min="4" max="4" width="13.57421875" style="391" bestFit="1" customWidth="1"/>
    <col min="5" max="5" width="16.00390625" style="362" bestFit="1" customWidth="1"/>
    <col min="6" max="7" width="5.7109375" style="362" customWidth="1"/>
    <col min="8" max="8" width="0.85546875" style="361" customWidth="1"/>
    <col min="9" max="9" width="3.8515625" style="362" bestFit="1" customWidth="1"/>
    <col min="10" max="10" width="3.00390625" style="362" bestFit="1" customWidth="1"/>
    <col min="11" max="11" width="3.00390625" style="362" customWidth="1"/>
    <col min="12" max="12" width="2.8515625" style="362" bestFit="1" customWidth="1"/>
    <col min="13" max="13" width="0.85546875" style="361" customWidth="1"/>
    <col min="14" max="16" width="3.7109375" style="282" customWidth="1"/>
    <col min="17" max="17" width="9.140625" style="362" customWidth="1"/>
    <col min="18" max="18" width="6.140625" style="362" bestFit="1" customWidth="1"/>
    <col min="19" max="19" width="4.8515625" style="362" bestFit="1" customWidth="1"/>
    <col min="20" max="20" width="11.8515625" style="362" bestFit="1" customWidth="1"/>
    <col min="21" max="21" width="11.28125" style="362" bestFit="1" customWidth="1"/>
    <col min="22" max="16384" width="9.140625" style="362" customWidth="1"/>
  </cols>
  <sheetData>
    <row r="1" spans="1:21" ht="12.75" customHeight="1">
      <c r="A1" s="363"/>
      <c r="B1" s="364" t="s">
        <v>635</v>
      </c>
      <c r="C1" s="365"/>
      <c r="D1" s="366"/>
      <c r="E1" s="365"/>
      <c r="F1" s="365"/>
      <c r="G1" s="365"/>
      <c r="H1" s="281"/>
      <c r="I1" s="365"/>
      <c r="J1" s="365"/>
      <c r="K1" s="365"/>
      <c r="L1" s="365"/>
      <c r="R1" s="66"/>
      <c r="S1" s="66" t="s">
        <v>1030</v>
      </c>
      <c r="T1" s="66" t="s">
        <v>890</v>
      </c>
      <c r="U1" s="66" t="s">
        <v>891</v>
      </c>
    </row>
    <row r="2" spans="1:21" ht="12.75" customHeight="1">
      <c r="A2" s="365"/>
      <c r="B2" s="364"/>
      <c r="C2" s="365"/>
      <c r="D2" s="366"/>
      <c r="E2" s="365"/>
      <c r="F2" s="365"/>
      <c r="G2" s="365"/>
      <c r="H2" s="281"/>
      <c r="I2" s="365"/>
      <c r="J2" s="365"/>
      <c r="K2" s="365"/>
      <c r="L2" s="365"/>
      <c r="R2" s="283" t="s">
        <v>603</v>
      </c>
      <c r="S2" s="283">
        <v>0</v>
      </c>
      <c r="T2" s="283">
        <v>0</v>
      </c>
      <c r="U2" s="283">
        <f>T2</f>
        <v>0</v>
      </c>
    </row>
    <row r="3" spans="1:21" ht="12.75" customHeight="1">
      <c r="A3" s="365"/>
      <c r="B3" s="260" t="s">
        <v>85</v>
      </c>
      <c r="C3" s="260"/>
      <c r="D3" s="260"/>
      <c r="E3" s="260" t="s">
        <v>82</v>
      </c>
      <c r="F3" s="659" t="s">
        <v>84</v>
      </c>
      <c r="G3" s="659"/>
      <c r="H3" s="261"/>
      <c r="I3" s="260"/>
      <c r="J3" s="260"/>
      <c r="K3" s="260"/>
      <c r="L3" s="260"/>
      <c r="M3" s="261"/>
      <c r="N3" s="658" t="s">
        <v>210</v>
      </c>
      <c r="O3" s="658"/>
      <c r="P3" s="658"/>
      <c r="R3" s="283" t="s">
        <v>186</v>
      </c>
      <c r="S3" s="283">
        <v>0</v>
      </c>
      <c r="T3" s="283">
        <v>0</v>
      </c>
      <c r="U3" s="283">
        <f>T3</f>
        <v>0</v>
      </c>
    </row>
    <row r="4" spans="1:21" ht="12.75" customHeight="1">
      <c r="A4" s="258"/>
      <c r="B4" s="260" t="s">
        <v>86</v>
      </c>
      <c r="C4" s="260" t="s">
        <v>1665</v>
      </c>
      <c r="D4" s="260" t="s">
        <v>1030</v>
      </c>
      <c r="E4" s="260" t="s">
        <v>83</v>
      </c>
      <c r="F4" s="260" t="s">
        <v>208</v>
      </c>
      <c r="G4" s="260" t="s">
        <v>1392</v>
      </c>
      <c r="H4" s="261"/>
      <c r="I4" s="260" t="s">
        <v>207</v>
      </c>
      <c r="J4" s="260" t="s">
        <v>208</v>
      </c>
      <c r="K4" s="260">
        <v>2</v>
      </c>
      <c r="L4" s="260" t="s">
        <v>1392</v>
      </c>
      <c r="M4" s="367"/>
      <c r="N4" s="263" t="s">
        <v>207</v>
      </c>
      <c r="O4" s="263" t="s">
        <v>208</v>
      </c>
      <c r="P4" s="263">
        <v>2</v>
      </c>
      <c r="R4" s="283" t="s">
        <v>187</v>
      </c>
      <c r="S4" s="283">
        <v>2</v>
      </c>
      <c r="T4" s="283">
        <v>1</v>
      </c>
      <c r="U4" s="283">
        <f>T4</f>
        <v>1</v>
      </c>
    </row>
    <row r="5" spans="1:21" ht="12.75" customHeight="1">
      <c r="A5" s="258"/>
      <c r="B5" s="259"/>
      <c r="C5" s="260"/>
      <c r="D5" s="260"/>
      <c r="E5" s="260"/>
      <c r="F5" s="260"/>
      <c r="G5" s="260"/>
      <c r="H5" s="261"/>
      <c r="I5" s="260"/>
      <c r="J5" s="260"/>
      <c r="K5" s="260"/>
      <c r="L5" s="260"/>
      <c r="M5" s="262"/>
      <c r="N5" s="263"/>
      <c r="O5" s="263"/>
      <c r="P5" s="263"/>
      <c r="Q5" s="262"/>
      <c r="R5" s="283" t="s">
        <v>188</v>
      </c>
      <c r="S5" s="283">
        <v>1</v>
      </c>
      <c r="T5" s="283">
        <v>1</v>
      </c>
      <c r="U5" s="283">
        <f>T5</f>
        <v>1</v>
      </c>
    </row>
    <row r="6" spans="1:21" ht="12.75" customHeight="1" thickBot="1">
      <c r="A6" s="258"/>
      <c r="B6" s="259" t="s">
        <v>636</v>
      </c>
      <c r="C6" s="260"/>
      <c r="D6" s="260"/>
      <c r="E6" s="260"/>
      <c r="F6" s="260"/>
      <c r="G6" s="260"/>
      <c r="H6" s="261"/>
      <c r="I6" s="260"/>
      <c r="J6" s="260"/>
      <c r="K6" s="260"/>
      <c r="L6" s="260"/>
      <c r="M6" s="262"/>
      <c r="N6" s="263"/>
      <c r="O6" s="263"/>
      <c r="P6" s="263"/>
      <c r="Q6" s="262"/>
      <c r="R6" s="368"/>
      <c r="S6" s="368">
        <f>SUM(S2:S5)</f>
        <v>3</v>
      </c>
      <c r="T6" s="368">
        <f>SUM(T2:T5)</f>
        <v>2</v>
      </c>
      <c r="U6" s="368">
        <f>SUM(U2:U5)</f>
        <v>2</v>
      </c>
    </row>
    <row r="7" spans="1:16" ht="12.75" customHeight="1">
      <c r="A7" s="274">
        <v>1</v>
      </c>
      <c r="B7" s="275">
        <v>19</v>
      </c>
      <c r="C7" s="276" t="s">
        <v>588</v>
      </c>
      <c r="D7" s="277" t="s">
        <v>589</v>
      </c>
      <c r="E7" s="277" t="s">
        <v>639</v>
      </c>
      <c r="F7" s="369" t="s">
        <v>591</v>
      </c>
      <c r="G7" s="278"/>
      <c r="H7" s="260"/>
      <c r="I7" s="279" t="s">
        <v>1390</v>
      </c>
      <c r="J7" s="280" t="s">
        <v>1390</v>
      </c>
      <c r="K7" s="370"/>
      <c r="L7" s="284"/>
      <c r="M7" s="262"/>
      <c r="N7" s="285">
        <v>1</v>
      </c>
      <c r="O7" s="286">
        <v>1</v>
      </c>
      <c r="P7" s="287"/>
    </row>
    <row r="8" spans="1:16" ht="12.75" customHeight="1" thickBot="1">
      <c r="A8" s="274">
        <v>2</v>
      </c>
      <c r="B8" s="321">
        <v>19</v>
      </c>
      <c r="C8" s="322" t="s">
        <v>588</v>
      </c>
      <c r="D8" s="323" t="s">
        <v>590</v>
      </c>
      <c r="E8" s="323" t="s">
        <v>639</v>
      </c>
      <c r="F8" s="371" t="s">
        <v>591</v>
      </c>
      <c r="G8" s="324"/>
      <c r="H8" s="261"/>
      <c r="I8" s="326" t="s">
        <v>1390</v>
      </c>
      <c r="J8" s="327" t="s">
        <v>1390</v>
      </c>
      <c r="K8" s="372"/>
      <c r="L8" s="328"/>
      <c r="M8" s="367"/>
      <c r="N8" s="373">
        <v>1</v>
      </c>
      <c r="O8" s="374">
        <v>1</v>
      </c>
      <c r="P8" s="332"/>
    </row>
    <row r="9" spans="1:17" ht="12.75" customHeight="1">
      <c r="A9" s="258"/>
      <c r="B9" s="375"/>
      <c r="C9" s="376"/>
      <c r="D9" s="260"/>
      <c r="E9" s="260"/>
      <c r="F9" s="260"/>
      <c r="G9" s="260"/>
      <c r="H9" s="261"/>
      <c r="I9" s="260"/>
      <c r="J9" s="260"/>
      <c r="K9" s="260"/>
      <c r="L9" s="260"/>
      <c r="M9" s="262"/>
      <c r="N9" s="263"/>
      <c r="O9" s="263"/>
      <c r="P9" s="263"/>
      <c r="Q9" s="262"/>
    </row>
    <row r="10" spans="1:17" ht="12.75" customHeight="1" thickBot="1">
      <c r="A10" s="258"/>
      <c r="B10" s="259" t="s">
        <v>637</v>
      </c>
      <c r="C10" s="260"/>
      <c r="D10" s="260"/>
      <c r="E10" s="260"/>
      <c r="F10" s="260"/>
      <c r="G10" s="260"/>
      <c r="H10" s="261"/>
      <c r="I10" s="260"/>
      <c r="J10" s="260"/>
      <c r="K10" s="260"/>
      <c r="L10" s="260"/>
      <c r="M10" s="262"/>
      <c r="N10" s="263"/>
      <c r="O10" s="263"/>
      <c r="P10" s="263"/>
      <c r="Q10" s="262"/>
    </row>
    <row r="11" spans="1:16" ht="12.75" customHeight="1" thickBot="1">
      <c r="A11" s="274">
        <v>3</v>
      </c>
      <c r="B11" s="265">
        <v>12</v>
      </c>
      <c r="C11" s="266"/>
      <c r="D11" s="267" t="s">
        <v>638</v>
      </c>
      <c r="E11" s="267"/>
      <c r="F11" s="267"/>
      <c r="G11" s="268" t="s">
        <v>1651</v>
      </c>
      <c r="H11" s="260"/>
      <c r="I11" s="269"/>
      <c r="J11" s="257"/>
      <c r="K11" s="377"/>
      <c r="L11" s="270" t="s">
        <v>1390</v>
      </c>
      <c r="M11" s="262"/>
      <c r="N11" s="271"/>
      <c r="O11" s="272"/>
      <c r="P11" s="273"/>
    </row>
    <row r="12" spans="1:16" ht="12.75" customHeight="1">
      <c r="A12" s="360"/>
      <c r="B12" s="258" t="s">
        <v>3</v>
      </c>
      <c r="C12" s="360"/>
      <c r="D12" s="260">
        <f>COUNTA(D6:D11)</f>
        <v>3</v>
      </c>
      <c r="E12" s="360"/>
      <c r="F12" s="360"/>
      <c r="G12" s="360"/>
      <c r="H12" s="261"/>
      <c r="I12" s="260">
        <f>COUNTA(I6:I11)</f>
        <v>2</v>
      </c>
      <c r="J12" s="260">
        <f>COUNTA(J6:J11)</f>
        <v>2</v>
      </c>
      <c r="K12" s="260">
        <f>COUNTA(K6:K11)</f>
        <v>0</v>
      </c>
      <c r="L12" s="260">
        <f>COUNTA(L6:L11)</f>
        <v>1</v>
      </c>
      <c r="M12" s="367"/>
      <c r="N12" s="260">
        <f>COUNTA(N20)</f>
        <v>1</v>
      </c>
      <c r="O12" s="260">
        <f>COUNTA(O20)</f>
        <v>1</v>
      </c>
      <c r="P12" s="260">
        <f>COUNTA(P20)</f>
        <v>0</v>
      </c>
    </row>
    <row r="13" spans="1:13" ht="11.25" customHeight="1">
      <c r="A13" s="378"/>
      <c r="B13" s="379"/>
      <c r="C13" s="378"/>
      <c r="D13" s="380"/>
      <c r="E13" s="378"/>
      <c r="F13" s="378"/>
      <c r="G13" s="378"/>
      <c r="H13" s="358"/>
      <c r="I13" s="380"/>
      <c r="J13" s="380"/>
      <c r="K13" s="380"/>
      <c r="L13" s="380"/>
      <c r="M13" s="367"/>
    </row>
    <row r="14" spans="1:16" s="382" customFormat="1" ht="11.25" customHeight="1">
      <c r="A14" s="381" t="s">
        <v>1489</v>
      </c>
      <c r="D14" s="383"/>
      <c r="M14" s="384"/>
      <c r="N14" s="282"/>
      <c r="O14" s="282"/>
      <c r="P14" s="282"/>
    </row>
    <row r="15" spans="1:16" s="382" customFormat="1" ht="11.25" customHeight="1">
      <c r="A15" s="385" t="s">
        <v>641</v>
      </c>
      <c r="B15" s="386"/>
      <c r="D15" s="383"/>
      <c r="M15" s="384"/>
      <c r="N15" s="282"/>
      <c r="O15" s="282"/>
      <c r="P15" s="282"/>
    </row>
    <row r="16" spans="1:16" s="382" customFormat="1" ht="11.25" customHeight="1">
      <c r="A16" s="385" t="s">
        <v>587</v>
      </c>
      <c r="B16" s="386"/>
      <c r="D16" s="383"/>
      <c r="E16" s="387"/>
      <c r="M16" s="384"/>
      <c r="N16" s="282"/>
      <c r="O16" s="282"/>
      <c r="P16" s="282"/>
    </row>
    <row r="17" spans="1:16" s="382" customFormat="1" ht="11.25" customHeight="1">
      <c r="A17" s="385" t="s">
        <v>642</v>
      </c>
      <c r="D17" s="383"/>
      <c r="E17" s="387"/>
      <c r="M17" s="384"/>
      <c r="N17" s="282"/>
      <c r="O17" s="282"/>
      <c r="P17" s="282"/>
    </row>
    <row r="18" spans="2:16" s="382" customFormat="1" ht="11.25" customHeight="1">
      <c r="B18" s="386"/>
      <c r="D18" s="383"/>
      <c r="E18" s="387"/>
      <c r="M18" s="384"/>
      <c r="N18" s="282"/>
      <c r="O18" s="282"/>
      <c r="P18" s="282"/>
    </row>
    <row r="19" spans="1:16" s="382" customFormat="1" ht="11.25" customHeight="1">
      <c r="A19" s="388" t="s">
        <v>184</v>
      </c>
      <c r="M19" s="384"/>
      <c r="N19" s="282"/>
      <c r="O19" s="282"/>
      <c r="P19" s="282"/>
    </row>
    <row r="20" spans="1:16" s="382" customFormat="1" ht="11.25" customHeight="1">
      <c r="A20" s="429">
        <v>1</v>
      </c>
      <c r="B20" s="429" t="s">
        <v>640</v>
      </c>
      <c r="C20" s="429"/>
      <c r="D20" s="429"/>
      <c r="E20" s="429"/>
      <c r="F20" s="429"/>
      <c r="G20" s="429"/>
      <c r="H20" s="429"/>
      <c r="I20" s="429"/>
      <c r="J20" s="429"/>
      <c r="K20" s="429"/>
      <c r="L20" s="429"/>
      <c r="M20" s="430"/>
      <c r="N20" s="431" t="s">
        <v>1390</v>
      </c>
      <c r="O20" s="431" t="s">
        <v>1390</v>
      </c>
      <c r="P20" s="431"/>
    </row>
    <row r="21" spans="2:16" s="382" customFormat="1" ht="11.25" customHeight="1">
      <c r="B21" s="362"/>
      <c r="C21" s="362"/>
      <c r="D21" s="362"/>
      <c r="E21" s="362"/>
      <c r="F21" s="362"/>
      <c r="G21" s="362"/>
      <c r="H21" s="384"/>
      <c r="M21" s="384"/>
      <c r="N21" s="282"/>
      <c r="O21" s="282"/>
      <c r="P21" s="282"/>
    </row>
    <row r="22" spans="2:16" s="382" customFormat="1" ht="12.75">
      <c r="B22" s="362"/>
      <c r="C22" s="389"/>
      <c r="D22" s="362"/>
      <c r="E22" s="362"/>
      <c r="F22" s="362"/>
      <c r="G22" s="362"/>
      <c r="H22" s="384"/>
      <c r="M22" s="384"/>
      <c r="N22" s="282"/>
      <c r="O22" s="282"/>
      <c r="P22" s="282"/>
    </row>
    <row r="23" spans="4:16" s="382" customFormat="1" ht="11.25">
      <c r="D23" s="383"/>
      <c r="E23" s="387"/>
      <c r="H23" s="384"/>
      <c r="M23" s="384"/>
      <c r="N23" s="282"/>
      <c r="O23" s="282"/>
      <c r="P23" s="282"/>
    </row>
    <row r="24" spans="4:16" s="382" customFormat="1" ht="11.25">
      <c r="D24" s="383"/>
      <c r="E24" s="387"/>
      <c r="H24" s="384"/>
      <c r="M24" s="384"/>
      <c r="N24" s="282"/>
      <c r="O24" s="282"/>
      <c r="P24" s="282"/>
    </row>
    <row r="25" spans="4:16" s="382" customFormat="1" ht="11.25">
      <c r="D25" s="383"/>
      <c r="E25" s="387"/>
      <c r="H25" s="384"/>
      <c r="M25" s="384"/>
      <c r="N25" s="282"/>
      <c r="O25" s="282"/>
      <c r="P25" s="282"/>
    </row>
    <row r="26" spans="4:16" s="382" customFormat="1" ht="11.25">
      <c r="D26" s="383"/>
      <c r="E26" s="387"/>
      <c r="H26" s="384"/>
      <c r="M26" s="384"/>
      <c r="N26" s="282"/>
      <c r="O26" s="282"/>
      <c r="P26" s="282"/>
    </row>
    <row r="27" spans="4:16" s="382" customFormat="1" ht="11.25">
      <c r="D27" s="383"/>
      <c r="E27" s="387"/>
      <c r="H27" s="384"/>
      <c r="M27" s="384"/>
      <c r="N27" s="282"/>
      <c r="O27" s="282"/>
      <c r="P27" s="282"/>
    </row>
    <row r="28" spans="4:16" s="264" customFormat="1" ht="12.75">
      <c r="D28" s="390"/>
      <c r="H28" s="345"/>
      <c r="M28" s="345"/>
      <c r="N28" s="382"/>
      <c r="O28" s="382"/>
      <c r="P28" s="382"/>
    </row>
    <row r="29" spans="4:16" s="264" customFormat="1" ht="12.75">
      <c r="D29" s="390"/>
      <c r="H29" s="345"/>
      <c r="M29" s="345"/>
      <c r="N29" s="382"/>
      <c r="O29" s="382"/>
      <c r="P29" s="382"/>
    </row>
    <row r="30" spans="4:16" s="264" customFormat="1" ht="12.75">
      <c r="D30" s="390"/>
      <c r="H30" s="345"/>
      <c r="M30" s="345"/>
      <c r="N30" s="382"/>
      <c r="O30" s="382"/>
      <c r="P30" s="382"/>
    </row>
  </sheetData>
  <mergeCells count="2">
    <mergeCell ref="N3:P3"/>
    <mergeCell ref="F3:G3"/>
  </mergeCells>
  <hyperlinks>
    <hyperlink ref="D11" tooltip="Show in Genome browser"/>
    <hyperlink ref="D7" tooltip="Show in Genome browser"/>
    <hyperlink ref="B20" r:id="rId1" display="http://www.ncbi.nlm.nih.gov/pubmed/17474819"/>
  </hyperlinks>
  <printOptions/>
  <pageMargins left="0.75" right="0.75" top="1" bottom="1" header="0.5" footer="0.5"/>
  <pageSetup fitToHeight="100" fitToWidth="1" horizontalDpi="600" verticalDpi="600" orientation="portrait" scale="96" r:id="rId2"/>
</worksheet>
</file>

<file path=xl/worksheets/sheet4.xml><?xml version="1.0" encoding="utf-8"?>
<worksheet xmlns="http://schemas.openxmlformats.org/spreadsheetml/2006/main" xmlns:r="http://schemas.openxmlformats.org/officeDocument/2006/relationships">
  <sheetPr>
    <pageSetUpPr fitToPage="1"/>
  </sheetPr>
  <dimension ref="A1:AA24"/>
  <sheetViews>
    <sheetView workbookViewId="0" topLeftCell="A1">
      <selection activeCell="C14" sqref="C14"/>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7" width="2.00390625" style="0" bestFit="1" customWidth="1"/>
    <col min="18" max="18" width="6.140625" style="0" bestFit="1" customWidth="1"/>
    <col min="19" max="19" width="4.8515625" style="0" bestFit="1" customWidth="1"/>
    <col min="20" max="20" width="11.8515625" style="0" bestFit="1" customWidth="1"/>
    <col min="21" max="21" width="11.28125" style="0" bestFit="1" customWidth="1"/>
    <col min="22" max="22" width="13.57421875" style="0" bestFit="1" customWidth="1"/>
    <col min="24" max="24" width="13.57421875" style="0" bestFit="1" customWidth="1"/>
  </cols>
  <sheetData>
    <row r="1" spans="1:21" ht="12.75" customHeight="1">
      <c r="A1" s="94"/>
      <c r="B1" s="95" t="s">
        <v>1319</v>
      </c>
      <c r="C1" s="94"/>
      <c r="D1" s="229"/>
      <c r="E1" s="92"/>
      <c r="F1" s="94"/>
      <c r="G1" s="94"/>
      <c r="H1" s="230"/>
      <c r="I1" s="94"/>
      <c r="J1" s="94"/>
      <c r="K1" s="94"/>
      <c r="L1" s="94"/>
      <c r="N1" s="46"/>
      <c r="O1" s="46"/>
      <c r="P1" s="46"/>
      <c r="R1" s="66"/>
      <c r="S1" s="66" t="s">
        <v>1030</v>
      </c>
      <c r="T1" s="66" t="s">
        <v>890</v>
      </c>
      <c r="U1" s="66" t="s">
        <v>891</v>
      </c>
    </row>
    <row r="2" spans="1:21" ht="12.75" customHeight="1">
      <c r="A2" s="94"/>
      <c r="B2" s="95"/>
      <c r="C2" s="94"/>
      <c r="D2" s="229"/>
      <c r="E2" s="94"/>
      <c r="F2" s="94"/>
      <c r="G2" s="94"/>
      <c r="H2" s="230"/>
      <c r="I2" s="94"/>
      <c r="J2" s="94"/>
      <c r="K2" s="94"/>
      <c r="L2" s="94"/>
      <c r="N2" s="46"/>
      <c r="O2" s="46"/>
      <c r="P2" s="46"/>
      <c r="R2" s="66" t="s">
        <v>603</v>
      </c>
      <c r="S2" s="66">
        <v>0</v>
      </c>
      <c r="T2" s="66">
        <v>0</v>
      </c>
      <c r="U2" s="66">
        <f>T2</f>
        <v>0</v>
      </c>
    </row>
    <row r="3" spans="1:21" ht="12.75" customHeight="1">
      <c r="A3" s="94"/>
      <c r="B3" s="92" t="s">
        <v>85</v>
      </c>
      <c r="C3" s="92"/>
      <c r="D3" s="92"/>
      <c r="E3" s="92" t="s">
        <v>82</v>
      </c>
      <c r="F3" s="657" t="s">
        <v>84</v>
      </c>
      <c r="G3" s="657"/>
      <c r="H3" s="15"/>
      <c r="I3" s="92"/>
      <c r="J3" s="92"/>
      <c r="K3" s="92"/>
      <c r="L3" s="92"/>
      <c r="M3" s="15"/>
      <c r="N3" s="660" t="s">
        <v>210</v>
      </c>
      <c r="O3" s="660"/>
      <c r="P3" s="660"/>
      <c r="Q3" s="71"/>
      <c r="R3" s="66" t="s">
        <v>186</v>
      </c>
      <c r="S3" s="66">
        <v>2</v>
      </c>
      <c r="T3" s="66">
        <v>1</v>
      </c>
      <c r="U3" s="66">
        <f>T3</f>
        <v>1</v>
      </c>
    </row>
    <row r="4" spans="1:21" ht="12.75" customHeight="1">
      <c r="A4" s="99"/>
      <c r="B4" s="92" t="s">
        <v>86</v>
      </c>
      <c r="C4" s="92" t="s">
        <v>1665</v>
      </c>
      <c r="D4" s="92" t="s">
        <v>1030</v>
      </c>
      <c r="E4" s="92" t="s">
        <v>83</v>
      </c>
      <c r="F4" s="92" t="s">
        <v>208</v>
      </c>
      <c r="G4" s="92" t="s">
        <v>1392</v>
      </c>
      <c r="H4" s="15"/>
      <c r="I4" s="92" t="s">
        <v>207</v>
      </c>
      <c r="J4" s="92" t="s">
        <v>208</v>
      </c>
      <c r="K4" s="92">
        <v>2</v>
      </c>
      <c r="L4" s="92" t="s">
        <v>1392</v>
      </c>
      <c r="M4" s="16"/>
      <c r="N4" s="139" t="s">
        <v>207</v>
      </c>
      <c r="O4" s="139" t="s">
        <v>208</v>
      </c>
      <c r="P4" s="139">
        <v>2</v>
      </c>
      <c r="Q4" s="13"/>
      <c r="R4" s="66" t="s">
        <v>187</v>
      </c>
      <c r="S4" s="66">
        <v>0</v>
      </c>
      <c r="T4" s="66">
        <v>0</v>
      </c>
      <c r="U4" s="66">
        <f>T4</f>
        <v>0</v>
      </c>
    </row>
    <row r="5" spans="1:21" ht="12.75" customHeight="1">
      <c r="A5" s="99"/>
      <c r="B5" s="100"/>
      <c r="C5" s="92"/>
      <c r="D5" s="92"/>
      <c r="E5" s="92"/>
      <c r="F5" s="92"/>
      <c r="G5" s="92"/>
      <c r="H5" s="15"/>
      <c r="I5" s="92"/>
      <c r="J5" s="92"/>
      <c r="K5" s="92"/>
      <c r="L5" s="92"/>
      <c r="M5" s="2"/>
      <c r="N5" s="142"/>
      <c r="O5" s="142"/>
      <c r="P5" s="142"/>
      <c r="R5" s="66" t="s">
        <v>188</v>
      </c>
      <c r="S5" s="66">
        <f>COUNTA(D11:D11)</f>
        <v>1</v>
      </c>
      <c r="T5" s="66">
        <v>1</v>
      </c>
      <c r="U5" s="66">
        <f>T5</f>
        <v>1</v>
      </c>
    </row>
    <row r="6" spans="1:21" ht="12.75" customHeight="1" thickBot="1">
      <c r="A6" s="258"/>
      <c r="B6" s="259" t="s">
        <v>2</v>
      </c>
      <c r="C6" s="260"/>
      <c r="D6" s="260"/>
      <c r="E6" s="260"/>
      <c r="F6" s="260"/>
      <c r="G6" s="260"/>
      <c r="H6" s="261"/>
      <c r="I6" s="260"/>
      <c r="J6" s="260"/>
      <c r="K6" s="260"/>
      <c r="L6" s="260"/>
      <c r="M6" s="262"/>
      <c r="N6" s="263"/>
      <c r="O6" s="263"/>
      <c r="P6" s="263"/>
      <c r="R6" s="65"/>
      <c r="S6" s="65">
        <f>SUM(S2:S5)</f>
        <v>3</v>
      </c>
      <c r="T6" s="65">
        <f>SUM(T2:T5)</f>
        <v>2</v>
      </c>
      <c r="U6" s="65">
        <f>SUM(U2:U5)</f>
        <v>2</v>
      </c>
    </row>
    <row r="7" spans="1:16" ht="12.75" customHeight="1">
      <c r="A7" s="264">
        <v>1</v>
      </c>
      <c r="B7" s="461" t="s">
        <v>1310</v>
      </c>
      <c r="C7" s="446"/>
      <c r="D7" s="447" t="s">
        <v>1311</v>
      </c>
      <c r="E7" s="447" t="s">
        <v>1312</v>
      </c>
      <c r="F7" s="447" t="s">
        <v>1651</v>
      </c>
      <c r="G7" s="448"/>
      <c r="H7" s="260"/>
      <c r="I7" s="279" t="s">
        <v>1390</v>
      </c>
      <c r="J7" s="280" t="s">
        <v>1390</v>
      </c>
      <c r="K7" s="280" t="s">
        <v>1390</v>
      </c>
      <c r="L7" s="284"/>
      <c r="M7" s="262"/>
      <c r="N7" s="285">
        <v>1</v>
      </c>
      <c r="O7" s="286">
        <v>1</v>
      </c>
      <c r="P7" s="287" t="s">
        <v>1313</v>
      </c>
    </row>
    <row r="8" spans="1:27" ht="12.75" customHeight="1" thickBot="1">
      <c r="A8" s="445">
        <v>2</v>
      </c>
      <c r="B8" s="463" t="s">
        <v>1310</v>
      </c>
      <c r="C8" s="322"/>
      <c r="D8" s="323" t="s">
        <v>1314</v>
      </c>
      <c r="E8" s="323" t="s">
        <v>1312</v>
      </c>
      <c r="F8" s="323" t="s">
        <v>1651</v>
      </c>
      <c r="G8" s="324"/>
      <c r="H8" s="360"/>
      <c r="I8" s="326" t="s">
        <v>1390</v>
      </c>
      <c r="J8" s="327" t="s">
        <v>1390</v>
      </c>
      <c r="K8" s="327" t="s">
        <v>1390</v>
      </c>
      <c r="L8" s="328"/>
      <c r="M8" s="262"/>
      <c r="N8" s="373">
        <v>1</v>
      </c>
      <c r="O8" s="374">
        <v>1</v>
      </c>
      <c r="P8" s="332" t="s">
        <v>1315</v>
      </c>
      <c r="R8" s="444"/>
      <c r="W8" s="5"/>
      <c r="X8" s="5"/>
      <c r="Y8" s="5"/>
      <c r="Z8" s="5"/>
      <c r="AA8" s="5"/>
    </row>
    <row r="9" spans="1:13" ht="12.75" customHeight="1">
      <c r="A9" s="258"/>
      <c r="B9" s="259"/>
      <c r="C9" s="260"/>
      <c r="D9" s="260"/>
      <c r="F9" s="260"/>
      <c r="G9" s="260"/>
      <c r="H9" s="261"/>
      <c r="I9" s="260"/>
      <c r="J9" s="260"/>
      <c r="K9" s="260"/>
      <c r="L9" s="260"/>
      <c r="M9" s="262"/>
    </row>
    <row r="10" spans="1:27" ht="12.75" customHeight="1" thickBot="1">
      <c r="A10" s="258"/>
      <c r="B10" s="259" t="s">
        <v>637</v>
      </c>
      <c r="C10" s="260"/>
      <c r="D10" s="260"/>
      <c r="E10" s="260"/>
      <c r="F10" s="260"/>
      <c r="G10" s="260"/>
      <c r="H10" s="261"/>
      <c r="I10" s="260"/>
      <c r="J10" s="260"/>
      <c r="K10" s="260"/>
      <c r="L10" s="260"/>
      <c r="M10" s="262"/>
      <c r="N10" s="263"/>
      <c r="O10" s="263"/>
      <c r="P10" s="263"/>
      <c r="R10" s="452"/>
      <c r="W10" s="5"/>
      <c r="X10" s="5"/>
      <c r="Y10" s="5"/>
      <c r="Z10" s="5"/>
      <c r="AA10" s="5"/>
    </row>
    <row r="11" spans="1:27" ht="12.75" customHeight="1" thickBot="1">
      <c r="A11" s="456">
        <v>3</v>
      </c>
      <c r="B11" s="265">
        <v>16</v>
      </c>
      <c r="C11" s="266" t="s">
        <v>1316</v>
      </c>
      <c r="D11" s="267" t="s">
        <v>1317</v>
      </c>
      <c r="E11" s="267" t="s">
        <v>1318</v>
      </c>
      <c r="F11" s="267"/>
      <c r="G11" s="268"/>
      <c r="H11" s="260"/>
      <c r="I11" s="269" t="s">
        <v>1390</v>
      </c>
      <c r="J11" s="257"/>
      <c r="K11" s="257"/>
      <c r="L11" s="270"/>
      <c r="M11" s="262"/>
      <c r="N11" s="271">
        <v>2</v>
      </c>
      <c r="O11" s="272"/>
      <c r="P11" s="273"/>
      <c r="R11" s="442"/>
      <c r="W11" s="5"/>
      <c r="X11" s="5"/>
      <c r="Y11" s="5"/>
      <c r="Z11" s="5"/>
      <c r="AA11" s="5"/>
    </row>
    <row r="12" spans="1:16" ht="12.75" customHeight="1">
      <c r="A12" s="445"/>
      <c r="B12" s="359" t="s">
        <v>3</v>
      </c>
      <c r="C12" s="363"/>
      <c r="D12" s="260">
        <f>COUNTA(D7:D11)</f>
        <v>3</v>
      </c>
      <c r="E12" s="363"/>
      <c r="F12" s="363"/>
      <c r="G12" s="363"/>
      <c r="H12" s="261"/>
      <c r="I12" s="260">
        <f>COUNTA(I7:I11)</f>
        <v>3</v>
      </c>
      <c r="J12" s="260">
        <f>COUNTA(J7:J11)</f>
        <v>2</v>
      </c>
      <c r="K12" s="260">
        <f>COUNTA(K7:K11)</f>
        <v>2</v>
      </c>
      <c r="L12" s="260">
        <f>COUNTA(L7:L11)</f>
        <v>0</v>
      </c>
      <c r="M12" s="361"/>
      <c r="N12" s="260">
        <f>COUNTA(N21:N23)</f>
        <v>2</v>
      </c>
      <c r="O12" s="260">
        <f>COUNTA(O21:O23)</f>
        <v>1</v>
      </c>
      <c r="P12" s="260">
        <f>COUNTA(P21:P23)</f>
        <v>2</v>
      </c>
    </row>
    <row r="13" spans="1:12" ht="12.75" customHeight="1">
      <c r="A13" s="231"/>
      <c r="B13" s="4"/>
      <c r="C13" s="94"/>
      <c r="D13" s="92"/>
      <c r="E13" s="94"/>
      <c r="F13" s="94"/>
      <c r="G13" s="94"/>
      <c r="H13" s="15"/>
      <c r="I13" s="92"/>
      <c r="J13" s="92"/>
      <c r="K13" s="92"/>
      <c r="L13" s="92"/>
    </row>
    <row r="14" spans="1:12" ht="12.75" customHeight="1">
      <c r="A14" s="54"/>
      <c r="B14" s="60"/>
      <c r="D14" s="58"/>
      <c r="E14" s="53"/>
      <c r="F14" s="53"/>
      <c r="G14" s="53"/>
      <c r="H14" s="59"/>
      <c r="I14" s="58"/>
      <c r="J14" s="58"/>
      <c r="K14" s="58"/>
      <c r="L14" s="58"/>
    </row>
    <row r="15" spans="1:10" ht="11.25" customHeight="1">
      <c r="A15" s="178" t="s">
        <v>1489</v>
      </c>
      <c r="B15" s="50"/>
      <c r="C15" s="5"/>
      <c r="D15" s="8"/>
      <c r="E15" s="50"/>
      <c r="F15" s="5"/>
      <c r="G15" s="5"/>
      <c r="I15" s="179"/>
      <c r="J15" s="5"/>
    </row>
    <row r="16" spans="1:10" ht="11.25" customHeight="1">
      <c r="A16" s="207" t="s">
        <v>1305</v>
      </c>
      <c r="B16" s="50"/>
      <c r="C16" s="5"/>
      <c r="D16" s="8"/>
      <c r="E16" s="5"/>
      <c r="H16" s="176"/>
      <c r="I16" s="8"/>
      <c r="J16" s="7"/>
    </row>
    <row r="17" spans="1:10" ht="11.25" customHeight="1">
      <c r="A17" s="207" t="s">
        <v>1306</v>
      </c>
      <c r="B17" s="50"/>
      <c r="C17" s="5"/>
      <c r="D17" s="8"/>
      <c r="E17" s="7"/>
      <c r="H17" s="5"/>
      <c r="I17" s="5"/>
      <c r="J17" s="5"/>
    </row>
    <row r="18" spans="1:10" ht="11.25" customHeight="1">
      <c r="A18" s="207" t="s">
        <v>1304</v>
      </c>
      <c r="B18" s="50"/>
      <c r="C18" s="5"/>
      <c r="D18" s="8"/>
      <c r="E18" s="7"/>
      <c r="H18" s="5"/>
      <c r="I18" s="5"/>
      <c r="J18" s="5"/>
    </row>
    <row r="19" spans="1:10" ht="11.25" customHeight="1">
      <c r="A19" s="5"/>
      <c r="B19" s="5"/>
      <c r="C19" s="5"/>
      <c r="D19" s="8"/>
      <c r="E19" s="7"/>
      <c r="H19" s="5"/>
      <c r="I19" s="5"/>
      <c r="J19" s="5"/>
    </row>
    <row r="20" spans="1:17" ht="11.25" customHeight="1">
      <c r="A20" s="180" t="s">
        <v>184</v>
      </c>
      <c r="B20" s="50"/>
      <c r="C20" s="5"/>
      <c r="D20" s="8"/>
      <c r="E20" s="7"/>
      <c r="H20" s="5"/>
      <c r="I20" s="5"/>
      <c r="J20" s="5"/>
      <c r="Q20" s="38"/>
    </row>
    <row r="21" spans="1:17" ht="12.75">
      <c r="A21" s="396">
        <v>1</v>
      </c>
      <c r="B21" s="396" t="s">
        <v>1307</v>
      </c>
      <c r="C21" s="396"/>
      <c r="D21" s="18"/>
      <c r="E21" s="417"/>
      <c r="F21" s="412"/>
      <c r="G21" s="412"/>
      <c r="H21" s="414"/>
      <c r="I21" s="414"/>
      <c r="J21" s="414"/>
      <c r="K21" s="412"/>
      <c r="L21" s="412"/>
      <c r="M21" s="414"/>
      <c r="N21" s="407" t="s">
        <v>1390</v>
      </c>
      <c r="O21" s="407" t="s">
        <v>1390</v>
      </c>
      <c r="P21" s="407" t="s">
        <v>1390</v>
      </c>
      <c r="Q21" s="38">
        <f>COUNTA(N21:P21)</f>
        <v>3</v>
      </c>
    </row>
    <row r="22" spans="1:17" ht="12.75">
      <c r="A22" s="396">
        <v>2</v>
      </c>
      <c r="B22" s="396" t="s">
        <v>1308</v>
      </c>
      <c r="C22" s="396"/>
      <c r="D22" s="18"/>
      <c r="E22" s="417"/>
      <c r="F22" s="412"/>
      <c r="G22" s="412"/>
      <c r="H22" s="414"/>
      <c r="I22" s="414"/>
      <c r="J22" s="414"/>
      <c r="K22" s="412"/>
      <c r="L22" s="412"/>
      <c r="M22" s="414"/>
      <c r="N22" s="407" t="s">
        <v>1390</v>
      </c>
      <c r="O22" s="407"/>
      <c r="P22" s="407"/>
      <c r="Q22" s="38">
        <f>COUNTA(N22:P22)</f>
        <v>1</v>
      </c>
    </row>
    <row r="23" spans="1:17" ht="12.75">
      <c r="A23" s="396">
        <v>3</v>
      </c>
      <c r="B23" s="396" t="s">
        <v>1309</v>
      </c>
      <c r="C23" s="396"/>
      <c r="D23" s="18"/>
      <c r="E23" s="417"/>
      <c r="F23" s="412"/>
      <c r="G23" s="412"/>
      <c r="H23" s="414"/>
      <c r="I23" s="414"/>
      <c r="J23" s="414"/>
      <c r="K23" s="412"/>
      <c r="L23" s="412"/>
      <c r="M23" s="414"/>
      <c r="N23" s="407"/>
      <c r="O23" s="407"/>
      <c r="P23" s="407" t="s">
        <v>1390</v>
      </c>
      <c r="Q23" s="38">
        <f>COUNTA(N23:P23)</f>
        <v>1</v>
      </c>
    </row>
    <row r="24" ht="12.75">
      <c r="Q24" s="38"/>
    </row>
  </sheetData>
  <mergeCells count="2">
    <mergeCell ref="F3:G3"/>
    <mergeCell ref="N3:P3"/>
  </mergeCells>
  <printOptions/>
  <pageMargins left="0.75" right="0.75" top="1" bottom="1" header="0.5" footer="0.5"/>
  <pageSetup fitToHeight="100"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AC56"/>
  <sheetViews>
    <sheetView workbookViewId="0" topLeftCell="A1">
      <selection activeCell="C30" sqref="C30"/>
    </sheetView>
  </sheetViews>
  <sheetFormatPr defaultColWidth="9.140625" defaultRowHeight="12.75"/>
  <cols>
    <col min="1" max="1" width="3.7109375" style="0" customWidth="1"/>
    <col min="2" max="2" width="13.57421875" style="0" customWidth="1"/>
    <col min="3" max="3" width="13.140625" style="0" bestFit="1" customWidth="1"/>
    <col min="4" max="4" width="13.7109375" style="1" bestFit="1" customWidth="1"/>
    <col min="5" max="5" width="16.00390625" style="0" bestFit="1" customWidth="1"/>
    <col min="6" max="6" width="13.57421875" style="0" bestFit="1" customWidth="1"/>
    <col min="7" max="7" width="0.85546875" style="14" customWidth="1"/>
    <col min="8" max="8" width="4.00390625" style="0" bestFit="1" customWidth="1"/>
    <col min="9" max="9" width="3.140625" style="0" bestFit="1" customWidth="1"/>
    <col min="10" max="10" width="3.140625" style="0" customWidth="1"/>
    <col min="11" max="11" width="3.00390625" style="0" bestFit="1" customWidth="1"/>
    <col min="12" max="12" width="0.85546875" style="14" customWidth="1"/>
    <col min="13" max="13" width="3.140625" style="0" bestFit="1" customWidth="1"/>
    <col min="14" max="14" width="2.421875" style="0" bestFit="1" customWidth="1"/>
    <col min="15" max="15" width="6.7109375" style="0" bestFit="1" customWidth="1"/>
    <col min="16" max="16" width="5.28125" style="0" bestFit="1" customWidth="1"/>
    <col min="17" max="17" width="5.57421875" style="0" bestFit="1" customWidth="1"/>
    <col min="18" max="18" width="2.28125" style="0" customWidth="1"/>
    <col min="19" max="19" width="5.57421875" style="0" customWidth="1"/>
    <col min="20" max="20" width="4.28125" style="0" bestFit="1" customWidth="1"/>
    <col min="22" max="23" width="11.8515625" style="0" bestFit="1" customWidth="1"/>
    <col min="24" max="24" width="11.28125" style="0" bestFit="1" customWidth="1"/>
    <col min="25" max="25" width="4.28125" style="0" customWidth="1"/>
    <col min="28" max="28" width="3.8515625" style="0" customWidth="1"/>
  </cols>
  <sheetData>
    <row r="1" spans="1:24" ht="12.75">
      <c r="A1" s="94"/>
      <c r="B1" s="95" t="s">
        <v>1684</v>
      </c>
      <c r="C1" s="96"/>
      <c r="D1" s="97"/>
      <c r="E1" s="96"/>
      <c r="F1" s="96"/>
      <c r="G1" s="98"/>
      <c r="H1" s="96"/>
      <c r="I1" s="96"/>
      <c r="J1" s="96"/>
      <c r="K1" s="96"/>
      <c r="U1" s="66"/>
      <c r="V1" s="66" t="s">
        <v>1030</v>
      </c>
      <c r="W1" s="66" t="s">
        <v>890</v>
      </c>
      <c r="X1" s="66" t="s">
        <v>891</v>
      </c>
    </row>
    <row r="2" spans="1:24" ht="12.75">
      <c r="A2" s="96"/>
      <c r="B2" s="95"/>
      <c r="C2" s="96"/>
      <c r="D2" s="97"/>
      <c r="E2" s="96"/>
      <c r="F2" s="96"/>
      <c r="G2" s="98"/>
      <c r="H2" s="96"/>
      <c r="I2" s="96"/>
      <c r="J2" s="96"/>
      <c r="K2" s="96"/>
      <c r="U2" s="66" t="s">
        <v>603</v>
      </c>
      <c r="V2" s="66">
        <v>0</v>
      </c>
      <c r="W2" s="66">
        <f>COUNTIF(AB11:AB27,4)</f>
        <v>0</v>
      </c>
      <c r="X2" s="66">
        <f>W2</f>
        <v>0</v>
      </c>
    </row>
    <row r="3" spans="1:24" ht="12.75">
      <c r="A3" s="96"/>
      <c r="B3" s="92" t="s">
        <v>826</v>
      </c>
      <c r="C3" s="92"/>
      <c r="D3" s="92"/>
      <c r="E3" s="92" t="s">
        <v>82</v>
      </c>
      <c r="F3" s="92" t="s">
        <v>1485</v>
      </c>
      <c r="G3" s="15"/>
      <c r="H3" s="92"/>
      <c r="I3" s="92"/>
      <c r="J3" s="92"/>
      <c r="K3" s="92"/>
      <c r="L3" s="15"/>
      <c r="M3" s="660" t="s">
        <v>210</v>
      </c>
      <c r="N3" s="660"/>
      <c r="O3" s="660"/>
      <c r="P3" s="660"/>
      <c r="Q3" s="660"/>
      <c r="R3" s="516"/>
      <c r="S3" s="516"/>
      <c r="U3" s="66" t="s">
        <v>186</v>
      </c>
      <c r="V3" s="66">
        <f>1</f>
        <v>1</v>
      </c>
      <c r="W3" s="66">
        <f>COUNTIF(AB11:AB27,3)</f>
        <v>2</v>
      </c>
      <c r="X3" s="66">
        <f>W3</f>
        <v>2</v>
      </c>
    </row>
    <row r="4" spans="1:24" ht="12.75">
      <c r="A4" s="99"/>
      <c r="B4" s="92" t="s">
        <v>86</v>
      </c>
      <c r="C4" s="92" t="s">
        <v>1665</v>
      </c>
      <c r="D4" s="92" t="s">
        <v>1030</v>
      </c>
      <c r="E4" s="92" t="s">
        <v>83</v>
      </c>
      <c r="F4" s="92" t="s">
        <v>84</v>
      </c>
      <c r="G4" s="15"/>
      <c r="H4" s="92" t="s">
        <v>207</v>
      </c>
      <c r="I4" s="92" t="s">
        <v>208</v>
      </c>
      <c r="J4" s="92">
        <v>2</v>
      </c>
      <c r="K4" s="92" t="s">
        <v>1392</v>
      </c>
      <c r="L4" s="16"/>
      <c r="M4" s="250" t="s">
        <v>207</v>
      </c>
      <c r="N4" s="250" t="s">
        <v>208</v>
      </c>
      <c r="O4" s="250">
        <v>2</v>
      </c>
      <c r="P4" s="250" t="s">
        <v>1356</v>
      </c>
      <c r="Q4" s="250" t="s">
        <v>3</v>
      </c>
      <c r="R4" s="250"/>
      <c r="S4" s="250"/>
      <c r="U4" s="66" t="s">
        <v>187</v>
      </c>
      <c r="V4" s="66">
        <v>3</v>
      </c>
      <c r="W4" s="66">
        <f>COUNTIF(AB11:AB27,2)</f>
        <v>4</v>
      </c>
      <c r="X4" s="66">
        <f>W4</f>
        <v>4</v>
      </c>
    </row>
    <row r="5" spans="1:24" ht="12.75">
      <c r="A5" s="99"/>
      <c r="B5" s="100"/>
      <c r="C5" s="92"/>
      <c r="D5" s="92"/>
      <c r="E5" s="92"/>
      <c r="F5" s="92"/>
      <c r="G5" s="15"/>
      <c r="H5" s="92"/>
      <c r="I5" s="92"/>
      <c r="J5" s="92"/>
      <c r="K5" s="92"/>
      <c r="L5" s="2"/>
      <c r="M5" s="2"/>
      <c r="N5" s="2"/>
      <c r="O5" s="2"/>
      <c r="P5" s="2"/>
      <c r="U5" s="66" t="s">
        <v>188</v>
      </c>
      <c r="V5" s="66">
        <f>COUNTA(D15:D27)</f>
        <v>13</v>
      </c>
      <c r="W5" s="66">
        <f>COUNTIF(AB11:AB27,1)</f>
        <v>7</v>
      </c>
      <c r="X5" s="66">
        <v>6</v>
      </c>
    </row>
    <row r="6" spans="1:24" ht="13.5" thickBot="1">
      <c r="A6" s="436"/>
      <c r="B6" s="100" t="s">
        <v>2</v>
      </c>
      <c r="C6" s="92"/>
      <c r="D6" s="92"/>
      <c r="E6" s="92"/>
      <c r="F6" s="92"/>
      <c r="G6" s="15"/>
      <c r="H6" s="92"/>
      <c r="I6" s="92"/>
      <c r="J6" s="92"/>
      <c r="K6" s="92"/>
      <c r="L6" s="2"/>
      <c r="M6" s="2"/>
      <c r="N6" s="2"/>
      <c r="O6" s="2"/>
      <c r="P6" s="2"/>
      <c r="U6" s="65"/>
      <c r="V6" s="65">
        <f>SUM(V2:V5)</f>
        <v>17</v>
      </c>
      <c r="W6" s="65">
        <f>SUM(W2:W5)</f>
        <v>13</v>
      </c>
      <c r="X6" s="65">
        <f>SUM(X2:X5)</f>
        <v>12</v>
      </c>
    </row>
    <row r="7" spans="1:23" ht="13.5" thickBot="1">
      <c r="A7" s="101">
        <v>1</v>
      </c>
      <c r="B7" s="102" t="s">
        <v>866</v>
      </c>
      <c r="C7" s="103" t="s">
        <v>734</v>
      </c>
      <c r="D7" s="105" t="s">
        <v>1432</v>
      </c>
      <c r="E7" s="105" t="s">
        <v>1433</v>
      </c>
      <c r="F7" s="106" t="s">
        <v>1654</v>
      </c>
      <c r="G7" s="92"/>
      <c r="H7" s="107" t="s">
        <v>1390</v>
      </c>
      <c r="I7" s="108" t="s">
        <v>1390</v>
      </c>
      <c r="J7" s="108" t="s">
        <v>1390</v>
      </c>
      <c r="K7" s="109"/>
      <c r="L7" s="2"/>
      <c r="M7" s="35">
        <v>8</v>
      </c>
      <c r="N7" s="22">
        <v>8</v>
      </c>
      <c r="O7" s="33" t="s">
        <v>195</v>
      </c>
      <c r="P7" s="38">
        <v>1</v>
      </c>
      <c r="Q7" s="38">
        <v>3</v>
      </c>
      <c r="R7" s="38"/>
      <c r="S7" s="38"/>
      <c r="U7" s="38"/>
      <c r="V7" s="38"/>
      <c r="W7" s="38"/>
    </row>
    <row r="8" spans="1:23" ht="12.75">
      <c r="A8" s="436"/>
      <c r="B8" s="100"/>
      <c r="C8" s="92"/>
      <c r="D8" s="92"/>
      <c r="E8" s="92"/>
      <c r="F8" s="92"/>
      <c r="G8" s="15"/>
      <c r="H8" s="92"/>
      <c r="I8" s="92"/>
      <c r="J8" s="92"/>
      <c r="K8" s="92"/>
      <c r="L8" s="2"/>
      <c r="M8" s="2"/>
      <c r="N8" s="2"/>
      <c r="O8" s="2"/>
      <c r="P8" s="38"/>
      <c r="Q8" s="38"/>
      <c r="R8" s="38"/>
      <c r="S8" s="38"/>
      <c r="U8" s="38"/>
      <c r="V8" s="38"/>
      <c r="W8" s="38"/>
    </row>
    <row r="9" spans="1:23" ht="13.5" thickBot="1">
      <c r="A9" s="436"/>
      <c r="B9" s="100" t="s">
        <v>636</v>
      </c>
      <c r="C9" s="92"/>
      <c r="D9" s="92"/>
      <c r="E9" s="92"/>
      <c r="F9" s="92"/>
      <c r="G9" s="15"/>
      <c r="H9" s="92"/>
      <c r="I9" s="92"/>
      <c r="J9" s="92"/>
      <c r="K9" s="92"/>
      <c r="L9" s="2"/>
      <c r="M9" s="2"/>
      <c r="N9" s="2"/>
      <c r="O9" s="2"/>
      <c r="P9" s="38"/>
      <c r="Q9" s="38"/>
      <c r="R9" s="38"/>
      <c r="S9" s="38"/>
      <c r="U9" s="38"/>
      <c r="V9" s="38"/>
      <c r="W9" s="38"/>
    </row>
    <row r="10" spans="1:27" ht="12.75">
      <c r="A10" s="101">
        <v>2</v>
      </c>
      <c r="B10" s="110" t="s">
        <v>1410</v>
      </c>
      <c r="C10" s="111"/>
      <c r="D10" s="112" t="s">
        <v>1411</v>
      </c>
      <c r="E10" s="112" t="s">
        <v>1412</v>
      </c>
      <c r="F10" s="113" t="s">
        <v>1654</v>
      </c>
      <c r="G10" s="92"/>
      <c r="H10" s="115" t="s">
        <v>1390</v>
      </c>
      <c r="I10" s="116" t="s">
        <v>1390</v>
      </c>
      <c r="J10" s="116"/>
      <c r="K10" s="117"/>
      <c r="L10" s="2"/>
      <c r="M10" s="74">
        <v>8</v>
      </c>
      <c r="N10" s="75">
        <v>8</v>
      </c>
      <c r="O10" s="23"/>
      <c r="P10" s="38">
        <v>1</v>
      </c>
      <c r="Q10" s="38">
        <v>1</v>
      </c>
      <c r="R10" s="38"/>
      <c r="S10" s="359" t="s">
        <v>888</v>
      </c>
      <c r="T10" s="359" t="s">
        <v>889</v>
      </c>
      <c r="U10" s="2" t="s">
        <v>826</v>
      </c>
      <c r="V10" s="92" t="s">
        <v>1665</v>
      </c>
      <c r="W10" s="92" t="s">
        <v>1030</v>
      </c>
      <c r="X10" s="92" t="s">
        <v>207</v>
      </c>
      <c r="Y10" s="92" t="s">
        <v>208</v>
      </c>
      <c r="Z10" s="92">
        <v>2</v>
      </c>
      <c r="AA10" s="92" t="s">
        <v>1392</v>
      </c>
    </row>
    <row r="11" spans="1:28" ht="12.75">
      <c r="A11" s="101">
        <v>3</v>
      </c>
      <c r="B11" s="125" t="s">
        <v>831</v>
      </c>
      <c r="C11" s="126" t="s">
        <v>1418</v>
      </c>
      <c r="D11" s="127" t="s">
        <v>1419</v>
      </c>
      <c r="E11" s="127" t="s">
        <v>1414</v>
      </c>
      <c r="F11" s="128" t="s">
        <v>1654</v>
      </c>
      <c r="G11" s="15"/>
      <c r="H11" s="129" t="s">
        <v>1390</v>
      </c>
      <c r="I11" s="130" t="s">
        <v>1390</v>
      </c>
      <c r="J11" s="130"/>
      <c r="K11" s="131"/>
      <c r="L11" s="16"/>
      <c r="M11" s="27">
        <v>4</v>
      </c>
      <c r="N11" s="18">
        <v>4</v>
      </c>
      <c r="O11" s="24"/>
      <c r="P11" s="38">
        <v>1</v>
      </c>
      <c r="Q11" s="38">
        <v>1</v>
      </c>
      <c r="R11" s="38"/>
      <c r="S11" s="262" t="s">
        <v>1390</v>
      </c>
      <c r="T11" s="262" t="s">
        <v>1390</v>
      </c>
      <c r="U11" s="133" t="s">
        <v>928</v>
      </c>
      <c r="V11" s="133"/>
      <c r="W11" s="134" t="s">
        <v>1408</v>
      </c>
      <c r="X11" s="137" t="s">
        <v>1390</v>
      </c>
      <c r="Y11" s="137"/>
      <c r="Z11" s="137"/>
      <c r="AA11" s="137"/>
      <c r="AB11" s="38">
        <f>COUNTA(X11:AA11)</f>
        <v>1</v>
      </c>
    </row>
    <row r="12" spans="1:28" ht="13.5" thickBot="1">
      <c r="A12" s="101">
        <v>4</v>
      </c>
      <c r="B12" s="165" t="s">
        <v>850</v>
      </c>
      <c r="C12" s="166" t="s">
        <v>1420</v>
      </c>
      <c r="D12" s="167" t="s">
        <v>1421</v>
      </c>
      <c r="E12" s="167" t="s">
        <v>1414</v>
      </c>
      <c r="F12" s="168" t="s">
        <v>1407</v>
      </c>
      <c r="G12" s="92"/>
      <c r="H12" s="169" t="s">
        <v>1390</v>
      </c>
      <c r="I12" s="170" t="s">
        <v>1390</v>
      </c>
      <c r="J12" s="170"/>
      <c r="K12" s="171"/>
      <c r="L12" s="2"/>
      <c r="M12" s="28">
        <v>4</v>
      </c>
      <c r="N12" s="21">
        <v>4</v>
      </c>
      <c r="O12" s="26"/>
      <c r="P12" s="38">
        <v>1</v>
      </c>
      <c r="Q12" s="38">
        <v>1</v>
      </c>
      <c r="R12" s="38"/>
      <c r="S12" s="262"/>
      <c r="T12" s="262"/>
      <c r="U12" s="492" t="s">
        <v>905</v>
      </c>
      <c r="V12" s="126" t="s">
        <v>1415</v>
      </c>
      <c r="W12" s="127" t="s">
        <v>1663</v>
      </c>
      <c r="X12" s="130"/>
      <c r="Y12" s="130"/>
      <c r="Z12" s="130"/>
      <c r="AA12" s="130"/>
      <c r="AB12" s="38">
        <f aca="true" t="shared" si="0" ref="AB12:AB27">COUNTA(X12:AA12)</f>
        <v>0</v>
      </c>
    </row>
    <row r="13" spans="1:28" ht="12.75">
      <c r="A13" s="436"/>
      <c r="B13" s="174"/>
      <c r="C13" s="175"/>
      <c r="D13" s="92"/>
      <c r="E13" s="92"/>
      <c r="F13" s="92"/>
      <c r="G13" s="15"/>
      <c r="H13" s="92"/>
      <c r="I13" s="92"/>
      <c r="J13" s="92"/>
      <c r="K13" s="92"/>
      <c r="L13" s="2"/>
      <c r="M13" s="2"/>
      <c r="N13" s="2"/>
      <c r="O13" s="2"/>
      <c r="P13" s="38"/>
      <c r="Q13" s="38"/>
      <c r="R13" s="38"/>
      <c r="S13" s="262" t="s">
        <v>1390</v>
      </c>
      <c r="T13" s="262" t="s">
        <v>1390</v>
      </c>
      <c r="U13" s="126" t="s">
        <v>933</v>
      </c>
      <c r="V13" s="126" t="s">
        <v>1415</v>
      </c>
      <c r="W13" s="127" t="s">
        <v>1416</v>
      </c>
      <c r="X13" s="130" t="s">
        <v>1390</v>
      </c>
      <c r="Y13" s="130" t="s">
        <v>1390</v>
      </c>
      <c r="Z13" s="130"/>
      <c r="AA13" s="130"/>
      <c r="AB13" s="38">
        <f t="shared" si="0"/>
        <v>2</v>
      </c>
    </row>
    <row r="14" spans="1:28" ht="13.5" thickBot="1">
      <c r="A14" s="436"/>
      <c r="B14" s="100" t="s">
        <v>637</v>
      </c>
      <c r="C14" s="92"/>
      <c r="D14" s="92"/>
      <c r="E14" s="92"/>
      <c r="F14" s="92"/>
      <c r="G14" s="15"/>
      <c r="H14" s="92"/>
      <c r="I14" s="92"/>
      <c r="J14" s="92"/>
      <c r="K14" s="92"/>
      <c r="L14" s="2"/>
      <c r="M14" s="2"/>
      <c r="N14" s="2"/>
      <c r="O14" s="2"/>
      <c r="P14" s="38"/>
      <c r="Q14" s="38"/>
      <c r="R14" s="38"/>
      <c r="S14" s="262" t="s">
        <v>1390</v>
      </c>
      <c r="T14" s="262" t="s">
        <v>1390</v>
      </c>
      <c r="U14" s="133" t="s">
        <v>1410</v>
      </c>
      <c r="V14" s="133"/>
      <c r="W14" s="134" t="s">
        <v>1411</v>
      </c>
      <c r="X14" s="137" t="s">
        <v>1390</v>
      </c>
      <c r="Y14" s="137" t="s">
        <v>1390</v>
      </c>
      <c r="Z14" s="137"/>
      <c r="AA14" s="137"/>
      <c r="AB14" s="38">
        <f t="shared" si="0"/>
        <v>2</v>
      </c>
    </row>
    <row r="15" spans="1:28" ht="12.75">
      <c r="A15" s="101">
        <v>5</v>
      </c>
      <c r="B15" s="438" t="s">
        <v>905</v>
      </c>
      <c r="C15" s="111" t="s">
        <v>1415</v>
      </c>
      <c r="D15" s="112" t="s">
        <v>1663</v>
      </c>
      <c r="E15" s="112" t="s">
        <v>1681</v>
      </c>
      <c r="F15" s="113" t="s">
        <v>1392</v>
      </c>
      <c r="G15" s="92"/>
      <c r="H15" s="115"/>
      <c r="I15" s="116" t="s">
        <v>1390</v>
      </c>
      <c r="J15" s="116"/>
      <c r="K15" s="117"/>
      <c r="L15" s="2"/>
      <c r="M15" s="74"/>
      <c r="N15" s="75">
        <v>2</v>
      </c>
      <c r="O15" s="23"/>
      <c r="P15" s="38">
        <v>1</v>
      </c>
      <c r="Q15" s="38">
        <v>1</v>
      </c>
      <c r="R15" s="38"/>
      <c r="S15" s="262" t="s">
        <v>1390</v>
      </c>
      <c r="T15" s="262" t="s">
        <v>1390</v>
      </c>
      <c r="U15" s="133">
        <v>3</v>
      </c>
      <c r="V15" s="133" t="s">
        <v>1427</v>
      </c>
      <c r="W15" s="134" t="s">
        <v>1428</v>
      </c>
      <c r="X15" s="137" t="s">
        <v>1390</v>
      </c>
      <c r="Y15" s="137"/>
      <c r="Z15" s="137"/>
      <c r="AA15" s="137"/>
      <c r="AB15" s="38">
        <f t="shared" si="0"/>
        <v>1</v>
      </c>
    </row>
    <row r="16" spans="1:28" ht="12.75">
      <c r="A16" s="101">
        <v>6</v>
      </c>
      <c r="B16" s="125" t="s">
        <v>928</v>
      </c>
      <c r="C16" s="126"/>
      <c r="D16" s="127" t="s">
        <v>1408</v>
      </c>
      <c r="E16" s="127" t="s">
        <v>1409</v>
      </c>
      <c r="F16" s="128"/>
      <c r="G16" s="15"/>
      <c r="H16" s="129" t="s">
        <v>1390</v>
      </c>
      <c r="I16" s="130"/>
      <c r="J16" s="130"/>
      <c r="K16" s="131"/>
      <c r="L16" s="16"/>
      <c r="M16" s="27">
        <v>10</v>
      </c>
      <c r="N16" s="18"/>
      <c r="O16" s="24"/>
      <c r="P16" s="38">
        <v>1</v>
      </c>
      <c r="Q16" s="38">
        <v>1</v>
      </c>
      <c r="R16" s="38"/>
      <c r="S16" s="262" t="s">
        <v>1390</v>
      </c>
      <c r="T16" s="262" t="s">
        <v>1390</v>
      </c>
      <c r="U16" s="133" t="s">
        <v>932</v>
      </c>
      <c r="V16" s="133" t="s">
        <v>1424</v>
      </c>
      <c r="W16" s="134" t="s">
        <v>1425</v>
      </c>
      <c r="X16" s="137" t="s">
        <v>1390</v>
      </c>
      <c r="Y16" s="137"/>
      <c r="Z16" s="137"/>
      <c r="AA16" s="137"/>
      <c r="AB16" s="38">
        <f t="shared" si="0"/>
        <v>1</v>
      </c>
    </row>
    <row r="17" spans="1:28" ht="12.75">
      <c r="A17" s="101">
        <v>7</v>
      </c>
      <c r="B17" s="474" t="s">
        <v>831</v>
      </c>
      <c r="C17" s="133" t="s">
        <v>1418</v>
      </c>
      <c r="D17" s="134" t="s">
        <v>1434</v>
      </c>
      <c r="E17" s="134"/>
      <c r="F17" s="135"/>
      <c r="G17" s="92"/>
      <c r="H17" s="136"/>
      <c r="I17" s="137"/>
      <c r="J17" s="137" t="s">
        <v>1390</v>
      </c>
      <c r="K17" s="138"/>
      <c r="L17" s="2"/>
      <c r="M17" s="31"/>
      <c r="N17" s="32"/>
      <c r="O17" s="25" t="s">
        <v>194</v>
      </c>
      <c r="P17" s="38">
        <v>4</v>
      </c>
      <c r="Q17" s="38">
        <v>4</v>
      </c>
      <c r="R17" s="38"/>
      <c r="S17" s="262"/>
      <c r="T17" s="262"/>
      <c r="U17" s="126" t="s">
        <v>931</v>
      </c>
      <c r="V17" s="126" t="s">
        <v>1422</v>
      </c>
      <c r="W17" s="127" t="s">
        <v>1423</v>
      </c>
      <c r="X17" s="130"/>
      <c r="Y17" s="130"/>
      <c r="Z17" s="130"/>
      <c r="AA17" s="130"/>
      <c r="AB17" s="38">
        <f t="shared" si="0"/>
        <v>0</v>
      </c>
    </row>
    <row r="18" spans="1:28" ht="12.75">
      <c r="A18" s="101">
        <v>8</v>
      </c>
      <c r="B18" s="439" t="s">
        <v>572</v>
      </c>
      <c r="C18" s="126"/>
      <c r="D18" s="127" t="s">
        <v>1436</v>
      </c>
      <c r="E18" s="127" t="s">
        <v>1680</v>
      </c>
      <c r="F18" s="128" t="s">
        <v>1392</v>
      </c>
      <c r="G18" s="92"/>
      <c r="H18" s="129"/>
      <c r="I18" s="130" t="s">
        <v>1390</v>
      </c>
      <c r="J18" s="130"/>
      <c r="K18" s="131"/>
      <c r="L18" s="2"/>
      <c r="M18" s="29"/>
      <c r="N18" s="30">
        <v>4</v>
      </c>
      <c r="O18" s="24"/>
      <c r="P18" s="38">
        <v>1</v>
      </c>
      <c r="Q18" s="38">
        <v>1</v>
      </c>
      <c r="R18" s="38"/>
      <c r="S18" s="262" t="s">
        <v>1390</v>
      </c>
      <c r="T18" s="262" t="s">
        <v>1390</v>
      </c>
      <c r="U18" s="492" t="s">
        <v>929</v>
      </c>
      <c r="V18" s="126" t="s">
        <v>1422</v>
      </c>
      <c r="W18" s="127" t="s">
        <v>1438</v>
      </c>
      <c r="X18" s="130" t="s">
        <v>1390</v>
      </c>
      <c r="Y18" s="130" t="s">
        <v>1390</v>
      </c>
      <c r="Z18" s="130"/>
      <c r="AA18" s="130"/>
      <c r="AB18" s="38">
        <f t="shared" si="0"/>
        <v>2</v>
      </c>
    </row>
    <row r="19" spans="1:28" ht="12.75">
      <c r="A19" s="101">
        <v>9</v>
      </c>
      <c r="B19" s="132" t="s">
        <v>933</v>
      </c>
      <c r="C19" s="133" t="s">
        <v>1415</v>
      </c>
      <c r="D19" s="134" t="s">
        <v>1416</v>
      </c>
      <c r="E19" s="134" t="s">
        <v>1417</v>
      </c>
      <c r="F19" s="135"/>
      <c r="G19" s="92"/>
      <c r="H19" s="136" t="s">
        <v>1390</v>
      </c>
      <c r="I19" s="137"/>
      <c r="J19" s="137"/>
      <c r="K19" s="138"/>
      <c r="L19" s="2"/>
      <c r="M19" s="31">
        <v>2</v>
      </c>
      <c r="N19" s="32"/>
      <c r="O19" s="25"/>
      <c r="P19" s="38">
        <v>1</v>
      </c>
      <c r="Q19" s="38">
        <v>1</v>
      </c>
      <c r="R19" s="38"/>
      <c r="S19" s="262" t="s">
        <v>1390</v>
      </c>
      <c r="T19" s="262" t="s">
        <v>1390</v>
      </c>
      <c r="U19" s="532" t="s">
        <v>1377</v>
      </c>
      <c r="V19" s="532"/>
      <c r="W19" s="533" t="s">
        <v>1413</v>
      </c>
      <c r="X19" s="505" t="s">
        <v>1390</v>
      </c>
      <c r="Y19" s="505"/>
      <c r="Z19" s="505"/>
      <c r="AA19" s="505"/>
      <c r="AB19" s="38">
        <f t="shared" si="0"/>
        <v>1</v>
      </c>
    </row>
    <row r="20" spans="1:28" ht="12.75">
      <c r="A20" s="101">
        <v>10</v>
      </c>
      <c r="B20" s="439" t="s">
        <v>831</v>
      </c>
      <c r="C20" s="126" t="s">
        <v>1418</v>
      </c>
      <c r="D20" s="127" t="s">
        <v>1679</v>
      </c>
      <c r="E20" s="127"/>
      <c r="F20" s="128"/>
      <c r="G20" s="173"/>
      <c r="H20" s="129"/>
      <c r="I20" s="130"/>
      <c r="J20" s="130" t="s">
        <v>1390</v>
      </c>
      <c r="K20" s="131"/>
      <c r="L20" s="13"/>
      <c r="M20" s="29"/>
      <c r="N20" s="30"/>
      <c r="O20" s="24" t="s">
        <v>194</v>
      </c>
      <c r="P20" s="38">
        <v>4</v>
      </c>
      <c r="Q20" s="38">
        <v>4</v>
      </c>
      <c r="R20" s="38"/>
      <c r="S20" s="262" t="s">
        <v>1390</v>
      </c>
      <c r="T20" s="262" t="s">
        <v>1390</v>
      </c>
      <c r="U20" s="491" t="s">
        <v>572</v>
      </c>
      <c r="V20" s="133"/>
      <c r="W20" s="134" t="s">
        <v>1436</v>
      </c>
      <c r="X20" s="137"/>
      <c r="Y20" s="137" t="s">
        <v>1390</v>
      </c>
      <c r="Z20" s="137"/>
      <c r="AA20" s="137"/>
      <c r="AB20" s="38">
        <f t="shared" si="0"/>
        <v>1</v>
      </c>
    </row>
    <row r="21" spans="1:28" ht="12.75">
      <c r="A21" s="101">
        <v>11</v>
      </c>
      <c r="B21" s="132" t="s">
        <v>932</v>
      </c>
      <c r="C21" s="133" t="s">
        <v>1424</v>
      </c>
      <c r="D21" s="134" t="s">
        <v>1425</v>
      </c>
      <c r="E21" s="134" t="s">
        <v>1426</v>
      </c>
      <c r="F21" s="135"/>
      <c r="G21" s="92"/>
      <c r="H21" s="136" t="s">
        <v>1390</v>
      </c>
      <c r="I21" s="137"/>
      <c r="J21" s="137"/>
      <c r="K21" s="138"/>
      <c r="L21" s="2"/>
      <c r="M21" s="31">
        <v>9</v>
      </c>
      <c r="N21" s="32"/>
      <c r="O21" s="25"/>
      <c r="P21" s="38">
        <v>1</v>
      </c>
      <c r="Q21" s="38">
        <v>1</v>
      </c>
      <c r="R21" s="38"/>
      <c r="S21" s="262"/>
      <c r="T21" s="262"/>
      <c r="U21" s="126" t="s">
        <v>831</v>
      </c>
      <c r="V21" s="126" t="s">
        <v>1418</v>
      </c>
      <c r="W21" s="127" t="s">
        <v>1419</v>
      </c>
      <c r="X21" s="130"/>
      <c r="Y21" s="130"/>
      <c r="Z21" s="130"/>
      <c r="AA21" s="130"/>
      <c r="AB21" s="38">
        <f t="shared" si="0"/>
        <v>0</v>
      </c>
    </row>
    <row r="22" spans="1:28" ht="12.75">
      <c r="A22" s="101">
        <v>12</v>
      </c>
      <c r="B22" s="125" t="s">
        <v>931</v>
      </c>
      <c r="C22" s="126" t="s">
        <v>1422</v>
      </c>
      <c r="D22" s="127" t="s">
        <v>1423</v>
      </c>
      <c r="E22" s="127" t="s">
        <v>1414</v>
      </c>
      <c r="F22" s="128"/>
      <c r="G22" s="173"/>
      <c r="H22" s="129" t="s">
        <v>1390</v>
      </c>
      <c r="I22" s="130"/>
      <c r="J22" s="130"/>
      <c r="K22" s="131"/>
      <c r="L22" s="13"/>
      <c r="M22" s="29">
        <v>4</v>
      </c>
      <c r="N22" s="30"/>
      <c r="O22" s="24"/>
      <c r="P22" s="38">
        <v>1</v>
      </c>
      <c r="Q22" s="38">
        <v>1</v>
      </c>
      <c r="R22" s="38"/>
      <c r="S22" s="262"/>
      <c r="T22" s="262"/>
      <c r="U22" s="492" t="s">
        <v>831</v>
      </c>
      <c r="V22" s="126" t="s">
        <v>1418</v>
      </c>
      <c r="W22" s="127" t="s">
        <v>1434</v>
      </c>
      <c r="X22" s="130"/>
      <c r="Y22" s="130"/>
      <c r="Z22" s="130"/>
      <c r="AA22" s="130"/>
      <c r="AB22" s="38">
        <f t="shared" si="0"/>
        <v>0</v>
      </c>
    </row>
    <row r="23" spans="1:28" ht="12.75">
      <c r="A23" s="101">
        <v>13</v>
      </c>
      <c r="B23" s="132">
        <v>3</v>
      </c>
      <c r="C23" s="133" t="s">
        <v>1427</v>
      </c>
      <c r="D23" s="134" t="s">
        <v>1428</v>
      </c>
      <c r="E23" s="134" t="s">
        <v>1429</v>
      </c>
      <c r="F23" s="135"/>
      <c r="G23" s="92"/>
      <c r="H23" s="136" t="s">
        <v>1390</v>
      </c>
      <c r="I23" s="137"/>
      <c r="J23" s="137"/>
      <c r="K23" s="138"/>
      <c r="L23" s="2"/>
      <c r="M23" s="31">
        <v>1</v>
      </c>
      <c r="N23" s="32"/>
      <c r="O23" s="25"/>
      <c r="P23" s="38">
        <v>1</v>
      </c>
      <c r="Q23" s="38">
        <v>1</v>
      </c>
      <c r="R23" s="38"/>
      <c r="S23" s="262" t="s">
        <v>1390</v>
      </c>
      <c r="T23" s="262" t="s">
        <v>1390</v>
      </c>
      <c r="U23" s="492" t="s">
        <v>831</v>
      </c>
      <c r="V23" s="126" t="s">
        <v>1418</v>
      </c>
      <c r="W23" s="127" t="s">
        <v>1679</v>
      </c>
      <c r="X23" s="130" t="s">
        <v>1390</v>
      </c>
      <c r="Y23" s="130" t="s">
        <v>1390</v>
      </c>
      <c r="Z23" s="130" t="s">
        <v>1390</v>
      </c>
      <c r="AA23" s="130"/>
      <c r="AB23" s="38">
        <f t="shared" si="0"/>
        <v>3</v>
      </c>
    </row>
    <row r="24" spans="1:28" ht="12.75">
      <c r="A24" s="101">
        <v>14</v>
      </c>
      <c r="B24" s="125" t="s">
        <v>1377</v>
      </c>
      <c r="C24" s="126"/>
      <c r="D24" s="127" t="s">
        <v>1413</v>
      </c>
      <c r="E24" s="127" t="s">
        <v>1414</v>
      </c>
      <c r="F24" s="128"/>
      <c r="G24" s="173"/>
      <c r="H24" s="129" t="s">
        <v>1390</v>
      </c>
      <c r="I24" s="130"/>
      <c r="J24" s="130"/>
      <c r="K24" s="131"/>
      <c r="L24" s="13"/>
      <c r="M24" s="29">
        <v>4</v>
      </c>
      <c r="N24" s="30"/>
      <c r="O24" s="24"/>
      <c r="P24" s="38">
        <v>1</v>
      </c>
      <c r="Q24" s="38">
        <v>1</v>
      </c>
      <c r="R24" s="38"/>
      <c r="S24" s="262" t="s">
        <v>1390</v>
      </c>
      <c r="T24" s="262" t="s">
        <v>1390</v>
      </c>
      <c r="U24" s="133" t="s">
        <v>850</v>
      </c>
      <c r="V24" s="133" t="s">
        <v>1420</v>
      </c>
      <c r="W24" s="134" t="s">
        <v>1421</v>
      </c>
      <c r="X24" s="137" t="s">
        <v>1390</v>
      </c>
      <c r="Y24" s="137" t="s">
        <v>1390</v>
      </c>
      <c r="Z24" s="137"/>
      <c r="AA24" s="137"/>
      <c r="AB24" s="38">
        <f t="shared" si="0"/>
        <v>2</v>
      </c>
    </row>
    <row r="25" spans="1:28" ht="12.75">
      <c r="A25" s="101">
        <v>15</v>
      </c>
      <c r="B25" s="132">
        <v>17</v>
      </c>
      <c r="C25" s="133" t="s">
        <v>483</v>
      </c>
      <c r="D25" s="134" t="s">
        <v>482</v>
      </c>
      <c r="E25" s="134" t="s">
        <v>1429</v>
      </c>
      <c r="F25" s="135"/>
      <c r="G25" s="92"/>
      <c r="H25" s="136" t="s">
        <v>1390</v>
      </c>
      <c r="I25" s="137"/>
      <c r="J25" s="137"/>
      <c r="K25" s="138"/>
      <c r="L25" s="2"/>
      <c r="M25" s="31">
        <v>1</v>
      </c>
      <c r="N25" s="32"/>
      <c r="O25" s="25"/>
      <c r="P25" s="38">
        <v>1</v>
      </c>
      <c r="Q25" s="38">
        <v>1</v>
      </c>
      <c r="R25" s="38"/>
      <c r="S25" s="262" t="s">
        <v>1390</v>
      </c>
      <c r="T25" s="262" t="s">
        <v>1390</v>
      </c>
      <c r="U25" s="133" t="s">
        <v>930</v>
      </c>
      <c r="V25" s="133" t="s">
        <v>1430</v>
      </c>
      <c r="W25" s="134" t="s">
        <v>1431</v>
      </c>
      <c r="X25" s="137" t="s">
        <v>1390</v>
      </c>
      <c r="Y25" s="137"/>
      <c r="Z25" s="137"/>
      <c r="AA25" s="137"/>
      <c r="AB25" s="38">
        <f t="shared" si="0"/>
        <v>1</v>
      </c>
    </row>
    <row r="26" spans="1:28" ht="12.75">
      <c r="A26" s="101">
        <v>16</v>
      </c>
      <c r="B26" s="439" t="s">
        <v>929</v>
      </c>
      <c r="C26" s="126" t="s">
        <v>1422</v>
      </c>
      <c r="D26" s="127" t="s">
        <v>1438</v>
      </c>
      <c r="E26" s="127" t="s">
        <v>1680</v>
      </c>
      <c r="F26" s="128" t="s">
        <v>1407</v>
      </c>
      <c r="G26" s="173"/>
      <c r="H26" s="129"/>
      <c r="I26" s="130" t="s">
        <v>1390</v>
      </c>
      <c r="J26" s="130"/>
      <c r="K26" s="131"/>
      <c r="L26" s="13"/>
      <c r="M26" s="29"/>
      <c r="N26" s="30">
        <v>4</v>
      </c>
      <c r="O26" s="24"/>
      <c r="P26" s="38">
        <v>1</v>
      </c>
      <c r="Q26" s="38">
        <v>1</v>
      </c>
      <c r="R26" s="38"/>
      <c r="S26" s="262" t="s">
        <v>1390</v>
      </c>
      <c r="T26" s="262" t="s">
        <v>1390</v>
      </c>
      <c r="U26" s="133" t="s">
        <v>866</v>
      </c>
      <c r="V26" s="133" t="s">
        <v>734</v>
      </c>
      <c r="W26" s="134" t="s">
        <v>1432</v>
      </c>
      <c r="X26" s="137" t="s">
        <v>1390</v>
      </c>
      <c r="Y26" s="137" t="s">
        <v>1390</v>
      </c>
      <c r="Z26" s="137" t="s">
        <v>1390</v>
      </c>
      <c r="AA26" s="137"/>
      <c r="AB26" s="38">
        <f t="shared" si="0"/>
        <v>3</v>
      </c>
    </row>
    <row r="27" spans="1:28" ht="13.5" thickBot="1">
      <c r="A27" s="101">
        <v>17</v>
      </c>
      <c r="B27" s="165" t="s">
        <v>930</v>
      </c>
      <c r="C27" s="166" t="s">
        <v>1430</v>
      </c>
      <c r="D27" s="167" t="s">
        <v>1431</v>
      </c>
      <c r="E27" s="167" t="s">
        <v>1409</v>
      </c>
      <c r="F27" s="168"/>
      <c r="G27" s="92"/>
      <c r="H27" s="169" t="s">
        <v>1390</v>
      </c>
      <c r="I27" s="170"/>
      <c r="J27" s="170"/>
      <c r="K27" s="171"/>
      <c r="L27" s="2"/>
      <c r="M27" s="28">
        <v>10</v>
      </c>
      <c r="N27" s="21"/>
      <c r="O27" s="26"/>
      <c r="P27" s="38">
        <v>1</v>
      </c>
      <c r="Q27" s="38">
        <v>1</v>
      </c>
      <c r="R27" s="38"/>
      <c r="S27" s="262" t="s">
        <v>1390</v>
      </c>
      <c r="T27" s="262" t="s">
        <v>1390</v>
      </c>
      <c r="U27" s="133">
        <v>17</v>
      </c>
      <c r="V27" s="133" t="s">
        <v>483</v>
      </c>
      <c r="W27" s="134" t="s">
        <v>482</v>
      </c>
      <c r="X27" s="137" t="s">
        <v>1390</v>
      </c>
      <c r="Y27" s="137"/>
      <c r="Z27" s="137"/>
      <c r="AA27" s="137"/>
      <c r="AB27" s="38">
        <f t="shared" si="0"/>
        <v>1</v>
      </c>
    </row>
    <row r="28" spans="1:28" ht="12.75">
      <c r="A28" s="91"/>
      <c r="B28" s="99" t="s">
        <v>3</v>
      </c>
      <c r="C28" s="91"/>
      <c r="D28" s="92">
        <f>COUNTA(D7:D27)</f>
        <v>17</v>
      </c>
      <c r="E28" s="91"/>
      <c r="F28" s="91"/>
      <c r="G28" s="15"/>
      <c r="H28" s="92">
        <f>COUNTA(H7:H27)</f>
        <v>12</v>
      </c>
      <c r="I28" s="92">
        <f>COUNTA(I7:I27)</f>
        <v>7</v>
      </c>
      <c r="J28" s="92">
        <f>COUNTA(J7:J27)</f>
        <v>3</v>
      </c>
      <c r="K28" s="92">
        <f>COUNTA(K7:K27)</f>
        <v>0</v>
      </c>
      <c r="L28" s="16"/>
      <c r="M28" s="16">
        <f>COUNTA(M39:M48)</f>
        <v>6</v>
      </c>
      <c r="N28" s="16">
        <f>COUNTA(N39:N48)</f>
        <v>3</v>
      </c>
      <c r="O28" s="16">
        <f>COUNTA(O39:O48)</f>
        <v>6</v>
      </c>
      <c r="S28" s="262">
        <f>COUNTA(S11:S27)</f>
        <v>13</v>
      </c>
      <c r="T28" s="262">
        <f>COUNTA(T11:T27)</f>
        <v>13</v>
      </c>
      <c r="U28" s="262">
        <f>COUNTA(U11:U27)</f>
        <v>17</v>
      </c>
      <c r="V28" s="262"/>
      <c r="W28" s="262">
        <f>COUNTA(W11:W27)</f>
        <v>17</v>
      </c>
      <c r="X28" s="262">
        <f>COUNTA(X11:X27)</f>
        <v>12</v>
      </c>
      <c r="Y28" s="262">
        <f>COUNTA(Y11:Y27)</f>
        <v>7</v>
      </c>
      <c r="Z28" s="262">
        <f>COUNTA(Z11:Z27)</f>
        <v>2</v>
      </c>
      <c r="AA28" s="262">
        <f>COUNTA(AA11:AA27)</f>
        <v>0</v>
      </c>
      <c r="AB28" s="38"/>
    </row>
    <row r="29" spans="2:29" s="34" customFormat="1" ht="12.75" customHeight="1">
      <c r="B29" s="4"/>
      <c r="D29" s="2"/>
      <c r="H29" s="16"/>
      <c r="I29" s="2"/>
      <c r="J29" s="2"/>
      <c r="K29" s="2"/>
      <c r="L29" s="2"/>
      <c r="M29" s="16"/>
      <c r="N29" s="38"/>
      <c r="O29" s="38"/>
      <c r="P29" s="38"/>
      <c r="T29"/>
      <c r="U29" s="38"/>
      <c r="V29" s="38"/>
      <c r="W29" s="38"/>
      <c r="X29" s="38"/>
      <c r="Y29" s="38"/>
      <c r="Z29" s="38"/>
      <c r="AA29" s="38"/>
      <c r="AB29" s="38"/>
      <c r="AC29"/>
    </row>
    <row r="30" spans="1:28" s="34" customFormat="1" ht="12.75" customHeight="1">
      <c r="A30" s="4"/>
      <c r="B30" s="17" t="s">
        <v>623</v>
      </c>
      <c r="C30" s="2"/>
      <c r="D30" s="2"/>
      <c r="E30" s="2"/>
      <c r="H30" s="16"/>
      <c r="I30" s="2"/>
      <c r="J30" s="2"/>
      <c r="K30" s="2"/>
      <c r="L30" s="2"/>
      <c r="M30" s="16"/>
      <c r="N30" s="38"/>
      <c r="O30" s="38"/>
      <c r="P30" s="38"/>
      <c r="U30" s="38"/>
      <c r="V30" s="38"/>
      <c r="W30" s="38"/>
      <c r="X30" s="38"/>
      <c r="Y30" s="38"/>
      <c r="Z30" s="38"/>
      <c r="AA30" s="38"/>
      <c r="AB30" s="38"/>
    </row>
    <row r="31" spans="1:28" s="34" customFormat="1" ht="12.75" customHeight="1">
      <c r="A31" s="38"/>
      <c r="B31" s="243" t="s">
        <v>624</v>
      </c>
      <c r="C31" s="243"/>
      <c r="D31" s="159"/>
      <c r="E31" s="243"/>
      <c r="F31" s="243"/>
      <c r="G31" s="243"/>
      <c r="H31" s="243"/>
      <c r="I31" s="243"/>
      <c r="J31" s="243"/>
      <c r="K31" s="2"/>
      <c r="L31" s="2"/>
      <c r="M31" s="16"/>
      <c r="N31" s="38"/>
      <c r="O31" s="38"/>
      <c r="P31" s="38"/>
      <c r="U31" s="38"/>
      <c r="V31" s="38"/>
      <c r="W31" s="38"/>
      <c r="X31" s="38"/>
      <c r="Y31" s="38"/>
      <c r="Z31" s="38"/>
      <c r="AA31" s="38"/>
      <c r="AB31" s="38"/>
    </row>
    <row r="32" spans="1:28" ht="11.25" customHeight="1">
      <c r="A32" s="91"/>
      <c r="B32" s="99"/>
      <c r="D32" s="92"/>
      <c r="E32" s="91"/>
      <c r="F32" s="91"/>
      <c r="G32" s="15"/>
      <c r="H32" s="92"/>
      <c r="I32" s="92"/>
      <c r="J32" s="92"/>
      <c r="K32" s="92"/>
      <c r="L32" s="16"/>
      <c r="U32" s="38"/>
      <c r="V32" s="38"/>
      <c r="W32" s="38"/>
      <c r="X32" s="38"/>
      <c r="Y32" s="38"/>
      <c r="Z32" s="38"/>
      <c r="AA32" s="38"/>
      <c r="AB32" s="38"/>
    </row>
    <row r="33" spans="1:12" s="38" customFormat="1" ht="11.25" customHeight="1">
      <c r="A33" s="37" t="s">
        <v>1489</v>
      </c>
      <c r="L33" s="41"/>
    </row>
    <row r="34" spans="1:12" s="38" customFormat="1" ht="11.25" customHeight="1">
      <c r="A34" s="70" t="s">
        <v>1460</v>
      </c>
      <c r="B34" s="42"/>
      <c r="D34" s="39"/>
      <c r="L34" s="41"/>
    </row>
    <row r="35" spans="1:12" s="38" customFormat="1" ht="11.25" customHeight="1">
      <c r="A35" s="70" t="s">
        <v>1031</v>
      </c>
      <c r="B35" s="42"/>
      <c r="D35" s="39"/>
      <c r="E35" s="43"/>
      <c r="L35" s="41"/>
    </row>
    <row r="36" spans="1:12" s="38" customFormat="1" ht="11.25" customHeight="1">
      <c r="A36" s="70" t="s">
        <v>1664</v>
      </c>
      <c r="B36" s="50"/>
      <c r="D36" s="39"/>
      <c r="E36" s="43"/>
      <c r="L36" s="41"/>
    </row>
    <row r="37" spans="4:12" s="38" customFormat="1" ht="11.25" customHeight="1">
      <c r="D37" s="39"/>
      <c r="E37" s="43"/>
      <c r="L37" s="41"/>
    </row>
    <row r="38" spans="1:12" s="38" customFormat="1" ht="11.25" customHeight="1">
      <c r="A38" s="44" t="s">
        <v>184</v>
      </c>
      <c r="D38" s="39"/>
      <c r="E38" s="43"/>
      <c r="L38" s="41"/>
    </row>
    <row r="39" spans="1:16" s="38" customFormat="1" ht="11.25" customHeight="1">
      <c r="A39" s="409">
        <v>1</v>
      </c>
      <c r="B39" s="409" t="s">
        <v>1678</v>
      </c>
      <c r="C39" s="409"/>
      <c r="D39" s="410"/>
      <c r="E39" s="411"/>
      <c r="F39" s="409"/>
      <c r="G39" s="409"/>
      <c r="H39" s="409"/>
      <c r="I39" s="409"/>
      <c r="J39" s="409"/>
      <c r="K39" s="409"/>
      <c r="L39" s="398"/>
      <c r="M39" s="407" t="s">
        <v>1390</v>
      </c>
      <c r="N39" s="407"/>
      <c r="O39" s="407"/>
      <c r="P39" s="38">
        <f>COUNTA(M39:O39)</f>
        <v>1</v>
      </c>
    </row>
    <row r="40" spans="1:16" s="38" customFormat="1" ht="11.25" customHeight="1">
      <c r="A40" s="409">
        <v>2</v>
      </c>
      <c r="B40" s="409" t="s">
        <v>1677</v>
      </c>
      <c r="C40" s="409"/>
      <c r="D40" s="410"/>
      <c r="E40" s="411"/>
      <c r="F40" s="409"/>
      <c r="G40" s="409"/>
      <c r="H40" s="409"/>
      <c r="I40" s="409"/>
      <c r="J40" s="409"/>
      <c r="K40" s="409"/>
      <c r="L40" s="398"/>
      <c r="M40" s="407" t="s">
        <v>1390</v>
      </c>
      <c r="N40" s="407" t="s">
        <v>1390</v>
      </c>
      <c r="O40" s="407"/>
      <c r="P40" s="38">
        <f aca="true" t="shared" si="1" ref="P40:P48">COUNTA(M40:O40)</f>
        <v>2</v>
      </c>
    </row>
    <row r="41" spans="1:16" s="38" customFormat="1" ht="11.25" customHeight="1">
      <c r="A41" s="409">
        <v>3</v>
      </c>
      <c r="B41" s="409" t="s">
        <v>439</v>
      </c>
      <c r="C41" s="409"/>
      <c r="D41" s="410"/>
      <c r="E41" s="411"/>
      <c r="F41" s="409"/>
      <c r="G41" s="409"/>
      <c r="H41" s="409"/>
      <c r="I41" s="409"/>
      <c r="J41" s="409"/>
      <c r="K41" s="409"/>
      <c r="L41" s="398"/>
      <c r="M41" s="407"/>
      <c r="N41" s="407"/>
      <c r="O41" s="407" t="s">
        <v>1390</v>
      </c>
      <c r="P41" s="38">
        <f t="shared" si="1"/>
        <v>1</v>
      </c>
    </row>
    <row r="42" spans="1:16" s="38" customFormat="1" ht="11.25" customHeight="1">
      <c r="A42" s="409">
        <v>4</v>
      </c>
      <c r="B42" s="409" t="s">
        <v>440</v>
      </c>
      <c r="C42" s="409"/>
      <c r="D42" s="410"/>
      <c r="E42" s="411"/>
      <c r="F42" s="409"/>
      <c r="G42" s="409"/>
      <c r="H42" s="412"/>
      <c r="I42" s="412"/>
      <c r="J42" s="412"/>
      <c r="K42" s="409"/>
      <c r="L42" s="398"/>
      <c r="M42" s="407" t="s">
        <v>1390</v>
      </c>
      <c r="N42" s="407" t="s">
        <v>1390</v>
      </c>
      <c r="O42" s="407" t="s">
        <v>1390</v>
      </c>
      <c r="P42" s="38">
        <f t="shared" si="1"/>
        <v>3</v>
      </c>
    </row>
    <row r="43" spans="1:16" s="38" customFormat="1" ht="12.75">
      <c r="A43" s="409">
        <v>5</v>
      </c>
      <c r="B43" s="409" t="s">
        <v>441</v>
      </c>
      <c r="C43" s="409"/>
      <c r="D43" s="410"/>
      <c r="E43" s="411"/>
      <c r="F43" s="409"/>
      <c r="G43" s="398"/>
      <c r="H43" s="409"/>
      <c r="I43" s="409"/>
      <c r="J43" s="409"/>
      <c r="K43" s="409"/>
      <c r="L43" s="398"/>
      <c r="M43" s="407"/>
      <c r="N43" s="407"/>
      <c r="O43" s="407" t="s">
        <v>1390</v>
      </c>
      <c r="P43" s="38">
        <f t="shared" si="1"/>
        <v>1</v>
      </c>
    </row>
    <row r="44" spans="1:16" s="38" customFormat="1" ht="12.75">
      <c r="A44" s="409">
        <v>6</v>
      </c>
      <c r="B44" s="409" t="s">
        <v>442</v>
      </c>
      <c r="C44" s="409"/>
      <c r="D44" s="410"/>
      <c r="E44" s="411"/>
      <c r="F44" s="409"/>
      <c r="G44" s="398"/>
      <c r="H44" s="409"/>
      <c r="I44" s="409"/>
      <c r="J44" s="409"/>
      <c r="K44" s="409"/>
      <c r="L44" s="398"/>
      <c r="M44" s="407"/>
      <c r="N44" s="407"/>
      <c r="O44" s="407" t="s">
        <v>1390</v>
      </c>
      <c r="P44" s="38">
        <f t="shared" si="1"/>
        <v>1</v>
      </c>
    </row>
    <row r="45" spans="1:16" s="38" customFormat="1" ht="12.75">
      <c r="A45" s="409">
        <v>7</v>
      </c>
      <c r="B45" s="409" t="s">
        <v>443</v>
      </c>
      <c r="C45" s="409"/>
      <c r="D45" s="410"/>
      <c r="E45" s="411"/>
      <c r="F45" s="409"/>
      <c r="G45" s="398"/>
      <c r="H45" s="409"/>
      <c r="I45" s="409"/>
      <c r="J45" s="409"/>
      <c r="K45" s="409"/>
      <c r="L45" s="398"/>
      <c r="M45" s="407"/>
      <c r="N45" s="407"/>
      <c r="O45" s="407" t="s">
        <v>1390</v>
      </c>
      <c r="P45" s="38">
        <f t="shared" si="1"/>
        <v>1</v>
      </c>
    </row>
    <row r="46" spans="1:16" s="38" customFormat="1" ht="12.75">
      <c r="A46" s="409">
        <v>8</v>
      </c>
      <c r="B46" s="409" t="s">
        <v>444</v>
      </c>
      <c r="C46" s="409"/>
      <c r="D46" s="410"/>
      <c r="E46" s="411"/>
      <c r="F46" s="409"/>
      <c r="G46" s="398"/>
      <c r="H46" s="409"/>
      <c r="I46" s="409"/>
      <c r="J46" s="409"/>
      <c r="K46" s="409"/>
      <c r="L46" s="398"/>
      <c r="M46" s="407" t="s">
        <v>1390</v>
      </c>
      <c r="N46" s="407" t="s">
        <v>1390</v>
      </c>
      <c r="O46" s="407" t="s">
        <v>1390</v>
      </c>
      <c r="P46" s="38">
        <f t="shared" si="1"/>
        <v>3</v>
      </c>
    </row>
    <row r="47" spans="1:16" s="38" customFormat="1" ht="12.75">
      <c r="A47" s="409">
        <v>9</v>
      </c>
      <c r="B47" s="409" t="s">
        <v>445</v>
      </c>
      <c r="C47" s="409"/>
      <c r="D47" s="410"/>
      <c r="E47" s="411"/>
      <c r="F47" s="409"/>
      <c r="G47" s="398"/>
      <c r="H47" s="409"/>
      <c r="I47" s="409"/>
      <c r="J47" s="409"/>
      <c r="K47" s="409"/>
      <c r="L47" s="398"/>
      <c r="M47" s="407" t="s">
        <v>1390</v>
      </c>
      <c r="N47" s="407"/>
      <c r="O47" s="407"/>
      <c r="P47" s="38">
        <f t="shared" si="1"/>
        <v>1</v>
      </c>
    </row>
    <row r="48" spans="1:16" s="38" customFormat="1" ht="12.75">
      <c r="A48" s="409">
        <v>10</v>
      </c>
      <c r="B48" s="409" t="s">
        <v>438</v>
      </c>
      <c r="C48" s="409"/>
      <c r="D48" s="410"/>
      <c r="E48" s="411"/>
      <c r="F48" s="409"/>
      <c r="G48" s="398"/>
      <c r="H48" s="409"/>
      <c r="I48" s="409"/>
      <c r="J48" s="409"/>
      <c r="K48" s="409"/>
      <c r="L48" s="398"/>
      <c r="M48" s="407" t="s">
        <v>1390</v>
      </c>
      <c r="N48" s="407"/>
      <c r="O48" s="407"/>
      <c r="P48" s="38">
        <f t="shared" si="1"/>
        <v>1</v>
      </c>
    </row>
    <row r="49" spans="4:15" s="38" customFormat="1" ht="12.75">
      <c r="D49" s="39"/>
      <c r="E49" s="43"/>
      <c r="G49" s="41"/>
      <c r="L49" s="41"/>
      <c r="M49" s="2"/>
      <c r="N49" s="2"/>
      <c r="O49" s="2"/>
    </row>
    <row r="50" spans="13:24" ht="12.75">
      <c r="M50" s="2"/>
      <c r="N50" s="2"/>
      <c r="O50" s="2"/>
      <c r="U50" s="38"/>
      <c r="V50" s="38"/>
      <c r="W50" s="38"/>
      <c r="X50" s="38"/>
    </row>
    <row r="51" spans="13:15" ht="12.75">
      <c r="M51" s="2"/>
      <c r="N51" s="2"/>
      <c r="O51" s="2"/>
    </row>
    <row r="52" spans="13:15" ht="12.75">
      <c r="M52" s="2"/>
      <c r="N52" s="2"/>
      <c r="O52" s="2"/>
    </row>
    <row r="53" spans="13:15" ht="12.75">
      <c r="M53" s="2"/>
      <c r="N53" s="2"/>
      <c r="O53" s="2"/>
    </row>
    <row r="54" spans="13:15" ht="12.75">
      <c r="M54" s="2"/>
      <c r="N54" s="2"/>
      <c r="O54" s="2"/>
    </row>
    <row r="55" spans="13:15" ht="12.75">
      <c r="M55" s="2"/>
      <c r="N55" s="2"/>
      <c r="O55" s="2"/>
    </row>
    <row r="56" spans="13:15" ht="12.75">
      <c r="M56" s="2"/>
      <c r="N56" s="2"/>
      <c r="O56" s="2"/>
    </row>
  </sheetData>
  <mergeCells count="1">
    <mergeCell ref="M3:Q3"/>
  </mergeCells>
  <hyperlinks>
    <hyperlink ref="D7" tooltip="Show in Genome browser"/>
    <hyperlink ref="B41" r:id="rId1" display="http://www.ncbi.nlm.nih.gov/entrez/query.fcgi?cmd=Search&amp;db=PubMed&amp;term=11250709"/>
    <hyperlink ref="B43" r:id="rId2" display="http://www.ncbi.nlm.nih.gov/entrez/query.fcgi?cmd=Search&amp;db=PubMed&amp;term=17529973"/>
    <hyperlink ref="B44" r:id="rId3" display="http://www.ncbi.nlm.nih.gov/entrez/query.fcgi?cmd=Search&amp;db=PubMed&amp;term=17133345"/>
    <hyperlink ref="B45" r:id="rId4" display="http://www.ncbi.nlm.nih.gov/entrez/query.fcgi?cmd=Search&amp;db=PubMed&amp;term=16636340"/>
    <hyperlink ref="N7" r:id="rId5" display="http://www.ncbi.nlm.nih.gov/entrez/query.fcgi?cmd=Search&amp;db=PubMed&amp;term=17529967"/>
    <hyperlink ref="D16" tooltip="Show in Genome browser"/>
    <hyperlink ref="D24" tooltip="Show in Genome browser"/>
    <hyperlink ref="D19" tooltip="Show in Genome browser"/>
    <hyperlink ref="D22" tooltip="Show in Genome browser"/>
    <hyperlink ref="D21" tooltip="Show in Genome browser"/>
    <hyperlink ref="D23" tooltip="Show in Genome browser"/>
    <hyperlink ref="D27" tooltip="Show in Genome browser"/>
    <hyperlink ref="D10" tooltip="Show in Genome browser"/>
    <hyperlink ref="D12" tooltip="Show in Genome browser"/>
    <hyperlink ref="O20" r:id="rId6" display="http://www.ncbi.nlm.nih.gov/entrez/query.fcgi?cmd=Search&amp;db=PubMed&amp;term=17529967"/>
    <hyperlink ref="O17" r:id="rId7" display="http://www.ncbi.nlm.nih.gov/entrez/query.fcgi?cmd=Search&amp;db=PubMed&amp;term=17529967"/>
    <hyperlink ref="B17" r:id="rId8" display="http://www.pharmgkb.org/do/serve?objId=109463277&amp;objCls=CytogeneticBand"/>
    <hyperlink ref="B26" r:id="rId9" display="http://www.pharmgkb.org/do/serve?objId=109463780&amp;objCls=CytogeneticBand"/>
    <hyperlink ref="B20" r:id="rId10" display="http://www.pharmgkb.org/do/serve?objId=109463277&amp;objCls=CytogeneticBand"/>
    <hyperlink ref="W26" tooltip="Show in Genome browser"/>
    <hyperlink ref="W11" tooltip="Show in Genome browser"/>
    <hyperlink ref="W19" tooltip="Show in Genome browser"/>
    <hyperlink ref="W13" tooltip="Show in Genome browser"/>
    <hyperlink ref="W17" tooltip="Show in Genome browser"/>
    <hyperlink ref="W16" tooltip="Show in Genome browser"/>
    <hyperlink ref="W15" tooltip="Show in Genome browser"/>
    <hyperlink ref="W25" tooltip="Show in Genome browser"/>
    <hyperlink ref="W14" tooltip="Show in Genome browser"/>
    <hyperlink ref="W24" tooltip="Show in Genome browser"/>
    <hyperlink ref="U22" r:id="rId11" display="http://www.pharmgkb.org/do/serve?objId=109463277&amp;objCls=CytogeneticBand"/>
    <hyperlink ref="U18" r:id="rId12" display="http://www.pharmgkb.org/do/serve?objId=109463780&amp;objCls=CytogeneticBand"/>
    <hyperlink ref="U23" r:id="rId13" display="http://www.pharmgkb.org/do/serve?objId=109463277&amp;objCls=CytogeneticBand"/>
  </hyperlinks>
  <printOptions/>
  <pageMargins left="0.75" right="0.75" top="1" bottom="1" header="0.5" footer="0.5"/>
  <pageSetup fitToHeight="100" fitToWidth="1" horizontalDpi="600" verticalDpi="600" orientation="portrait" scale="90" r:id="rId14"/>
</worksheet>
</file>

<file path=xl/worksheets/sheet6.xml><?xml version="1.0" encoding="utf-8"?>
<worksheet xmlns="http://schemas.openxmlformats.org/spreadsheetml/2006/main" xmlns:r="http://schemas.openxmlformats.org/officeDocument/2006/relationships">
  <sheetPr>
    <pageSetUpPr fitToPage="1"/>
  </sheetPr>
  <dimension ref="A1:AB36"/>
  <sheetViews>
    <sheetView workbookViewId="0" topLeftCell="A1">
      <selection activeCell="U26" sqref="U26"/>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3.28125" style="0" customWidth="1"/>
    <col min="20" max="20" width="4.00390625" style="0" bestFit="1" customWidth="1"/>
    <col min="21" max="21" width="13.57421875" style="0" bestFit="1" customWidth="1"/>
    <col min="23" max="23" width="13.57421875" style="0" bestFit="1" customWidth="1"/>
    <col min="24" max="24" width="11.28125" style="0" bestFit="1" customWidth="1"/>
    <col min="25" max="25" width="13.57421875" style="0" bestFit="1" customWidth="1"/>
    <col min="26" max="26" width="6.421875" style="0" customWidth="1"/>
    <col min="28" max="28" width="3.28125" style="0" customWidth="1"/>
  </cols>
  <sheetData>
    <row r="1" spans="1:27" ht="12.75" customHeight="1">
      <c r="A1" s="363"/>
      <c r="B1" s="364" t="s">
        <v>1220</v>
      </c>
      <c r="C1" s="363"/>
      <c r="D1" s="575"/>
      <c r="E1" s="260"/>
      <c r="F1" s="363"/>
      <c r="G1" s="363"/>
      <c r="H1" s="456"/>
      <c r="I1" s="363"/>
      <c r="J1" s="363"/>
      <c r="K1" s="363"/>
      <c r="L1" s="363"/>
      <c r="M1" s="361"/>
      <c r="N1" s="282"/>
      <c r="O1" s="282"/>
      <c r="P1" s="282"/>
      <c r="Q1" s="362"/>
      <c r="R1" s="362"/>
      <c r="S1" s="362"/>
      <c r="T1" s="362"/>
      <c r="U1" s="283"/>
      <c r="V1" s="283" t="s">
        <v>1030</v>
      </c>
      <c r="W1" s="283" t="s">
        <v>890</v>
      </c>
      <c r="X1" s="283" t="s">
        <v>891</v>
      </c>
      <c r="Y1" s="362"/>
      <c r="Z1" s="362"/>
      <c r="AA1" s="362"/>
    </row>
    <row r="2" spans="1:27" ht="12.75" customHeight="1">
      <c r="A2" s="363"/>
      <c r="B2" s="364"/>
      <c r="C2" s="363"/>
      <c r="D2" s="575"/>
      <c r="E2" s="363"/>
      <c r="F2" s="363"/>
      <c r="G2" s="363"/>
      <c r="H2" s="456"/>
      <c r="I2" s="363"/>
      <c r="J2" s="363"/>
      <c r="K2" s="363"/>
      <c r="L2" s="363"/>
      <c r="M2" s="361"/>
      <c r="N2" s="282"/>
      <c r="O2" s="282"/>
      <c r="P2" s="282"/>
      <c r="Q2" s="362"/>
      <c r="R2" s="362"/>
      <c r="S2" s="362"/>
      <c r="T2" s="362"/>
      <c r="U2" s="283" t="s">
        <v>603</v>
      </c>
      <c r="V2" s="283">
        <v>1</v>
      </c>
      <c r="W2" s="283">
        <f>COUNTIF(AB13:AB24,4)</f>
        <v>1</v>
      </c>
      <c r="X2" s="283">
        <f>W2</f>
        <v>1</v>
      </c>
      <c r="Y2" s="362"/>
      <c r="Z2" s="362"/>
      <c r="AA2" s="362"/>
    </row>
    <row r="3" spans="1:27" ht="12.75" customHeight="1">
      <c r="A3" s="363"/>
      <c r="B3" s="260" t="s">
        <v>826</v>
      </c>
      <c r="C3" s="260"/>
      <c r="D3" s="260"/>
      <c r="E3" s="260" t="s">
        <v>82</v>
      </c>
      <c r="F3" s="659" t="s">
        <v>84</v>
      </c>
      <c r="G3" s="659"/>
      <c r="H3" s="261"/>
      <c r="I3" s="260"/>
      <c r="J3" s="260"/>
      <c r="K3" s="260"/>
      <c r="L3" s="260"/>
      <c r="M3" s="261"/>
      <c r="N3" s="661" t="s">
        <v>210</v>
      </c>
      <c r="O3" s="661"/>
      <c r="P3" s="661"/>
      <c r="Q3" s="661"/>
      <c r="R3" s="661"/>
      <c r="S3" s="555"/>
      <c r="T3" s="362"/>
      <c r="U3" s="283" t="s">
        <v>186</v>
      </c>
      <c r="V3" s="283">
        <v>0</v>
      </c>
      <c r="W3" s="283">
        <f>COUNTIF(AB13:AB24,3)</f>
        <v>1</v>
      </c>
      <c r="X3" s="283">
        <f>W3</f>
        <v>1</v>
      </c>
      <c r="Y3" s="362"/>
      <c r="Z3" s="362"/>
      <c r="AA3" s="362"/>
    </row>
    <row r="4" spans="1:27" ht="12.75" customHeight="1">
      <c r="A4" s="258"/>
      <c r="B4" s="260" t="s">
        <v>86</v>
      </c>
      <c r="C4" s="260" t="s">
        <v>1665</v>
      </c>
      <c r="D4" s="260" t="s">
        <v>1030</v>
      </c>
      <c r="E4" s="260" t="s">
        <v>83</v>
      </c>
      <c r="F4" s="260" t="s">
        <v>208</v>
      </c>
      <c r="G4" s="260" t="s">
        <v>1392</v>
      </c>
      <c r="H4" s="261"/>
      <c r="I4" s="260" t="s">
        <v>207</v>
      </c>
      <c r="J4" s="260" t="s">
        <v>208</v>
      </c>
      <c r="K4" s="260">
        <v>2</v>
      </c>
      <c r="L4" s="260" t="s">
        <v>1392</v>
      </c>
      <c r="M4" s="367"/>
      <c r="N4" s="552" t="s">
        <v>207</v>
      </c>
      <c r="O4" s="552" t="s">
        <v>208</v>
      </c>
      <c r="P4" s="552">
        <v>2</v>
      </c>
      <c r="Q4" s="552" t="s">
        <v>1356</v>
      </c>
      <c r="R4" s="552" t="s">
        <v>3</v>
      </c>
      <c r="S4" s="552"/>
      <c r="T4" s="362"/>
      <c r="U4" s="283" t="s">
        <v>187</v>
      </c>
      <c r="V4" s="283">
        <f>COUNTA(D10:D16)</f>
        <v>7</v>
      </c>
      <c r="W4" s="283">
        <f>COUNTIF(AB13:AB24,2)</f>
        <v>6</v>
      </c>
      <c r="X4" s="283">
        <f>W4</f>
        <v>6</v>
      </c>
      <c r="Y4" s="362"/>
      <c r="Z4" s="362"/>
      <c r="AA4" s="362"/>
    </row>
    <row r="5" spans="1:27" ht="12.75" customHeight="1">
      <c r="A5" s="258"/>
      <c r="B5" s="259"/>
      <c r="C5" s="260"/>
      <c r="D5" s="260"/>
      <c r="E5" s="260"/>
      <c r="F5" s="260"/>
      <c r="G5" s="260"/>
      <c r="H5" s="261"/>
      <c r="I5" s="260"/>
      <c r="J5" s="260"/>
      <c r="K5" s="260"/>
      <c r="L5" s="260"/>
      <c r="M5" s="262"/>
      <c r="N5" s="263"/>
      <c r="O5" s="263"/>
      <c r="P5" s="263"/>
      <c r="Q5" s="362"/>
      <c r="R5" s="362"/>
      <c r="S5" s="362"/>
      <c r="T5" s="362"/>
      <c r="U5" s="283" t="s">
        <v>188</v>
      </c>
      <c r="V5" s="283">
        <f>COUNTA(D19:D22)</f>
        <v>4</v>
      </c>
      <c r="W5" s="283">
        <f>COUNTIF(AB13:AB24,1)</f>
        <v>2</v>
      </c>
      <c r="X5" s="283">
        <f>W5</f>
        <v>2</v>
      </c>
      <c r="Y5" s="362"/>
      <c r="Z5" s="362"/>
      <c r="AA5" s="362"/>
    </row>
    <row r="6" spans="1:27" ht="12.75" customHeight="1" thickBot="1">
      <c r="A6" s="258"/>
      <c r="B6" s="259" t="s">
        <v>1</v>
      </c>
      <c r="C6" s="260"/>
      <c r="D6" s="260"/>
      <c r="E6" s="260"/>
      <c r="F6" s="260"/>
      <c r="G6" s="260"/>
      <c r="H6" s="261"/>
      <c r="I6" s="260"/>
      <c r="J6" s="260"/>
      <c r="K6" s="260"/>
      <c r="L6" s="260"/>
      <c r="M6" s="262"/>
      <c r="N6" s="263"/>
      <c r="O6" s="263"/>
      <c r="P6" s="263"/>
      <c r="Q6" s="362"/>
      <c r="R6" s="362"/>
      <c r="S6" s="362"/>
      <c r="T6" s="362"/>
      <c r="U6" s="368"/>
      <c r="V6" s="368">
        <f>SUM(V2:V5)</f>
        <v>12</v>
      </c>
      <c r="W6" s="368">
        <f>SUM(W2:W5)</f>
        <v>10</v>
      </c>
      <c r="X6" s="368">
        <f>SUM(X2:X5)</f>
        <v>10</v>
      </c>
      <c r="Y6" s="362"/>
      <c r="Z6" s="362"/>
      <c r="AA6" s="362"/>
    </row>
    <row r="7" spans="1:27" ht="12.75" customHeight="1" thickBot="1">
      <c r="A7" s="264">
        <v>1</v>
      </c>
      <c r="B7" s="265" t="s">
        <v>892</v>
      </c>
      <c r="C7" s="266" t="s">
        <v>1191</v>
      </c>
      <c r="D7" s="267" t="s">
        <v>1192</v>
      </c>
      <c r="E7" s="267" t="s">
        <v>1193</v>
      </c>
      <c r="F7" s="267" t="s">
        <v>1651</v>
      </c>
      <c r="G7" s="268" t="s">
        <v>1654</v>
      </c>
      <c r="H7" s="260"/>
      <c r="I7" s="269" t="s">
        <v>1390</v>
      </c>
      <c r="J7" s="257" t="s">
        <v>1390</v>
      </c>
      <c r="K7" s="257" t="s">
        <v>1390</v>
      </c>
      <c r="L7" s="270" t="s">
        <v>1390</v>
      </c>
      <c r="M7" s="262"/>
      <c r="N7" s="271">
        <v>4</v>
      </c>
      <c r="O7" s="272">
        <v>4</v>
      </c>
      <c r="P7" s="273">
        <v>4</v>
      </c>
      <c r="Q7" s="382">
        <v>1</v>
      </c>
      <c r="R7" s="382">
        <v>1</v>
      </c>
      <c r="S7" s="382"/>
      <c r="T7" s="382"/>
      <c r="U7" s="362"/>
      <c r="V7" s="362"/>
      <c r="W7" s="362"/>
      <c r="X7" s="362"/>
      <c r="Y7" s="362"/>
      <c r="Z7" s="362"/>
      <c r="AA7" s="362"/>
    </row>
    <row r="8" spans="1:27" ht="12.75" customHeight="1">
      <c r="A8" s="258"/>
      <c r="B8" s="259"/>
      <c r="C8" s="260"/>
      <c r="D8" s="260"/>
      <c r="E8" s="260"/>
      <c r="F8" s="260"/>
      <c r="G8" s="260"/>
      <c r="H8" s="261"/>
      <c r="I8" s="260"/>
      <c r="J8" s="260"/>
      <c r="K8" s="260"/>
      <c r="L8" s="260"/>
      <c r="M8" s="262"/>
      <c r="N8" s="263"/>
      <c r="O8" s="263"/>
      <c r="P8" s="263"/>
      <c r="Q8" s="382"/>
      <c r="R8" s="382"/>
      <c r="S8" s="382"/>
      <c r="T8" s="382"/>
      <c r="U8" s="362"/>
      <c r="V8" s="362"/>
      <c r="W8" s="362"/>
      <c r="X8" s="362"/>
      <c r="Y8" s="362"/>
      <c r="Z8" s="362"/>
      <c r="AA8" s="362"/>
    </row>
    <row r="9" spans="1:27" ht="12.75" customHeight="1" thickBot="1">
      <c r="A9" s="258"/>
      <c r="B9" s="259" t="s">
        <v>601</v>
      </c>
      <c r="C9" s="260"/>
      <c r="D9" s="260"/>
      <c r="E9" s="260"/>
      <c r="F9" s="260"/>
      <c r="G9" s="260"/>
      <c r="H9" s="261"/>
      <c r="I9" s="260"/>
      <c r="J9" s="260"/>
      <c r="K9" s="260"/>
      <c r="L9" s="260"/>
      <c r="M9" s="262"/>
      <c r="N9" s="263"/>
      <c r="O9" s="263"/>
      <c r="P9" s="263"/>
      <c r="Q9" s="382"/>
      <c r="R9" s="382"/>
      <c r="S9" s="382"/>
      <c r="T9" s="382"/>
      <c r="U9" s="362"/>
      <c r="V9" s="362"/>
      <c r="W9" s="362"/>
      <c r="X9" s="362"/>
      <c r="Y9" s="362"/>
      <c r="Z9" s="362"/>
      <c r="AA9" s="362"/>
    </row>
    <row r="10" spans="1:27" ht="12.75" customHeight="1">
      <c r="A10" s="445">
        <v>2</v>
      </c>
      <c r="B10" s="461" t="s">
        <v>1194</v>
      </c>
      <c r="C10" s="446" t="s">
        <v>1195</v>
      </c>
      <c r="D10" s="447" t="s">
        <v>1196</v>
      </c>
      <c r="E10" s="447" t="s">
        <v>1197</v>
      </c>
      <c r="F10" s="447" t="s">
        <v>1654</v>
      </c>
      <c r="G10" s="448"/>
      <c r="H10" s="260"/>
      <c r="I10" s="279" t="s">
        <v>1390</v>
      </c>
      <c r="J10" s="280" t="s">
        <v>1390</v>
      </c>
      <c r="K10" s="280"/>
      <c r="L10" s="284"/>
      <c r="M10" s="262"/>
      <c r="N10" s="285">
        <v>3</v>
      </c>
      <c r="O10" s="286">
        <v>3</v>
      </c>
      <c r="P10" s="287"/>
      <c r="Q10" s="382">
        <v>1</v>
      </c>
      <c r="R10" s="382">
        <v>1</v>
      </c>
      <c r="S10" s="382"/>
      <c r="T10" s="382"/>
      <c r="U10" s="362"/>
      <c r="V10" s="362"/>
      <c r="W10" s="362"/>
      <c r="X10" s="362"/>
      <c r="Y10" s="362"/>
      <c r="Z10" s="362"/>
      <c r="AA10" s="362"/>
    </row>
    <row r="11" spans="1:27" ht="12.75" customHeight="1">
      <c r="A11" s="445">
        <v>3</v>
      </c>
      <c r="B11" s="335" t="s">
        <v>834</v>
      </c>
      <c r="C11" s="449" t="s">
        <v>1198</v>
      </c>
      <c r="D11" s="450" t="s">
        <v>1199</v>
      </c>
      <c r="E11" s="450" t="s">
        <v>1197</v>
      </c>
      <c r="F11" s="450" t="s">
        <v>1651</v>
      </c>
      <c r="G11" s="451"/>
      <c r="H11" s="260"/>
      <c r="I11" s="292" t="s">
        <v>1390</v>
      </c>
      <c r="J11" s="293" t="s">
        <v>1390</v>
      </c>
      <c r="K11" s="293"/>
      <c r="L11" s="294"/>
      <c r="M11" s="262"/>
      <c r="N11" s="295">
        <v>3</v>
      </c>
      <c r="O11" s="296">
        <v>3</v>
      </c>
      <c r="P11" s="297"/>
      <c r="Q11" s="382">
        <v>1</v>
      </c>
      <c r="R11" s="382">
        <v>1</v>
      </c>
      <c r="S11" s="382"/>
      <c r="T11" s="382"/>
      <c r="U11" s="362"/>
      <c r="V11" s="362"/>
      <c r="W11" s="362"/>
      <c r="X11" s="362"/>
      <c r="Y11" s="362"/>
      <c r="Z11" s="362"/>
      <c r="AA11" s="362"/>
    </row>
    <row r="12" spans="1:27" ht="12.75" customHeight="1">
      <c r="A12" s="445">
        <v>4</v>
      </c>
      <c r="B12" s="346" t="s">
        <v>1200</v>
      </c>
      <c r="C12" s="457" t="s">
        <v>1225</v>
      </c>
      <c r="D12" s="458" t="s">
        <v>1201</v>
      </c>
      <c r="E12" s="458" t="s">
        <v>1197</v>
      </c>
      <c r="F12" s="458" t="s">
        <v>1392</v>
      </c>
      <c r="G12" s="459"/>
      <c r="H12" s="260"/>
      <c r="I12" s="315" t="s">
        <v>1390</v>
      </c>
      <c r="J12" s="316" t="s">
        <v>1390</v>
      </c>
      <c r="K12" s="316"/>
      <c r="L12" s="317"/>
      <c r="M12" s="262"/>
      <c r="N12" s="318">
        <v>3</v>
      </c>
      <c r="O12" s="319">
        <v>3</v>
      </c>
      <c r="P12" s="320"/>
      <c r="Q12" s="382">
        <v>1</v>
      </c>
      <c r="R12" s="382">
        <v>1</v>
      </c>
      <c r="S12" s="382"/>
      <c r="T12" s="382"/>
      <c r="U12" s="359" t="s">
        <v>826</v>
      </c>
      <c r="V12" s="362"/>
      <c r="W12" s="362"/>
      <c r="X12" s="260" t="s">
        <v>207</v>
      </c>
      <c r="Y12" s="260" t="s">
        <v>208</v>
      </c>
      <c r="Z12" s="260">
        <v>2</v>
      </c>
      <c r="AA12" s="260" t="s">
        <v>1392</v>
      </c>
    </row>
    <row r="13" spans="1:28" ht="12.75" customHeight="1">
      <c r="A13" s="445">
        <v>5</v>
      </c>
      <c r="B13" s="335" t="s">
        <v>893</v>
      </c>
      <c r="C13" s="449" t="s">
        <v>1202</v>
      </c>
      <c r="D13" s="450" t="s">
        <v>1203</v>
      </c>
      <c r="E13" s="450" t="s">
        <v>1197</v>
      </c>
      <c r="F13" s="450" t="s">
        <v>1654</v>
      </c>
      <c r="G13" s="451"/>
      <c r="H13" s="260"/>
      <c r="I13" s="292" t="s">
        <v>1390</v>
      </c>
      <c r="J13" s="293" t="s">
        <v>1390</v>
      </c>
      <c r="K13" s="293"/>
      <c r="L13" s="294"/>
      <c r="M13" s="262"/>
      <c r="N13" s="295">
        <v>3</v>
      </c>
      <c r="O13" s="296">
        <v>3</v>
      </c>
      <c r="P13" s="297"/>
      <c r="Q13" s="382">
        <v>1</v>
      </c>
      <c r="R13" s="382">
        <v>1</v>
      </c>
      <c r="S13" s="382"/>
      <c r="T13" s="262" t="s">
        <v>1390</v>
      </c>
      <c r="U13" s="347" t="s">
        <v>893</v>
      </c>
      <c r="V13" s="457" t="s">
        <v>1202</v>
      </c>
      <c r="W13" s="458" t="s">
        <v>1203</v>
      </c>
      <c r="X13" s="316" t="s">
        <v>1390</v>
      </c>
      <c r="Y13" s="316" t="s">
        <v>1390</v>
      </c>
      <c r="Z13" s="316"/>
      <c r="AA13" s="316"/>
      <c r="AB13" s="38">
        <f aca="true" t="shared" si="0" ref="AB13:AB24">COUNTA(X13:AA13)</f>
        <v>2</v>
      </c>
    </row>
    <row r="14" spans="1:28" ht="12.75" customHeight="1">
      <c r="A14" s="445">
        <v>6</v>
      </c>
      <c r="B14" s="346" t="s">
        <v>894</v>
      </c>
      <c r="C14" s="457" t="s">
        <v>1204</v>
      </c>
      <c r="D14" s="458" t="s">
        <v>1476</v>
      </c>
      <c r="E14" s="458" t="s">
        <v>1197</v>
      </c>
      <c r="F14" s="458" t="s">
        <v>1651</v>
      </c>
      <c r="G14" s="459"/>
      <c r="H14" s="260"/>
      <c r="I14" s="315" t="s">
        <v>1390</v>
      </c>
      <c r="J14" s="316" t="s">
        <v>1390</v>
      </c>
      <c r="K14" s="316"/>
      <c r="L14" s="317"/>
      <c r="M14" s="262"/>
      <c r="N14" s="318">
        <v>3</v>
      </c>
      <c r="O14" s="319">
        <v>3</v>
      </c>
      <c r="P14" s="320"/>
      <c r="Q14" s="382">
        <v>1</v>
      </c>
      <c r="R14" s="382">
        <v>1</v>
      </c>
      <c r="S14" s="382"/>
      <c r="T14" s="262" t="s">
        <v>1390</v>
      </c>
      <c r="U14" s="336" t="s">
        <v>1208</v>
      </c>
      <c r="V14" s="449" t="s">
        <v>1226</v>
      </c>
      <c r="W14" s="337" t="s">
        <v>1209</v>
      </c>
      <c r="X14" s="293" t="s">
        <v>1390</v>
      </c>
      <c r="Y14" s="293" t="s">
        <v>1390</v>
      </c>
      <c r="Z14" s="293"/>
      <c r="AA14" s="293"/>
      <c r="AB14" s="38">
        <f t="shared" si="0"/>
        <v>2</v>
      </c>
    </row>
    <row r="15" spans="1:28" ht="12.75" customHeight="1">
      <c r="A15" s="445">
        <v>7</v>
      </c>
      <c r="B15" s="335" t="s">
        <v>1205</v>
      </c>
      <c r="C15" s="449" t="s">
        <v>1206</v>
      </c>
      <c r="D15" s="450" t="s">
        <v>673</v>
      </c>
      <c r="E15" s="450" t="s">
        <v>1207</v>
      </c>
      <c r="F15" s="450"/>
      <c r="G15" s="451"/>
      <c r="H15" s="260"/>
      <c r="I15" s="292" t="s">
        <v>1390</v>
      </c>
      <c r="J15" s="293"/>
      <c r="K15" s="293" t="s">
        <v>1390</v>
      </c>
      <c r="L15" s="294"/>
      <c r="M15" s="262"/>
      <c r="N15" s="295">
        <v>4</v>
      </c>
      <c r="O15" s="296"/>
      <c r="P15" s="297" t="s">
        <v>766</v>
      </c>
      <c r="Q15" s="382">
        <v>1</v>
      </c>
      <c r="R15" s="382">
        <v>3</v>
      </c>
      <c r="S15" s="382"/>
      <c r="T15" s="262" t="s">
        <v>1390</v>
      </c>
      <c r="U15" s="513">
        <v>2</v>
      </c>
      <c r="V15" s="312" t="s">
        <v>258</v>
      </c>
      <c r="W15" s="313" t="s">
        <v>1215</v>
      </c>
      <c r="X15" s="316"/>
      <c r="Y15" s="316" t="s">
        <v>1390</v>
      </c>
      <c r="Z15" s="316"/>
      <c r="AA15" s="316"/>
      <c r="AB15" s="38">
        <f t="shared" si="0"/>
        <v>1</v>
      </c>
    </row>
    <row r="16" spans="1:28" ht="12.75" customHeight="1" thickBot="1">
      <c r="A16" s="445">
        <v>8</v>
      </c>
      <c r="B16" s="462" t="s">
        <v>1208</v>
      </c>
      <c r="C16" s="453" t="s">
        <v>1226</v>
      </c>
      <c r="D16" s="356" t="s">
        <v>1209</v>
      </c>
      <c r="E16" s="460" t="s">
        <v>1197</v>
      </c>
      <c r="F16" s="454" t="s">
        <v>1651</v>
      </c>
      <c r="G16" s="455"/>
      <c r="H16" s="261"/>
      <c r="I16" s="302" t="s">
        <v>1390</v>
      </c>
      <c r="J16" s="303" t="s">
        <v>1390</v>
      </c>
      <c r="K16" s="303"/>
      <c r="L16" s="304"/>
      <c r="M16" s="358"/>
      <c r="N16" s="305">
        <v>3</v>
      </c>
      <c r="O16" s="306">
        <v>3</v>
      </c>
      <c r="P16" s="307"/>
      <c r="Q16" s="382">
        <v>1</v>
      </c>
      <c r="R16" s="382">
        <v>1</v>
      </c>
      <c r="S16" s="382"/>
      <c r="T16" s="262" t="s">
        <v>1390</v>
      </c>
      <c r="U16" s="336" t="s">
        <v>860</v>
      </c>
      <c r="V16" s="449" t="s">
        <v>1227</v>
      </c>
      <c r="W16" s="450" t="s">
        <v>1210</v>
      </c>
      <c r="X16" s="293" t="s">
        <v>1390</v>
      </c>
      <c r="Y16" s="293"/>
      <c r="Z16" s="293"/>
      <c r="AA16" s="293"/>
      <c r="AB16" s="38">
        <f t="shared" si="0"/>
        <v>1</v>
      </c>
    </row>
    <row r="17" spans="1:28" ht="12.75" customHeight="1">
      <c r="A17" s="258"/>
      <c r="B17" s="333"/>
      <c r="C17" s="260"/>
      <c r="D17" s="260"/>
      <c r="E17" s="260"/>
      <c r="F17" s="260"/>
      <c r="G17" s="260"/>
      <c r="H17" s="261"/>
      <c r="I17" s="260"/>
      <c r="J17" s="260"/>
      <c r="K17" s="260"/>
      <c r="L17" s="260"/>
      <c r="M17" s="262"/>
      <c r="N17" s="263"/>
      <c r="O17" s="263"/>
      <c r="P17" s="263"/>
      <c r="Q17" s="382"/>
      <c r="R17" s="382"/>
      <c r="S17" s="382"/>
      <c r="T17" s="262"/>
      <c r="U17" s="347" t="s">
        <v>1213</v>
      </c>
      <c r="V17" s="457"/>
      <c r="W17" s="458" t="s">
        <v>1214</v>
      </c>
      <c r="X17" s="316"/>
      <c r="Y17" s="316"/>
      <c r="Z17" s="316"/>
      <c r="AA17" s="316"/>
      <c r="AB17" s="38">
        <f t="shared" si="0"/>
        <v>0</v>
      </c>
    </row>
    <row r="18" spans="1:28" ht="12.75" customHeight="1" thickBot="1">
      <c r="A18" s="258"/>
      <c r="B18" s="259" t="s">
        <v>602</v>
      </c>
      <c r="C18" s="260"/>
      <c r="D18" s="260"/>
      <c r="E18" s="260"/>
      <c r="F18" s="260"/>
      <c r="G18" s="260"/>
      <c r="H18" s="261"/>
      <c r="I18" s="260"/>
      <c r="J18" s="260"/>
      <c r="K18" s="260"/>
      <c r="L18" s="260"/>
      <c r="M18" s="262"/>
      <c r="N18" s="263"/>
      <c r="O18" s="263"/>
      <c r="P18" s="263"/>
      <c r="Q18" s="382"/>
      <c r="R18" s="382"/>
      <c r="S18" s="382"/>
      <c r="T18" s="262" t="s">
        <v>1390</v>
      </c>
      <c r="U18" s="347" t="s">
        <v>1200</v>
      </c>
      <c r="V18" s="457" t="s">
        <v>1225</v>
      </c>
      <c r="W18" s="458" t="s">
        <v>1201</v>
      </c>
      <c r="X18" s="316" t="s">
        <v>1390</v>
      </c>
      <c r="Y18" s="316" t="s">
        <v>1390</v>
      </c>
      <c r="Z18" s="316"/>
      <c r="AA18" s="316"/>
      <c r="AB18" s="38">
        <f t="shared" si="0"/>
        <v>2</v>
      </c>
    </row>
    <row r="19" spans="1:28" ht="12.75" customHeight="1">
      <c r="A19" s="456">
        <v>9</v>
      </c>
      <c r="B19" s="461" t="s">
        <v>860</v>
      </c>
      <c r="C19" s="446" t="s">
        <v>1227</v>
      </c>
      <c r="D19" s="447" t="s">
        <v>1210</v>
      </c>
      <c r="E19" s="447" t="s">
        <v>1197</v>
      </c>
      <c r="F19" s="447"/>
      <c r="G19" s="448"/>
      <c r="H19" s="260"/>
      <c r="I19" s="279" t="s">
        <v>1390</v>
      </c>
      <c r="J19" s="280"/>
      <c r="K19" s="280"/>
      <c r="L19" s="284"/>
      <c r="M19" s="262"/>
      <c r="N19" s="285">
        <v>3</v>
      </c>
      <c r="O19" s="286"/>
      <c r="P19" s="287"/>
      <c r="Q19" s="382">
        <v>1</v>
      </c>
      <c r="R19" s="382">
        <v>1</v>
      </c>
      <c r="S19" s="382"/>
      <c r="T19" s="262" t="s">
        <v>1390</v>
      </c>
      <c r="U19" s="336" t="s">
        <v>1194</v>
      </c>
      <c r="V19" s="449" t="s">
        <v>1195</v>
      </c>
      <c r="W19" s="450" t="s">
        <v>1196</v>
      </c>
      <c r="X19" s="293" t="s">
        <v>1390</v>
      </c>
      <c r="Y19" s="293" t="s">
        <v>1390</v>
      </c>
      <c r="Z19" s="293"/>
      <c r="AA19" s="293"/>
      <c r="AB19" s="38">
        <f t="shared" si="0"/>
        <v>2</v>
      </c>
    </row>
    <row r="20" spans="1:28" ht="12.75" customHeight="1">
      <c r="A20" s="445">
        <v>10</v>
      </c>
      <c r="B20" s="335">
        <v>4</v>
      </c>
      <c r="C20" s="449" t="s">
        <v>1211</v>
      </c>
      <c r="D20" s="450" t="s">
        <v>1212</v>
      </c>
      <c r="E20" s="450"/>
      <c r="F20" s="450" t="s">
        <v>1407</v>
      </c>
      <c r="G20" s="451"/>
      <c r="H20" s="260"/>
      <c r="I20" s="292"/>
      <c r="J20" s="293" t="s">
        <v>1390</v>
      </c>
      <c r="K20" s="293"/>
      <c r="L20" s="294"/>
      <c r="M20" s="262"/>
      <c r="N20" s="295"/>
      <c r="O20" s="296">
        <v>4</v>
      </c>
      <c r="P20" s="297"/>
      <c r="Q20" s="382">
        <v>1</v>
      </c>
      <c r="R20" s="382">
        <v>1</v>
      </c>
      <c r="S20" s="382"/>
      <c r="T20" s="262"/>
      <c r="U20" s="347">
        <v>4</v>
      </c>
      <c r="V20" s="457" t="s">
        <v>1211</v>
      </c>
      <c r="W20" s="458" t="s">
        <v>1212</v>
      </c>
      <c r="X20" s="316"/>
      <c r="Y20" s="316"/>
      <c r="Z20" s="316"/>
      <c r="AA20" s="316"/>
      <c r="AB20" s="38">
        <f t="shared" si="0"/>
        <v>0</v>
      </c>
    </row>
    <row r="21" spans="1:28" ht="12.75" customHeight="1">
      <c r="A21" s="456">
        <v>11</v>
      </c>
      <c r="B21" s="346" t="s">
        <v>1213</v>
      </c>
      <c r="C21" s="457"/>
      <c r="D21" s="458" t="s">
        <v>1214</v>
      </c>
      <c r="E21" s="458"/>
      <c r="F21" s="458" t="s">
        <v>1407</v>
      </c>
      <c r="G21" s="459"/>
      <c r="H21" s="260"/>
      <c r="I21" s="315"/>
      <c r="J21" s="316" t="s">
        <v>1390</v>
      </c>
      <c r="K21" s="316"/>
      <c r="L21" s="317"/>
      <c r="M21" s="262"/>
      <c r="N21" s="318"/>
      <c r="O21" s="319">
        <v>3</v>
      </c>
      <c r="P21" s="320"/>
      <c r="Q21" s="382">
        <v>1</v>
      </c>
      <c r="R21" s="382">
        <v>1</v>
      </c>
      <c r="S21" s="382"/>
      <c r="T21" s="262" t="s">
        <v>1390</v>
      </c>
      <c r="U21" s="347" t="s">
        <v>1205</v>
      </c>
      <c r="V21" s="457" t="s">
        <v>1206</v>
      </c>
      <c r="W21" s="458" t="s">
        <v>673</v>
      </c>
      <c r="X21" s="316" t="s">
        <v>1390</v>
      </c>
      <c r="Y21" s="316" t="s">
        <v>1390</v>
      </c>
      <c r="Z21" s="316" t="s">
        <v>1390</v>
      </c>
      <c r="AA21" s="316"/>
      <c r="AB21" s="38">
        <f t="shared" si="0"/>
        <v>3</v>
      </c>
    </row>
    <row r="22" spans="1:28" ht="12.75" customHeight="1" thickBot="1">
      <c r="A22" s="445">
        <v>12</v>
      </c>
      <c r="B22" s="463">
        <v>2</v>
      </c>
      <c r="C22" s="322" t="s">
        <v>258</v>
      </c>
      <c r="D22" s="323" t="s">
        <v>1215</v>
      </c>
      <c r="E22" s="323"/>
      <c r="F22" s="323" t="s">
        <v>1651</v>
      </c>
      <c r="G22" s="324"/>
      <c r="H22" s="360"/>
      <c r="I22" s="326"/>
      <c r="J22" s="327" t="s">
        <v>1390</v>
      </c>
      <c r="K22" s="327"/>
      <c r="L22" s="328"/>
      <c r="M22" s="262"/>
      <c r="N22" s="373"/>
      <c r="O22" s="374">
        <v>2</v>
      </c>
      <c r="P22" s="332"/>
      <c r="Q22" s="382">
        <v>1</v>
      </c>
      <c r="R22" s="382">
        <v>1</v>
      </c>
      <c r="S22" s="382"/>
      <c r="T22" s="262" t="s">
        <v>1390</v>
      </c>
      <c r="U22" s="289" t="s">
        <v>892</v>
      </c>
      <c r="V22" s="289" t="s">
        <v>1191</v>
      </c>
      <c r="W22" s="290" t="s">
        <v>1192</v>
      </c>
      <c r="X22" s="293" t="s">
        <v>1390</v>
      </c>
      <c r="Y22" s="293" t="s">
        <v>1390</v>
      </c>
      <c r="Z22" s="293" t="s">
        <v>1390</v>
      </c>
      <c r="AA22" s="293" t="s">
        <v>1390</v>
      </c>
      <c r="AB22" s="38">
        <f t="shared" si="0"/>
        <v>4</v>
      </c>
    </row>
    <row r="23" spans="1:28" ht="12.75" customHeight="1">
      <c r="A23" s="445"/>
      <c r="B23" s="359" t="s">
        <v>3</v>
      </c>
      <c r="C23" s="363"/>
      <c r="D23" s="260">
        <f>COUNTA(D7:D22)</f>
        <v>12</v>
      </c>
      <c r="E23" s="363"/>
      <c r="F23" s="363"/>
      <c r="G23" s="363"/>
      <c r="H23" s="261"/>
      <c r="I23" s="260">
        <f>COUNTA(I7:I22)</f>
        <v>9</v>
      </c>
      <c r="J23" s="260">
        <f>COUNTA(J7:J22)</f>
        <v>10</v>
      </c>
      <c r="K23" s="260">
        <f>COUNTA(K7:K22)</f>
        <v>2</v>
      </c>
      <c r="L23" s="260">
        <f>COUNTA(L7:L22)</f>
        <v>1</v>
      </c>
      <c r="M23" s="361"/>
      <c r="N23" s="260">
        <f>COUNTA(N33:N36)</f>
        <v>2</v>
      </c>
      <c r="O23" s="260">
        <f>COUNTA(O33:O36)</f>
        <v>3</v>
      </c>
      <c r="P23" s="260">
        <f>COUNTA(P33:P36)</f>
        <v>3</v>
      </c>
      <c r="Q23" s="382"/>
      <c r="R23" s="382"/>
      <c r="S23" s="382"/>
      <c r="T23" s="262" t="s">
        <v>1390</v>
      </c>
      <c r="U23" s="347" t="s">
        <v>834</v>
      </c>
      <c r="V23" s="457" t="s">
        <v>1198</v>
      </c>
      <c r="W23" s="458" t="s">
        <v>1199</v>
      </c>
      <c r="X23" s="316" t="s">
        <v>1390</v>
      </c>
      <c r="Y23" s="316" t="s">
        <v>1390</v>
      </c>
      <c r="Z23" s="316"/>
      <c r="AA23" s="316"/>
      <c r="AB23" s="38">
        <f t="shared" si="0"/>
        <v>2</v>
      </c>
    </row>
    <row r="24" spans="1:28" ht="12.75" customHeight="1">
      <c r="A24" s="445"/>
      <c r="B24" s="359"/>
      <c r="C24" s="363"/>
      <c r="D24" s="260"/>
      <c r="E24" s="363"/>
      <c r="F24" s="363"/>
      <c r="G24" s="363"/>
      <c r="H24" s="261"/>
      <c r="I24" s="260"/>
      <c r="J24" s="260"/>
      <c r="K24" s="260"/>
      <c r="L24" s="260"/>
      <c r="M24" s="361"/>
      <c r="N24" s="362"/>
      <c r="O24" s="362"/>
      <c r="P24" s="362"/>
      <c r="Q24" s="382"/>
      <c r="R24" s="382"/>
      <c r="S24" s="382"/>
      <c r="T24" s="262" t="s">
        <v>1390</v>
      </c>
      <c r="U24" s="336" t="s">
        <v>894</v>
      </c>
      <c r="V24" s="449" t="s">
        <v>1204</v>
      </c>
      <c r="W24" s="450" t="s">
        <v>1476</v>
      </c>
      <c r="X24" s="293" t="s">
        <v>1390</v>
      </c>
      <c r="Y24" s="293" t="s">
        <v>1390</v>
      </c>
      <c r="Z24" s="293"/>
      <c r="AA24" s="293"/>
      <c r="AB24" s="38">
        <f t="shared" si="0"/>
        <v>2</v>
      </c>
    </row>
    <row r="25" spans="1:27" ht="12.75" customHeight="1">
      <c r="A25" s="258"/>
      <c r="B25" s="259"/>
      <c r="C25" s="260"/>
      <c r="D25" s="260"/>
      <c r="E25" s="260"/>
      <c r="F25" s="363"/>
      <c r="G25" s="363"/>
      <c r="H25" s="261"/>
      <c r="I25" s="260"/>
      <c r="J25" s="260"/>
      <c r="K25" s="260"/>
      <c r="L25" s="260"/>
      <c r="M25" s="367"/>
      <c r="N25" s="282"/>
      <c r="O25" s="282"/>
      <c r="P25" s="282"/>
      <c r="Q25" s="362"/>
      <c r="R25" s="362"/>
      <c r="S25" s="362"/>
      <c r="T25" s="262">
        <f>COUNTA(T13:T24)</f>
        <v>10</v>
      </c>
      <c r="U25" s="262">
        <f>COUNTA(U13:U24)</f>
        <v>12</v>
      </c>
      <c r="V25" s="362"/>
      <c r="W25" s="362"/>
      <c r="X25" s="262">
        <f>COUNTA(X13:X24)</f>
        <v>9</v>
      </c>
      <c r="Y25" s="262">
        <f>COUNTA(Y13:Y24)</f>
        <v>9</v>
      </c>
      <c r="Z25" s="262">
        <f>COUNTA(Z13:Z24)</f>
        <v>2</v>
      </c>
      <c r="AA25" s="262">
        <f>COUNTA(AA13:AA24)</f>
        <v>1</v>
      </c>
    </row>
    <row r="26" spans="1:10" ht="11.25" customHeight="1">
      <c r="A26" s="178" t="s">
        <v>1489</v>
      </c>
      <c r="B26" s="50"/>
      <c r="C26" s="5"/>
      <c r="D26" s="8"/>
      <c r="E26" s="50"/>
      <c r="F26" s="5"/>
      <c r="G26" s="5"/>
      <c r="I26" s="179"/>
      <c r="J26" s="5"/>
    </row>
    <row r="27" spans="1:10" ht="11.25" customHeight="1">
      <c r="A27" s="207" t="s">
        <v>1218</v>
      </c>
      <c r="B27" s="50"/>
      <c r="C27" s="5"/>
      <c r="D27" s="8"/>
      <c r="E27" s="5"/>
      <c r="H27" s="176"/>
      <c r="I27" s="8"/>
      <c r="J27" s="7"/>
    </row>
    <row r="28" spans="1:10" ht="11.25" customHeight="1">
      <c r="A28" s="207" t="s">
        <v>1219</v>
      </c>
      <c r="B28" s="50"/>
      <c r="C28" s="5"/>
      <c r="D28" s="8"/>
      <c r="E28" s="7"/>
      <c r="H28" s="5"/>
      <c r="I28" s="5"/>
      <c r="J28" s="5"/>
    </row>
    <row r="29" spans="1:10" ht="11.25" customHeight="1">
      <c r="A29" s="207" t="s">
        <v>1216</v>
      </c>
      <c r="B29" s="50"/>
      <c r="C29" s="5"/>
      <c r="D29" s="8"/>
      <c r="E29" s="7"/>
      <c r="H29" s="5"/>
      <c r="I29" s="5"/>
      <c r="J29" s="5"/>
    </row>
    <row r="30" spans="1:10" ht="11.25" customHeight="1">
      <c r="A30" s="207" t="s">
        <v>1217</v>
      </c>
      <c r="B30" s="50"/>
      <c r="C30" s="5"/>
      <c r="D30" s="8"/>
      <c r="E30" s="7"/>
      <c r="H30" s="5"/>
      <c r="I30" s="5"/>
      <c r="J30" s="5"/>
    </row>
    <row r="31" spans="1:10" ht="11.25" customHeight="1">
      <c r="A31" s="5"/>
      <c r="B31" s="5"/>
      <c r="C31" s="5"/>
      <c r="D31" s="8"/>
      <c r="E31" s="7"/>
      <c r="H31" s="5"/>
      <c r="I31" s="5"/>
      <c r="J31" s="5"/>
    </row>
    <row r="32" spans="1:10" ht="11.25" customHeight="1">
      <c r="A32" s="180" t="s">
        <v>184</v>
      </c>
      <c r="B32" s="50"/>
      <c r="C32" s="5"/>
      <c r="D32" s="8"/>
      <c r="E32" s="7"/>
      <c r="H32" s="5"/>
      <c r="I32" s="5"/>
      <c r="J32" s="5"/>
    </row>
    <row r="33" spans="1:17" ht="11.25" customHeight="1">
      <c r="A33" s="396">
        <v>1</v>
      </c>
      <c r="B33" s="396" t="s">
        <v>1221</v>
      </c>
      <c r="C33" s="396"/>
      <c r="D33" s="18"/>
      <c r="E33" s="417"/>
      <c r="F33" s="412"/>
      <c r="G33" s="412"/>
      <c r="H33" s="414"/>
      <c r="I33" s="414"/>
      <c r="J33" s="414"/>
      <c r="K33" s="412"/>
      <c r="L33" s="412"/>
      <c r="M33" s="414"/>
      <c r="N33" s="407"/>
      <c r="O33" s="407"/>
      <c r="P33" s="407" t="s">
        <v>1390</v>
      </c>
      <c r="Q33" s="38">
        <f>COUNTA(N33:P33)</f>
        <v>1</v>
      </c>
    </row>
    <row r="34" spans="1:17" ht="11.25" customHeight="1">
      <c r="A34" s="396">
        <v>2</v>
      </c>
      <c r="B34" s="396" t="s">
        <v>1222</v>
      </c>
      <c r="C34" s="396"/>
      <c r="D34" s="18"/>
      <c r="E34" s="417"/>
      <c r="F34" s="412"/>
      <c r="G34" s="412"/>
      <c r="H34" s="414"/>
      <c r="I34" s="414"/>
      <c r="J34" s="414"/>
      <c r="K34" s="412"/>
      <c r="L34" s="412"/>
      <c r="M34" s="414"/>
      <c r="N34" s="407"/>
      <c r="O34" s="407" t="s">
        <v>1390</v>
      </c>
      <c r="P34" s="407"/>
      <c r="Q34" s="38">
        <f>COUNTA(N34:P34)</f>
        <v>1</v>
      </c>
    </row>
    <row r="35" spans="1:17" ht="11.25" customHeight="1">
      <c r="A35" s="396">
        <v>3</v>
      </c>
      <c r="B35" s="396" t="s">
        <v>1223</v>
      </c>
      <c r="C35" s="396"/>
      <c r="D35" s="18"/>
      <c r="E35" s="417"/>
      <c r="F35" s="412"/>
      <c r="G35" s="412"/>
      <c r="H35" s="414"/>
      <c r="I35" s="414"/>
      <c r="J35" s="414"/>
      <c r="K35" s="412"/>
      <c r="L35" s="412"/>
      <c r="M35" s="414"/>
      <c r="N35" s="407" t="s">
        <v>1390</v>
      </c>
      <c r="O35" s="407" t="s">
        <v>1390</v>
      </c>
      <c r="P35" s="407" t="s">
        <v>1390</v>
      </c>
      <c r="Q35" s="38">
        <f>COUNTA(N35:P35)</f>
        <v>3</v>
      </c>
    </row>
    <row r="36" spans="1:17" ht="11.25" customHeight="1">
      <c r="A36" s="396">
        <v>4</v>
      </c>
      <c r="B36" s="396" t="s">
        <v>1224</v>
      </c>
      <c r="C36" s="396"/>
      <c r="D36" s="18"/>
      <c r="E36" s="417"/>
      <c r="F36" s="412"/>
      <c r="G36" s="412"/>
      <c r="H36" s="414"/>
      <c r="I36" s="414"/>
      <c r="J36" s="414"/>
      <c r="K36" s="412"/>
      <c r="L36" s="412"/>
      <c r="M36" s="414"/>
      <c r="N36" s="407" t="s">
        <v>1390</v>
      </c>
      <c r="O36" s="407" t="s">
        <v>1390</v>
      </c>
      <c r="P36" s="407" t="s">
        <v>1390</v>
      </c>
      <c r="Q36" s="38">
        <f>COUNTA(N36:P36)</f>
        <v>3</v>
      </c>
    </row>
  </sheetData>
  <mergeCells count="2">
    <mergeCell ref="F3:G3"/>
    <mergeCell ref="N3:R3"/>
  </mergeCells>
  <hyperlinks>
    <hyperlink ref="D7" r:id="rId1" tooltip="Show in Genome browser" display="http://demo.decodeme.com/health-watch/details/CD"/>
    <hyperlink ref="D13" r:id="rId2" tooltip="Show in Genome browser" display="http://demo.decodeme.com/health-watch/details/CD"/>
    <hyperlink ref="D19" r:id="rId3" tooltip="Show in Genome browser" display="http://demo.decodeme.com/health-watch/details/CD"/>
    <hyperlink ref="W22" r:id="rId4" tooltip="Show in Genome browser" display="http://demo.decodeme.com/health-watch/details/CD"/>
    <hyperlink ref="W13" r:id="rId5" tooltip="Show in Genome browser" display="http://demo.decodeme.com/health-watch/details/CD"/>
    <hyperlink ref="W16" r:id="rId6" tooltip="Show in Genome browser" display="http://demo.decodeme.com/health-watch/details/CD"/>
  </hyperlinks>
  <printOptions/>
  <pageMargins left="0.75" right="0.75" top="1" bottom="1" header="0.5" footer="0.5"/>
  <pageSetup fitToHeight="100" fitToWidth="1" horizontalDpi="600" verticalDpi="600" orientation="portrait" scale="80" r:id="rId7"/>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B24" sqref="B24"/>
    </sheetView>
  </sheetViews>
  <sheetFormatPr defaultColWidth="9.140625" defaultRowHeight="12.75"/>
  <cols>
    <col min="1" max="1" width="3.00390625" style="0" bestFit="1" customWidth="1"/>
    <col min="2" max="2" width="13.57421875" style="0" customWidth="1"/>
    <col min="3" max="3" width="13.8515625" style="0" bestFit="1" customWidth="1"/>
    <col min="4" max="4" width="13.57421875" style="1" bestFit="1" customWidth="1"/>
    <col min="5" max="5" width="16.00390625" style="0" bestFit="1" customWidth="1"/>
    <col min="6" max="7" width="5.7109375" style="0" customWidth="1"/>
    <col min="8" max="8" width="0.85546875" style="14" customWidth="1"/>
    <col min="9" max="10" width="3.00390625" style="0" bestFit="1" customWidth="1"/>
    <col min="11" max="12" width="2.8515625" style="0" bestFit="1" customWidth="1"/>
    <col min="13" max="13" width="0.85546875" style="14" customWidth="1"/>
    <col min="14" max="15" width="2.28125" style="46" bestFit="1" customWidth="1"/>
    <col min="16" max="16" width="6.7109375" style="46" bestFit="1" customWidth="1"/>
    <col min="17" max="18" width="4.8515625" style="0" bestFit="1" customWidth="1"/>
    <col min="19" max="19" width="6.140625" style="0" bestFit="1" customWidth="1"/>
  </cols>
  <sheetData>
    <row r="1" spans="1:23" ht="12.75">
      <c r="A1" s="94"/>
      <c r="B1" s="95" t="s">
        <v>1686</v>
      </c>
      <c r="C1" s="96"/>
      <c r="D1" s="97"/>
      <c r="E1" s="96"/>
      <c r="F1" s="96"/>
      <c r="G1" s="96"/>
      <c r="H1" s="98"/>
      <c r="I1" s="96"/>
      <c r="J1" s="96"/>
      <c r="K1" s="96"/>
      <c r="L1" s="96"/>
      <c r="T1" s="66"/>
      <c r="U1" s="66" t="s">
        <v>1030</v>
      </c>
      <c r="V1" s="66" t="s">
        <v>890</v>
      </c>
      <c r="W1" s="66" t="s">
        <v>891</v>
      </c>
    </row>
    <row r="2" spans="1:23" ht="12.75">
      <c r="A2" s="96"/>
      <c r="B2" s="95"/>
      <c r="C2" s="96"/>
      <c r="D2" s="97"/>
      <c r="E2" s="96"/>
      <c r="F2" s="96"/>
      <c r="G2" s="96"/>
      <c r="H2" s="98"/>
      <c r="I2" s="96"/>
      <c r="J2" s="96"/>
      <c r="K2" s="96"/>
      <c r="L2" s="96"/>
      <c r="M2"/>
      <c r="T2" s="66" t="s">
        <v>603</v>
      </c>
      <c r="U2" s="66">
        <v>1</v>
      </c>
      <c r="V2" s="66">
        <f>COUNTIF(AA10:AA18,4)</f>
        <v>1</v>
      </c>
      <c r="W2" s="66">
        <f>V2</f>
        <v>1</v>
      </c>
    </row>
    <row r="3" spans="1:23" ht="12.75">
      <c r="A3" s="96"/>
      <c r="B3" s="92" t="s">
        <v>826</v>
      </c>
      <c r="C3" s="92"/>
      <c r="D3" s="92"/>
      <c r="E3" s="92" t="s">
        <v>82</v>
      </c>
      <c r="F3" s="657" t="s">
        <v>84</v>
      </c>
      <c r="G3" s="657"/>
      <c r="H3" s="15"/>
      <c r="I3" s="91"/>
      <c r="J3" s="91"/>
      <c r="K3" s="91"/>
      <c r="L3" s="91"/>
      <c r="M3"/>
      <c r="N3" s="660" t="s">
        <v>210</v>
      </c>
      <c r="O3" s="660"/>
      <c r="P3" s="660"/>
      <c r="Q3" s="660"/>
      <c r="R3" s="660"/>
      <c r="T3" s="66" t="s">
        <v>186</v>
      </c>
      <c r="U3" s="66">
        <v>2</v>
      </c>
      <c r="V3" s="66">
        <f>COUNTIF(AA10:AA18,3)</f>
        <v>2</v>
      </c>
      <c r="W3" s="66">
        <f>V3</f>
        <v>2</v>
      </c>
    </row>
    <row r="4" spans="1:23" ht="12.75">
      <c r="A4" s="99"/>
      <c r="B4" s="92" t="s">
        <v>86</v>
      </c>
      <c r="C4" s="92" t="s">
        <v>1665</v>
      </c>
      <c r="D4" s="92" t="s">
        <v>1030</v>
      </c>
      <c r="E4" s="92" t="s">
        <v>83</v>
      </c>
      <c r="F4" s="92" t="s">
        <v>208</v>
      </c>
      <c r="G4" s="92" t="s">
        <v>1392</v>
      </c>
      <c r="H4" s="15"/>
      <c r="I4" s="92" t="s">
        <v>207</v>
      </c>
      <c r="J4" s="92" t="s">
        <v>208</v>
      </c>
      <c r="K4" s="92">
        <v>2</v>
      </c>
      <c r="L4" s="92" t="s">
        <v>1392</v>
      </c>
      <c r="M4" s="16"/>
      <c r="N4" s="139" t="s">
        <v>207</v>
      </c>
      <c r="O4" s="139" t="s">
        <v>208</v>
      </c>
      <c r="P4" s="139">
        <v>2</v>
      </c>
      <c r="Q4" s="139" t="s">
        <v>1356</v>
      </c>
      <c r="R4" s="139" t="s">
        <v>3</v>
      </c>
      <c r="T4" s="66" t="s">
        <v>187</v>
      </c>
      <c r="U4" s="66">
        <v>2</v>
      </c>
      <c r="V4" s="66">
        <f>COUNTIF(AA10:AA18,2)</f>
        <v>2</v>
      </c>
      <c r="W4" s="66">
        <f>V4</f>
        <v>2</v>
      </c>
    </row>
    <row r="5" spans="1:23" ht="12.75">
      <c r="A5" s="99"/>
      <c r="B5" s="100"/>
      <c r="C5" s="92"/>
      <c r="D5" s="92"/>
      <c r="E5" s="92"/>
      <c r="F5" s="92"/>
      <c r="G5" s="92"/>
      <c r="H5" s="15"/>
      <c r="I5" s="91"/>
      <c r="J5" s="91"/>
      <c r="K5" s="91"/>
      <c r="L5" s="91"/>
      <c r="T5" s="66" t="s">
        <v>188</v>
      </c>
      <c r="U5" s="66">
        <v>4</v>
      </c>
      <c r="V5" s="66">
        <f>COUNTIF(AA10:AA18,1)</f>
        <v>4</v>
      </c>
      <c r="W5" s="66">
        <f>V5</f>
        <v>4</v>
      </c>
    </row>
    <row r="6" spans="1:23" ht="13.5" thickBot="1">
      <c r="A6" s="99"/>
      <c r="B6" s="100" t="s">
        <v>1</v>
      </c>
      <c r="C6" s="92"/>
      <c r="D6" s="92"/>
      <c r="E6" s="92"/>
      <c r="F6" s="92"/>
      <c r="G6" s="92"/>
      <c r="H6" s="15"/>
      <c r="I6" s="91"/>
      <c r="J6" s="91"/>
      <c r="K6" s="91"/>
      <c r="L6" s="91"/>
      <c r="T6" s="65"/>
      <c r="U6" s="65">
        <f>SUM(U2:U5)</f>
        <v>9</v>
      </c>
      <c r="V6" s="65">
        <f>SUM(V2:V5)</f>
        <v>9</v>
      </c>
      <c r="W6" s="65">
        <f>SUM(W2:W5)</f>
        <v>9</v>
      </c>
    </row>
    <row r="7" spans="1:18" ht="13.5" thickBot="1">
      <c r="A7" s="101">
        <v>1</v>
      </c>
      <c r="B7" s="102" t="s">
        <v>1377</v>
      </c>
      <c r="C7" s="103" t="s">
        <v>1393</v>
      </c>
      <c r="D7" s="105" t="s">
        <v>1394</v>
      </c>
      <c r="E7" s="105" t="s">
        <v>1457</v>
      </c>
      <c r="F7" s="105" t="s">
        <v>1392</v>
      </c>
      <c r="G7" s="106" t="s">
        <v>1392</v>
      </c>
      <c r="H7" s="92"/>
      <c r="I7" s="107" t="s">
        <v>1390</v>
      </c>
      <c r="J7" s="108" t="s">
        <v>1390</v>
      </c>
      <c r="K7" s="108" t="s">
        <v>1390</v>
      </c>
      <c r="L7" s="109" t="s">
        <v>1390</v>
      </c>
      <c r="M7" s="2"/>
      <c r="N7" s="140">
        <v>7</v>
      </c>
      <c r="O7" s="141">
        <v>2</v>
      </c>
      <c r="P7" s="90" t="s">
        <v>193</v>
      </c>
      <c r="Q7" s="38">
        <v>2</v>
      </c>
      <c r="R7" s="38">
        <v>3</v>
      </c>
    </row>
    <row r="8" spans="1:18" ht="12.75">
      <c r="A8" s="99"/>
      <c r="B8" s="100"/>
      <c r="C8" s="92"/>
      <c r="D8" s="92"/>
      <c r="E8" s="92"/>
      <c r="F8" s="92"/>
      <c r="G8" s="92"/>
      <c r="H8" s="15"/>
      <c r="I8" s="91"/>
      <c r="J8" s="91"/>
      <c r="K8" s="91"/>
      <c r="L8" s="91"/>
      <c r="Q8" s="38"/>
      <c r="R8" s="38"/>
    </row>
    <row r="9" spans="1:26" ht="13.5" thickBot="1">
      <c r="A9" s="99"/>
      <c r="B9" s="100" t="s">
        <v>600</v>
      </c>
      <c r="C9" s="92"/>
      <c r="D9" s="92"/>
      <c r="E9" s="92"/>
      <c r="F9" s="92"/>
      <c r="G9" s="92"/>
      <c r="H9" s="15"/>
      <c r="I9" s="92"/>
      <c r="J9" s="92"/>
      <c r="K9" s="92"/>
      <c r="L9" s="92"/>
      <c r="M9" s="2"/>
      <c r="N9" s="142"/>
      <c r="O9" s="142"/>
      <c r="P9" s="142"/>
      <c r="Q9" s="38"/>
      <c r="R9" s="38"/>
      <c r="T9" s="4" t="s">
        <v>826</v>
      </c>
      <c r="U9" s="92" t="s">
        <v>1665</v>
      </c>
      <c r="V9" s="92" t="s">
        <v>1030</v>
      </c>
      <c r="W9" s="92" t="s">
        <v>207</v>
      </c>
      <c r="X9" s="92" t="s">
        <v>208</v>
      </c>
      <c r="Y9" s="92">
        <v>2</v>
      </c>
      <c r="Z9" s="92" t="s">
        <v>1392</v>
      </c>
    </row>
    <row r="10" spans="1:27" ht="12.75">
      <c r="A10" s="101">
        <v>2</v>
      </c>
      <c r="B10" s="110" t="s">
        <v>1443</v>
      </c>
      <c r="C10" s="111" t="s">
        <v>1667</v>
      </c>
      <c r="D10" s="112" t="s">
        <v>1444</v>
      </c>
      <c r="E10" s="112" t="s">
        <v>1445</v>
      </c>
      <c r="F10" s="112" t="s">
        <v>1407</v>
      </c>
      <c r="G10" s="113"/>
      <c r="H10" s="114"/>
      <c r="I10" s="115" t="s">
        <v>1390</v>
      </c>
      <c r="J10" s="116" t="s">
        <v>1390</v>
      </c>
      <c r="K10" s="116" t="s">
        <v>1390</v>
      </c>
      <c r="L10" s="117"/>
      <c r="M10" s="71"/>
      <c r="N10" s="143">
        <v>6</v>
      </c>
      <c r="O10" s="144">
        <v>6</v>
      </c>
      <c r="P10" s="145" t="s">
        <v>191</v>
      </c>
      <c r="Q10" s="38">
        <v>1</v>
      </c>
      <c r="R10" s="38">
        <v>2</v>
      </c>
      <c r="T10" s="438" t="s">
        <v>824</v>
      </c>
      <c r="U10" s="493" t="s">
        <v>1454</v>
      </c>
      <c r="V10" s="111" t="s">
        <v>1455</v>
      </c>
      <c r="W10" s="116" t="s">
        <v>1390</v>
      </c>
      <c r="X10" s="116" t="s">
        <v>1390</v>
      </c>
      <c r="Y10" s="116"/>
      <c r="Z10" s="117"/>
      <c r="AA10">
        <f>COUNTA(W10:Z10)</f>
        <v>2</v>
      </c>
    </row>
    <row r="11" spans="1:27" ht="13.5" thickBot="1">
      <c r="A11" s="101">
        <v>3</v>
      </c>
      <c r="B11" s="118">
        <v>18</v>
      </c>
      <c r="C11" s="119" t="s">
        <v>1458</v>
      </c>
      <c r="D11" s="120" t="s">
        <v>1459</v>
      </c>
      <c r="E11" s="120" t="s">
        <v>1457</v>
      </c>
      <c r="F11" s="120" t="s">
        <v>1651</v>
      </c>
      <c r="G11" s="121"/>
      <c r="H11" s="15"/>
      <c r="I11" s="122" t="s">
        <v>1390</v>
      </c>
      <c r="J11" s="123" t="s">
        <v>1390</v>
      </c>
      <c r="K11" s="123" t="s">
        <v>1390</v>
      </c>
      <c r="L11" s="124"/>
      <c r="M11" s="16"/>
      <c r="N11" s="146">
        <v>1</v>
      </c>
      <c r="O11" s="147">
        <v>1</v>
      </c>
      <c r="P11" s="148" t="s">
        <v>192</v>
      </c>
      <c r="Q11" s="38">
        <v>1</v>
      </c>
      <c r="R11" s="38">
        <v>4</v>
      </c>
      <c r="T11" s="132" t="s">
        <v>1377</v>
      </c>
      <c r="U11" s="494" t="s">
        <v>1393</v>
      </c>
      <c r="V11" s="133" t="s">
        <v>1394</v>
      </c>
      <c r="W11" s="137" t="s">
        <v>1390</v>
      </c>
      <c r="X11" s="137" t="s">
        <v>1390</v>
      </c>
      <c r="Y11" s="137" t="s">
        <v>1390</v>
      </c>
      <c r="Z11" s="138" t="s">
        <v>1390</v>
      </c>
      <c r="AA11">
        <f aca="true" t="shared" si="0" ref="AA11:AA18">COUNTA(W11:Z11)</f>
        <v>4</v>
      </c>
    </row>
    <row r="12" spans="1:27" ht="12.75">
      <c r="A12" s="99"/>
      <c r="B12" s="100"/>
      <c r="C12" s="92"/>
      <c r="D12" s="92"/>
      <c r="E12" s="92"/>
      <c r="F12" s="92"/>
      <c r="G12" s="92"/>
      <c r="H12" s="15"/>
      <c r="I12" s="92"/>
      <c r="J12" s="92"/>
      <c r="K12" s="92"/>
      <c r="L12" s="92"/>
      <c r="M12" s="2"/>
      <c r="N12" s="142"/>
      <c r="O12" s="142"/>
      <c r="P12" s="142"/>
      <c r="Q12" s="38"/>
      <c r="R12" s="38"/>
      <c r="T12" s="474" t="s">
        <v>572</v>
      </c>
      <c r="U12" s="495" t="s">
        <v>823</v>
      </c>
      <c r="V12" s="133" t="s">
        <v>520</v>
      </c>
      <c r="W12" s="137"/>
      <c r="X12" s="137"/>
      <c r="Y12" s="137"/>
      <c r="Z12" s="138" t="s">
        <v>1390</v>
      </c>
      <c r="AA12">
        <f t="shared" si="0"/>
        <v>1</v>
      </c>
    </row>
    <row r="13" spans="1:27" ht="13.5" thickBot="1">
      <c r="A13" s="99"/>
      <c r="B13" s="100" t="s">
        <v>601</v>
      </c>
      <c r="C13" s="92"/>
      <c r="D13" s="92"/>
      <c r="E13" s="92"/>
      <c r="F13" s="92"/>
      <c r="G13" s="92"/>
      <c r="H13" s="15"/>
      <c r="I13" s="92"/>
      <c r="J13" s="92"/>
      <c r="K13" s="92"/>
      <c r="L13" s="92"/>
      <c r="M13" s="2"/>
      <c r="N13" s="142"/>
      <c r="O13" s="142"/>
      <c r="P13" s="149"/>
      <c r="Q13" s="38"/>
      <c r="R13" s="38"/>
      <c r="T13" s="132" t="s">
        <v>1440</v>
      </c>
      <c r="U13" s="495" t="s">
        <v>825</v>
      </c>
      <c r="V13" s="133" t="s">
        <v>1441</v>
      </c>
      <c r="W13" s="137" t="s">
        <v>1390</v>
      </c>
      <c r="X13" s="137"/>
      <c r="Y13" s="137"/>
      <c r="Z13" s="138"/>
      <c r="AA13">
        <f t="shared" si="0"/>
        <v>1</v>
      </c>
    </row>
    <row r="14" spans="1:27" ht="12.75">
      <c r="A14" s="101">
        <v>4</v>
      </c>
      <c r="B14" s="438" t="s">
        <v>824</v>
      </c>
      <c r="C14" s="111" t="s">
        <v>1454</v>
      </c>
      <c r="D14" s="112" t="s">
        <v>1455</v>
      </c>
      <c r="E14" s="112" t="s">
        <v>1456</v>
      </c>
      <c r="F14" s="112" t="s">
        <v>1407</v>
      </c>
      <c r="G14" s="113"/>
      <c r="H14" s="114"/>
      <c r="I14" s="115" t="s">
        <v>1390</v>
      </c>
      <c r="J14" s="116" t="s">
        <v>1390</v>
      </c>
      <c r="K14" s="116"/>
      <c r="L14" s="117"/>
      <c r="M14" s="71"/>
      <c r="N14" s="143">
        <v>8</v>
      </c>
      <c r="O14" s="144">
        <v>8</v>
      </c>
      <c r="P14" s="145"/>
      <c r="Q14" s="38">
        <v>1</v>
      </c>
      <c r="R14" s="38">
        <v>1</v>
      </c>
      <c r="T14" s="132" t="s">
        <v>1443</v>
      </c>
      <c r="U14" s="494" t="s">
        <v>1667</v>
      </c>
      <c r="V14" s="133" t="s">
        <v>1444</v>
      </c>
      <c r="W14" s="137" t="s">
        <v>1390</v>
      </c>
      <c r="X14" s="137" t="s">
        <v>1390</v>
      </c>
      <c r="Y14" s="137" t="s">
        <v>1390</v>
      </c>
      <c r="Z14" s="138"/>
      <c r="AA14">
        <f t="shared" si="0"/>
        <v>3</v>
      </c>
    </row>
    <row r="15" spans="1:27" ht="13.5" thickBot="1">
      <c r="A15" s="101">
        <v>5</v>
      </c>
      <c r="B15" s="118">
        <v>15</v>
      </c>
      <c r="C15" s="119" t="s">
        <v>1451</v>
      </c>
      <c r="D15" s="120" t="s">
        <v>1452</v>
      </c>
      <c r="E15" s="120" t="s">
        <v>1453</v>
      </c>
      <c r="F15" s="120" t="s">
        <v>1651</v>
      </c>
      <c r="G15" s="121"/>
      <c r="H15" s="15"/>
      <c r="I15" s="122" t="s">
        <v>1390</v>
      </c>
      <c r="J15" s="123" t="s">
        <v>1390</v>
      </c>
      <c r="K15" s="123"/>
      <c r="L15" s="124"/>
      <c r="M15" s="16"/>
      <c r="N15" s="146">
        <v>4</v>
      </c>
      <c r="O15" s="147">
        <v>4</v>
      </c>
      <c r="P15" s="148"/>
      <c r="Q15" s="38">
        <v>1</v>
      </c>
      <c r="R15" s="38">
        <v>1</v>
      </c>
      <c r="T15" s="132">
        <v>14</v>
      </c>
      <c r="U15" s="494" t="s">
        <v>1449</v>
      </c>
      <c r="V15" s="133" t="s">
        <v>1450</v>
      </c>
      <c r="W15" s="137" t="s">
        <v>1390</v>
      </c>
      <c r="X15" s="137"/>
      <c r="Y15" s="137"/>
      <c r="Z15" s="138"/>
      <c r="AA15">
        <f t="shared" si="0"/>
        <v>1</v>
      </c>
    </row>
    <row r="16" spans="1:27" ht="12.75">
      <c r="A16" s="99"/>
      <c r="B16" s="100"/>
      <c r="C16" s="92"/>
      <c r="D16" s="92"/>
      <c r="E16" s="92"/>
      <c r="F16" s="92"/>
      <c r="G16" s="92"/>
      <c r="H16" s="15"/>
      <c r="I16" s="92"/>
      <c r="J16" s="92"/>
      <c r="K16" s="92"/>
      <c r="L16" s="92"/>
      <c r="M16" s="2"/>
      <c r="N16" s="142"/>
      <c r="O16" s="142"/>
      <c r="P16" s="142"/>
      <c r="Q16" s="38"/>
      <c r="R16" s="38"/>
      <c r="T16" s="132">
        <v>15</v>
      </c>
      <c r="U16" s="494" t="s">
        <v>1451</v>
      </c>
      <c r="V16" s="133" t="s">
        <v>1452</v>
      </c>
      <c r="W16" s="137" t="s">
        <v>1390</v>
      </c>
      <c r="X16" s="137" t="s">
        <v>1390</v>
      </c>
      <c r="Y16" s="137"/>
      <c r="Z16" s="138"/>
      <c r="AA16">
        <f t="shared" si="0"/>
        <v>2</v>
      </c>
    </row>
    <row r="17" spans="1:27" ht="13.5" thickBot="1">
      <c r="A17" s="99"/>
      <c r="B17" s="100" t="s">
        <v>602</v>
      </c>
      <c r="C17" s="92"/>
      <c r="D17" s="92"/>
      <c r="E17" s="92"/>
      <c r="F17" s="92"/>
      <c r="G17" s="92"/>
      <c r="H17" s="15"/>
      <c r="I17" s="92"/>
      <c r="J17" s="92"/>
      <c r="K17" s="92"/>
      <c r="L17" s="92"/>
      <c r="M17" s="2"/>
      <c r="N17" s="142"/>
      <c r="O17" s="142"/>
      <c r="P17" s="142"/>
      <c r="Q17" s="38"/>
      <c r="R17" s="38"/>
      <c r="T17" s="132">
        <v>18</v>
      </c>
      <c r="U17" s="494" t="s">
        <v>1458</v>
      </c>
      <c r="V17" s="133" t="s">
        <v>1459</v>
      </c>
      <c r="W17" s="137" t="s">
        <v>1390</v>
      </c>
      <c r="X17" s="137" t="s">
        <v>1390</v>
      </c>
      <c r="Y17" s="137" t="s">
        <v>1390</v>
      </c>
      <c r="Z17" s="138"/>
      <c r="AA17">
        <f t="shared" si="0"/>
        <v>3</v>
      </c>
    </row>
    <row r="18" spans="1:27" ht="13.5" thickBot="1">
      <c r="A18" s="101">
        <v>6</v>
      </c>
      <c r="B18" s="438" t="s">
        <v>572</v>
      </c>
      <c r="C18" s="485" t="s">
        <v>823</v>
      </c>
      <c r="D18" s="112" t="s">
        <v>520</v>
      </c>
      <c r="E18" s="112"/>
      <c r="F18" s="112"/>
      <c r="G18" s="113" t="s">
        <v>1651</v>
      </c>
      <c r="H18" s="114"/>
      <c r="I18" s="115"/>
      <c r="J18" s="116"/>
      <c r="K18" s="116"/>
      <c r="L18" s="117" t="s">
        <v>1390</v>
      </c>
      <c r="M18" s="71"/>
      <c r="N18" s="143"/>
      <c r="O18" s="144"/>
      <c r="P18" s="145"/>
      <c r="Q18" s="38"/>
      <c r="R18" s="38"/>
      <c r="T18" s="165" t="s">
        <v>1446</v>
      </c>
      <c r="U18" s="496" t="s">
        <v>825</v>
      </c>
      <c r="V18" s="166" t="s">
        <v>1447</v>
      </c>
      <c r="W18" s="170" t="s">
        <v>1390</v>
      </c>
      <c r="X18" s="170"/>
      <c r="Y18" s="170"/>
      <c r="Z18" s="171"/>
      <c r="AA18">
        <f t="shared" si="0"/>
        <v>1</v>
      </c>
    </row>
    <row r="19" spans="1:26" ht="12.75">
      <c r="A19" s="101">
        <v>7</v>
      </c>
      <c r="B19" s="125" t="s">
        <v>1440</v>
      </c>
      <c r="C19" s="17" t="s">
        <v>825</v>
      </c>
      <c r="D19" s="127" t="s">
        <v>1441</v>
      </c>
      <c r="E19" s="127" t="s">
        <v>1442</v>
      </c>
      <c r="F19" s="127"/>
      <c r="G19" s="128"/>
      <c r="H19" s="15"/>
      <c r="I19" s="129" t="s">
        <v>1390</v>
      </c>
      <c r="J19" s="130"/>
      <c r="K19" s="130"/>
      <c r="L19" s="131"/>
      <c r="M19" s="16"/>
      <c r="N19" s="150">
        <v>8</v>
      </c>
      <c r="O19" s="151"/>
      <c r="P19" s="152"/>
      <c r="Q19" s="38">
        <v>1</v>
      </c>
      <c r="R19" s="38">
        <v>1</v>
      </c>
      <c r="T19" s="92">
        <f aca="true" t="shared" si="1" ref="T19:Z19">COUNTA(T10:T18)</f>
        <v>9</v>
      </c>
      <c r="U19" s="92">
        <f t="shared" si="1"/>
        <v>9</v>
      </c>
      <c r="V19" s="92">
        <f t="shared" si="1"/>
        <v>9</v>
      </c>
      <c r="W19" s="92">
        <f t="shared" si="1"/>
        <v>8</v>
      </c>
      <c r="X19" s="92">
        <f t="shared" si="1"/>
        <v>5</v>
      </c>
      <c r="Y19" s="92">
        <f t="shared" si="1"/>
        <v>3</v>
      </c>
      <c r="Z19" s="92">
        <f t="shared" si="1"/>
        <v>2</v>
      </c>
    </row>
    <row r="20" spans="1:18" ht="12.75">
      <c r="A20" s="101">
        <v>8</v>
      </c>
      <c r="B20" s="132">
        <v>14</v>
      </c>
      <c r="C20" s="133" t="s">
        <v>1449</v>
      </c>
      <c r="D20" s="134" t="s">
        <v>1450</v>
      </c>
      <c r="E20" s="134" t="s">
        <v>1448</v>
      </c>
      <c r="F20" s="134"/>
      <c r="G20" s="135"/>
      <c r="H20" s="114"/>
      <c r="I20" s="136" t="s">
        <v>1390</v>
      </c>
      <c r="J20" s="137"/>
      <c r="K20" s="137"/>
      <c r="L20" s="138"/>
      <c r="M20" s="71"/>
      <c r="N20" s="153">
        <v>3</v>
      </c>
      <c r="O20" s="154"/>
      <c r="P20" s="155"/>
      <c r="Q20" s="38">
        <v>1</v>
      </c>
      <c r="R20" s="38">
        <v>1</v>
      </c>
    </row>
    <row r="21" spans="1:18" ht="13.5" thickBot="1">
      <c r="A21" s="101">
        <v>9</v>
      </c>
      <c r="B21" s="118" t="s">
        <v>1446</v>
      </c>
      <c r="C21" s="486" t="s">
        <v>825</v>
      </c>
      <c r="D21" s="120" t="s">
        <v>1447</v>
      </c>
      <c r="E21" s="120" t="s">
        <v>1448</v>
      </c>
      <c r="F21" s="120"/>
      <c r="G21" s="121"/>
      <c r="H21" s="15"/>
      <c r="I21" s="122" t="s">
        <v>1390</v>
      </c>
      <c r="J21" s="123"/>
      <c r="K21" s="123"/>
      <c r="L21" s="124"/>
      <c r="M21" s="16"/>
      <c r="N21" s="146">
        <v>3</v>
      </c>
      <c r="O21" s="147"/>
      <c r="P21" s="148"/>
      <c r="Q21" s="38">
        <v>1</v>
      </c>
      <c r="R21" s="38">
        <v>1</v>
      </c>
    </row>
    <row r="22" spans="1:18" ht="12.75">
      <c r="A22" s="91"/>
      <c r="B22" s="99" t="s">
        <v>3</v>
      </c>
      <c r="C22" s="91"/>
      <c r="D22" s="92">
        <f>COUNTA(D7:D21)</f>
        <v>9</v>
      </c>
      <c r="E22" s="91"/>
      <c r="F22" s="91"/>
      <c r="G22" s="91"/>
      <c r="H22" s="15"/>
      <c r="I22" s="92">
        <f>COUNTA(I7:I21)</f>
        <v>8</v>
      </c>
      <c r="J22" s="92">
        <f>COUNTA(J7:J21)</f>
        <v>5</v>
      </c>
      <c r="K22" s="92">
        <f>COUNTA(K7:K21)</f>
        <v>3</v>
      </c>
      <c r="L22" s="92">
        <f>COUNTA(L7:L21)</f>
        <v>2</v>
      </c>
      <c r="M22" s="16"/>
      <c r="N22" s="92">
        <f>COUNTA(N34:N43)</f>
        <v>6</v>
      </c>
      <c r="O22" s="92">
        <f>COUNTA(O34:O43)</f>
        <v>5</v>
      </c>
      <c r="P22" s="92">
        <f>COUNTA(P34:P43)</f>
        <v>8</v>
      </c>
      <c r="Q22" s="176"/>
      <c r="R22" s="176"/>
    </row>
    <row r="23" spans="1:13" ht="12.75" customHeight="1">
      <c r="A23" s="91"/>
      <c r="B23" s="99"/>
      <c r="C23" s="91"/>
      <c r="D23" s="92"/>
      <c r="E23" s="91"/>
      <c r="F23" s="91"/>
      <c r="G23" s="91"/>
      <c r="H23" s="15"/>
      <c r="I23" s="92"/>
      <c r="J23" s="92"/>
      <c r="K23" s="92"/>
      <c r="L23" s="92"/>
      <c r="M23" s="16"/>
    </row>
    <row r="24" spans="1:13" ht="12.75" customHeight="1">
      <c r="A24" s="99"/>
      <c r="B24" s="100" t="s">
        <v>623</v>
      </c>
      <c r="C24" s="92"/>
      <c r="D24" s="92"/>
      <c r="E24" s="92"/>
      <c r="F24" s="91"/>
      <c r="G24" s="91"/>
      <c r="H24" s="15"/>
      <c r="I24" s="92"/>
      <c r="J24" s="92"/>
      <c r="K24" s="92"/>
      <c r="L24" s="92"/>
      <c r="M24" s="16"/>
    </row>
    <row r="25" spans="1:13" ht="12.75" customHeight="1">
      <c r="A25" s="38"/>
      <c r="B25" s="243" t="s">
        <v>622</v>
      </c>
      <c r="C25" s="183"/>
      <c r="D25" s="161"/>
      <c r="E25" s="183"/>
      <c r="F25" s="91"/>
      <c r="G25" s="91"/>
      <c r="H25" s="15"/>
      <c r="I25" s="92"/>
      <c r="J25" s="92"/>
      <c r="K25" s="92"/>
      <c r="L25" s="92"/>
      <c r="M25" s="16"/>
    </row>
    <row r="26" spans="1:13" ht="11.25" customHeight="1">
      <c r="A26" s="91"/>
      <c r="B26" s="38"/>
      <c r="C26" s="38"/>
      <c r="D26" s="38"/>
      <c r="E26" s="38"/>
      <c r="F26" s="38"/>
      <c r="G26" s="91"/>
      <c r="H26" s="15"/>
      <c r="I26" s="92"/>
      <c r="J26" s="92"/>
      <c r="K26" s="92"/>
      <c r="L26" s="92"/>
      <c r="M26" s="16"/>
    </row>
    <row r="27" spans="1:17" ht="11.25" customHeight="1">
      <c r="A27" s="37" t="s">
        <v>1489</v>
      </c>
      <c r="B27" s="38"/>
      <c r="C27" s="38"/>
      <c r="D27" s="39"/>
      <c r="E27" s="38"/>
      <c r="F27" s="38"/>
      <c r="G27" s="38"/>
      <c r="H27" s="41"/>
      <c r="I27" s="38"/>
      <c r="J27" s="38"/>
      <c r="K27" s="38"/>
      <c r="L27" s="38"/>
      <c r="M27" s="41"/>
      <c r="N27" s="38"/>
      <c r="O27" s="38"/>
      <c r="P27" s="38"/>
      <c r="Q27" s="38"/>
    </row>
    <row r="28" spans="1:25" s="34" customFormat="1" ht="11.25" customHeight="1">
      <c r="A28" s="70" t="s">
        <v>1439</v>
      </c>
      <c r="B28" s="38"/>
      <c r="C28" s="38"/>
      <c r="D28" s="39"/>
      <c r="E28" s="38"/>
      <c r="G28" s="38"/>
      <c r="H28" s="41"/>
      <c r="I28" s="38"/>
      <c r="J28" s="38"/>
      <c r="K28" s="38"/>
      <c r="L28" s="38"/>
      <c r="M28" s="41"/>
      <c r="N28" s="38"/>
      <c r="O28" s="38"/>
      <c r="P28" s="38"/>
      <c r="Q28" s="38"/>
      <c r="T28"/>
      <c r="U28"/>
      <c r="V28"/>
      <c r="W28"/>
      <c r="X28"/>
      <c r="Y28"/>
    </row>
    <row r="29" spans="1:25" s="34" customFormat="1" ht="11.25" customHeight="1">
      <c r="A29" s="70" t="s">
        <v>1666</v>
      </c>
      <c r="B29" s="38"/>
      <c r="C29" s="38"/>
      <c r="D29" s="39"/>
      <c r="E29" s="43"/>
      <c r="G29" s="38"/>
      <c r="H29" s="41"/>
      <c r="I29" s="38"/>
      <c r="J29" s="38"/>
      <c r="K29" s="38"/>
      <c r="L29" s="38"/>
      <c r="M29" s="41"/>
      <c r="N29" s="38"/>
      <c r="O29" s="38"/>
      <c r="P29" s="38"/>
      <c r="Q29" s="38"/>
      <c r="T29"/>
      <c r="U29"/>
      <c r="V29"/>
      <c r="W29"/>
      <c r="X29"/>
      <c r="Y29"/>
    </row>
    <row r="30" spans="1:25" s="34" customFormat="1" ht="11.25" customHeight="1">
      <c r="A30" s="70" t="s">
        <v>1668</v>
      </c>
      <c r="B30" s="38"/>
      <c r="C30" s="38"/>
      <c r="D30" s="39"/>
      <c r="E30" s="43"/>
      <c r="G30" s="38"/>
      <c r="H30" s="41"/>
      <c r="I30" s="38"/>
      <c r="J30" s="38"/>
      <c r="K30" s="38"/>
      <c r="L30" s="38"/>
      <c r="M30" s="41"/>
      <c r="N30" s="38"/>
      <c r="O30" s="38"/>
      <c r="P30" s="38"/>
      <c r="Q30" s="38"/>
      <c r="T30"/>
      <c r="U30"/>
      <c r="V30"/>
      <c r="W30"/>
      <c r="X30"/>
      <c r="Y30"/>
    </row>
    <row r="31" spans="1:17" ht="11.25" customHeight="1">
      <c r="A31" s="70" t="s">
        <v>731</v>
      </c>
      <c r="B31" s="38"/>
      <c r="C31" s="42"/>
      <c r="D31" s="39"/>
      <c r="E31" s="43"/>
      <c r="G31" s="38"/>
      <c r="H31" s="41"/>
      <c r="I31" s="38"/>
      <c r="J31" s="38"/>
      <c r="K31" s="38"/>
      <c r="L31" s="38"/>
      <c r="M31" s="41"/>
      <c r="N31" s="38"/>
      <c r="O31" s="38"/>
      <c r="P31" s="38"/>
      <c r="Q31" s="38"/>
    </row>
    <row r="32" spans="1:17" ht="11.25" customHeight="1">
      <c r="A32" s="38"/>
      <c r="B32" s="38"/>
      <c r="C32" s="38"/>
      <c r="D32" s="39"/>
      <c r="E32" s="43"/>
      <c r="G32" s="38"/>
      <c r="H32" s="41"/>
      <c r="I32" s="38"/>
      <c r="J32" s="38"/>
      <c r="K32" s="38"/>
      <c r="L32" s="38"/>
      <c r="M32" s="41"/>
      <c r="N32" s="38"/>
      <c r="O32" s="38"/>
      <c r="P32" s="38"/>
      <c r="Q32" s="38"/>
    </row>
    <row r="33" spans="1:17" ht="11.25" customHeight="1">
      <c r="A33" s="44" t="s">
        <v>184</v>
      </c>
      <c r="B33" s="38"/>
      <c r="C33" s="38"/>
      <c r="D33" s="39"/>
      <c r="E33" s="43"/>
      <c r="G33" s="38"/>
      <c r="H33" s="41"/>
      <c r="I33" s="38"/>
      <c r="J33" s="38"/>
      <c r="K33" s="38"/>
      <c r="L33" s="38"/>
      <c r="M33" s="41"/>
      <c r="N33" s="38"/>
      <c r="O33" s="38"/>
      <c r="P33" s="38"/>
      <c r="Q33" s="38"/>
    </row>
    <row r="34" spans="1:17" ht="11.25" customHeight="1">
      <c r="A34" s="409">
        <v>1</v>
      </c>
      <c r="B34" s="409" t="s">
        <v>732</v>
      </c>
      <c r="C34" s="409"/>
      <c r="D34" s="410"/>
      <c r="E34" s="411"/>
      <c r="F34" s="412"/>
      <c r="G34" s="409"/>
      <c r="H34" s="398"/>
      <c r="I34" s="409"/>
      <c r="J34" s="409"/>
      <c r="K34" s="409"/>
      <c r="L34" s="409"/>
      <c r="M34" s="398"/>
      <c r="N34" s="408" t="s">
        <v>1390</v>
      </c>
      <c r="O34" s="408" t="s">
        <v>1390</v>
      </c>
      <c r="P34" s="408" t="s">
        <v>1390</v>
      </c>
      <c r="Q34" s="38">
        <f aca="true" t="shared" si="2" ref="Q34:Q43">COUNTA(N34:P34)</f>
        <v>3</v>
      </c>
    </row>
    <row r="35" spans="1:17" ht="11.25" customHeight="1">
      <c r="A35" s="409">
        <v>2</v>
      </c>
      <c r="B35" s="409" t="s">
        <v>1362</v>
      </c>
      <c r="C35" s="413"/>
      <c r="D35" s="409"/>
      <c r="E35" s="409"/>
      <c r="F35" s="412"/>
      <c r="G35" s="409"/>
      <c r="H35" s="398"/>
      <c r="I35" s="409"/>
      <c r="J35" s="409"/>
      <c r="K35" s="409"/>
      <c r="L35" s="409"/>
      <c r="M35" s="398"/>
      <c r="N35" s="408"/>
      <c r="O35" s="408" t="s">
        <v>1390</v>
      </c>
      <c r="P35" s="408" t="s">
        <v>1390</v>
      </c>
      <c r="Q35" s="38">
        <f t="shared" si="2"/>
        <v>2</v>
      </c>
    </row>
    <row r="36" spans="1:17" ht="12.75">
      <c r="A36" s="409">
        <v>3</v>
      </c>
      <c r="B36" s="409" t="s">
        <v>428</v>
      </c>
      <c r="C36" s="412"/>
      <c r="D36" s="412"/>
      <c r="E36" s="412"/>
      <c r="F36" s="414"/>
      <c r="G36" s="414"/>
      <c r="H36" s="409"/>
      <c r="I36" s="412"/>
      <c r="J36" s="412"/>
      <c r="K36" s="412"/>
      <c r="L36" s="412"/>
      <c r="M36" s="414"/>
      <c r="N36" s="408" t="s">
        <v>1390</v>
      </c>
      <c r="O36" s="408"/>
      <c r="P36" s="408"/>
      <c r="Q36" s="38">
        <f t="shared" si="2"/>
        <v>1</v>
      </c>
    </row>
    <row r="37" spans="1:17" ht="12.75">
      <c r="A37" s="409">
        <v>4</v>
      </c>
      <c r="B37" s="409" t="s">
        <v>431</v>
      </c>
      <c r="C37" s="412"/>
      <c r="D37" s="412"/>
      <c r="E37" s="412"/>
      <c r="F37" s="414"/>
      <c r="G37" s="414"/>
      <c r="H37" s="414"/>
      <c r="I37" s="412"/>
      <c r="J37" s="412"/>
      <c r="K37" s="412"/>
      <c r="L37" s="412"/>
      <c r="M37" s="414"/>
      <c r="N37" s="408" t="s">
        <v>1390</v>
      </c>
      <c r="O37" s="408" t="s">
        <v>1390</v>
      </c>
      <c r="P37" s="408"/>
      <c r="Q37" s="38">
        <f t="shared" si="2"/>
        <v>2</v>
      </c>
    </row>
    <row r="38" spans="1:17" ht="12.75">
      <c r="A38" s="409">
        <v>5</v>
      </c>
      <c r="B38" s="409" t="s">
        <v>432</v>
      </c>
      <c r="C38" s="412"/>
      <c r="D38" s="412"/>
      <c r="E38" s="412"/>
      <c r="F38" s="414"/>
      <c r="G38" s="414"/>
      <c r="H38" s="414"/>
      <c r="I38" s="412"/>
      <c r="J38" s="412"/>
      <c r="K38" s="412"/>
      <c r="L38" s="412"/>
      <c r="M38" s="414"/>
      <c r="N38" s="408"/>
      <c r="O38" s="408"/>
      <c r="P38" s="408" t="s">
        <v>1390</v>
      </c>
      <c r="Q38" s="38">
        <f t="shared" si="2"/>
        <v>1</v>
      </c>
    </row>
    <row r="39" spans="1:17" ht="12.75">
      <c r="A39" s="409">
        <v>6</v>
      </c>
      <c r="B39" s="409" t="s">
        <v>433</v>
      </c>
      <c r="C39" s="412"/>
      <c r="D39" s="412"/>
      <c r="E39" s="412"/>
      <c r="F39" s="414"/>
      <c r="G39" s="414"/>
      <c r="H39" s="414"/>
      <c r="I39" s="412"/>
      <c r="J39" s="412"/>
      <c r="K39" s="412"/>
      <c r="L39" s="412"/>
      <c r="M39" s="414"/>
      <c r="N39" s="408" t="s">
        <v>1390</v>
      </c>
      <c r="O39" s="408" t="s">
        <v>1390</v>
      </c>
      <c r="P39" s="408" t="s">
        <v>1390</v>
      </c>
      <c r="Q39" s="38">
        <f t="shared" si="2"/>
        <v>3</v>
      </c>
    </row>
    <row r="40" spans="1:17" ht="12.75">
      <c r="A40" s="409">
        <v>7</v>
      </c>
      <c r="B40" s="409" t="s">
        <v>434</v>
      </c>
      <c r="C40" s="412"/>
      <c r="D40" s="412"/>
      <c r="E40" s="412"/>
      <c r="F40" s="414"/>
      <c r="G40" s="414"/>
      <c r="H40" s="414"/>
      <c r="I40" s="412"/>
      <c r="J40" s="412"/>
      <c r="K40" s="412"/>
      <c r="L40" s="412"/>
      <c r="M40" s="414"/>
      <c r="N40" s="408" t="s">
        <v>1390</v>
      </c>
      <c r="O40" s="408"/>
      <c r="P40" s="408" t="s">
        <v>1390</v>
      </c>
      <c r="Q40" s="38">
        <f t="shared" si="2"/>
        <v>2</v>
      </c>
    </row>
    <row r="41" spans="1:17" ht="15">
      <c r="A41" s="409">
        <v>8</v>
      </c>
      <c r="B41" s="409" t="s">
        <v>435</v>
      </c>
      <c r="C41" s="415"/>
      <c r="D41" s="412"/>
      <c r="E41" s="412"/>
      <c r="F41" s="414"/>
      <c r="G41" s="414"/>
      <c r="H41" s="414"/>
      <c r="I41" s="412"/>
      <c r="J41" s="412"/>
      <c r="K41" s="412"/>
      <c r="L41" s="412"/>
      <c r="M41" s="414"/>
      <c r="N41" s="408" t="s">
        <v>1390</v>
      </c>
      <c r="O41" s="408" t="s">
        <v>1390</v>
      </c>
      <c r="P41" s="408" t="s">
        <v>1390</v>
      </c>
      <c r="Q41" s="38">
        <f t="shared" si="2"/>
        <v>3</v>
      </c>
    </row>
    <row r="42" spans="1:17" ht="12.75">
      <c r="A42" s="409">
        <v>9</v>
      </c>
      <c r="B42" s="409" t="s">
        <v>436</v>
      </c>
      <c r="C42" s="412"/>
      <c r="D42" s="412"/>
      <c r="E42" s="412"/>
      <c r="F42" s="414"/>
      <c r="G42" s="414"/>
      <c r="H42" s="414"/>
      <c r="I42" s="412"/>
      <c r="J42" s="412"/>
      <c r="K42" s="412"/>
      <c r="L42" s="412"/>
      <c r="M42" s="414"/>
      <c r="N42" s="408"/>
      <c r="O42" s="408"/>
      <c r="P42" s="408" t="s">
        <v>1390</v>
      </c>
      <c r="Q42" s="38">
        <f t="shared" si="2"/>
        <v>1</v>
      </c>
    </row>
    <row r="43" spans="1:17" ht="12.75">
      <c r="A43" s="409">
        <v>10</v>
      </c>
      <c r="B43" s="409" t="s">
        <v>437</v>
      </c>
      <c r="C43" s="409"/>
      <c r="D43" s="416"/>
      <c r="E43" s="409"/>
      <c r="F43" s="412"/>
      <c r="G43" s="412"/>
      <c r="H43" s="414"/>
      <c r="I43" s="412"/>
      <c r="J43" s="412"/>
      <c r="K43" s="412"/>
      <c r="L43" s="412"/>
      <c r="M43" s="414"/>
      <c r="N43" s="408"/>
      <c r="O43" s="408"/>
      <c r="P43" s="408" t="s">
        <v>1390</v>
      </c>
      <c r="Q43" s="38">
        <f t="shared" si="2"/>
        <v>1</v>
      </c>
    </row>
    <row r="44" spans="3:5" ht="12.75">
      <c r="C44" s="38"/>
      <c r="D44" s="40"/>
      <c r="E44" s="38"/>
    </row>
    <row r="45" spans="1:5" ht="12.75">
      <c r="A45" s="38"/>
      <c r="B45" s="38"/>
      <c r="C45" s="38"/>
      <c r="D45" s="40"/>
      <c r="E45" s="38"/>
    </row>
    <row r="46" spans="1:5" ht="12.75">
      <c r="A46" s="38"/>
      <c r="B46" s="38"/>
      <c r="C46" s="38"/>
      <c r="D46" s="40"/>
      <c r="E46" s="38"/>
    </row>
    <row r="47" spans="1:5" ht="12.75">
      <c r="A47" s="38"/>
      <c r="B47" s="38"/>
      <c r="C47" s="38"/>
      <c r="D47" s="40"/>
      <c r="E47" s="38"/>
    </row>
    <row r="48" spans="1:5" ht="12.75">
      <c r="A48" s="38"/>
      <c r="B48" s="38"/>
      <c r="C48" s="38"/>
      <c r="D48" s="40"/>
      <c r="E48" s="38"/>
    </row>
    <row r="49" spans="1:5" ht="12.75">
      <c r="A49" s="38"/>
      <c r="B49" s="38"/>
      <c r="C49" s="38"/>
      <c r="D49" s="40"/>
      <c r="E49" s="38"/>
    </row>
  </sheetData>
  <mergeCells count="2">
    <mergeCell ref="F3:G3"/>
    <mergeCell ref="N3:R3"/>
  </mergeCells>
  <hyperlinks>
    <hyperlink ref="D10" tooltip="Show in Genome browser"/>
    <hyperlink ref="D11" tooltip="Show in Genome browser"/>
    <hyperlink ref="D15" tooltip="Show in Genome browser"/>
    <hyperlink ref="D14" tooltip="Show in Genome browser"/>
    <hyperlink ref="D19" tooltip="Show in Genome browser"/>
    <hyperlink ref="D21" tooltip="Show in Genome browser"/>
    <hyperlink ref="D20" tooltip="Show in Genome browser"/>
    <hyperlink ref="B35" r:id="rId1" display="http://www.ncbi.nlm.nih.gov/entrez/query.fcgi?cmd=Search&amp;db=PubMed&amp;term=17618282"/>
    <hyperlink ref="B43" r:id="rId2" display="http://www.ncbi.nlm.nih.gov/entrez/query.fcgi?cmd=Search&amp;db=PubMed&amp;term=17618283"/>
    <hyperlink ref="B42" r:id="rId3" display="http://www.ncbi.nlm.nih.gov/entrez/query.fcgi?cmd=Search&amp;db=PubMed&amp;term=17613544"/>
    <hyperlink ref="B38" r:id="rId4" display="http://www.ncbi.nlm.nih.gov/entrez/query.fcgi?cmd=Search&amp;db=PubMed&amp;term=18753146"/>
    <hyperlink ref="D7" tooltip="Show in Genome browser"/>
    <hyperlink ref="V14" tooltip="Show in Genome browser"/>
    <hyperlink ref="V17" tooltip="Show in Genome browser"/>
    <hyperlink ref="V16" tooltip="Show in Genome browser"/>
    <hyperlink ref="V10" tooltip="Show in Genome browser"/>
    <hyperlink ref="V13" tooltip="Show in Genome browser"/>
    <hyperlink ref="V18" tooltip="Show in Genome browser"/>
    <hyperlink ref="V15" tooltip="Show in Genome browser"/>
    <hyperlink ref="V11" tooltip="Show in Genome browser"/>
  </hyperlinks>
  <printOptions/>
  <pageMargins left="0.75" right="0.75" top="1" bottom="1" header="0.5" footer="0.5"/>
  <pageSetup fitToHeight="100" fitToWidth="1" horizontalDpi="600" verticalDpi="600" orientation="portrait" scale="94" r:id="rId5"/>
</worksheet>
</file>

<file path=xl/worksheets/sheet8.xml><?xml version="1.0" encoding="utf-8"?>
<worksheet xmlns="http://schemas.openxmlformats.org/spreadsheetml/2006/main" xmlns:r="http://schemas.openxmlformats.org/officeDocument/2006/relationships">
  <sheetPr>
    <pageSetUpPr fitToPage="1"/>
  </sheetPr>
  <dimension ref="A1:AC133"/>
  <sheetViews>
    <sheetView workbookViewId="0" topLeftCell="A1">
      <selection activeCell="A1" sqref="A1"/>
    </sheetView>
  </sheetViews>
  <sheetFormatPr defaultColWidth="9.140625" defaultRowHeight="12.75"/>
  <cols>
    <col min="1" max="1" width="3.421875" style="0" customWidth="1"/>
    <col min="2" max="2" width="13.57421875" style="0" customWidth="1"/>
    <col min="3" max="3" width="14.140625" style="0" bestFit="1" customWidth="1"/>
    <col min="4" max="4" width="14.28125" style="1" bestFit="1" customWidth="1"/>
    <col min="5" max="5" width="13.8515625" style="0" bestFit="1" customWidth="1"/>
    <col min="6" max="7" width="5.7109375" style="0" customWidth="1"/>
    <col min="8" max="8" width="0.85546875" style="14" customWidth="1"/>
    <col min="9" max="12" width="4.00390625" style="0" bestFit="1" customWidth="1"/>
    <col min="13" max="13" width="0.85546875" style="14" customWidth="1"/>
    <col min="14" max="15" width="3.140625" style="0" bestFit="1" customWidth="1"/>
    <col min="16" max="16" width="18.421875" style="0" bestFit="1" customWidth="1"/>
    <col min="17" max="17" width="4.8515625" style="0" bestFit="1" customWidth="1"/>
    <col min="18" max="18" width="6.140625" style="0" bestFit="1" customWidth="1"/>
    <col min="19" max="19" width="1.421875" style="0" customWidth="1"/>
    <col min="20" max="20" width="4.8515625" style="0" bestFit="1" customWidth="1"/>
    <col min="21" max="21" width="4.28125" style="0" bestFit="1" customWidth="1"/>
    <col min="24" max="24" width="11.8515625" style="0" bestFit="1" customWidth="1"/>
    <col min="25" max="25" width="11.28125" style="0" bestFit="1" customWidth="1"/>
    <col min="29" max="29" width="3.00390625" style="0" customWidth="1"/>
  </cols>
  <sheetData>
    <row r="1" spans="1:25" ht="12.75" customHeight="1">
      <c r="A1" s="363"/>
      <c r="B1" s="364" t="s">
        <v>4</v>
      </c>
      <c r="C1" s="363"/>
      <c r="D1" s="575"/>
      <c r="E1" s="363"/>
      <c r="F1" s="363"/>
      <c r="G1" s="363"/>
      <c r="H1" s="456"/>
      <c r="I1" s="363"/>
      <c r="J1" s="363"/>
      <c r="K1" s="363"/>
      <c r="L1" s="363"/>
      <c r="M1" s="361"/>
      <c r="N1" s="282"/>
      <c r="O1" s="282"/>
      <c r="P1" s="282"/>
      <c r="Q1" s="362"/>
      <c r="R1" s="362"/>
      <c r="V1" s="66"/>
      <c r="W1" s="66" t="s">
        <v>1030</v>
      </c>
      <c r="X1" s="66" t="s">
        <v>890</v>
      </c>
      <c r="Y1" s="66" t="s">
        <v>891</v>
      </c>
    </row>
    <row r="2" spans="1:25" ht="12.75" customHeight="1">
      <c r="A2" s="363"/>
      <c r="B2" s="364"/>
      <c r="C2" s="363"/>
      <c r="D2" s="575"/>
      <c r="E2" s="363"/>
      <c r="F2" s="363"/>
      <c r="G2" s="363"/>
      <c r="H2" s="456"/>
      <c r="I2" s="363"/>
      <c r="J2" s="363"/>
      <c r="K2" s="363"/>
      <c r="L2" s="363"/>
      <c r="M2" s="361"/>
      <c r="N2" s="282"/>
      <c r="O2" s="282"/>
      <c r="P2" s="282"/>
      <c r="Q2" s="362"/>
      <c r="R2" s="362"/>
      <c r="V2" s="66" t="s">
        <v>603</v>
      </c>
      <c r="W2" s="66">
        <v>1</v>
      </c>
      <c r="X2" s="66">
        <f>COUNTIF(AC11:AC79,4)</f>
        <v>9</v>
      </c>
      <c r="Y2" s="66">
        <f>X2</f>
        <v>9</v>
      </c>
    </row>
    <row r="3" spans="1:25" ht="12.75" customHeight="1">
      <c r="A3" s="363"/>
      <c r="B3" s="260" t="s">
        <v>85</v>
      </c>
      <c r="C3" s="260"/>
      <c r="D3" s="260"/>
      <c r="E3" s="260" t="s">
        <v>82</v>
      </c>
      <c r="F3" s="659" t="s">
        <v>84</v>
      </c>
      <c r="G3" s="659"/>
      <c r="H3" s="261"/>
      <c r="I3" s="260"/>
      <c r="J3" s="260"/>
      <c r="K3" s="260"/>
      <c r="L3" s="260"/>
      <c r="M3" s="261"/>
      <c r="N3" s="661" t="s">
        <v>210</v>
      </c>
      <c r="O3" s="661"/>
      <c r="P3" s="661"/>
      <c r="Q3" s="661"/>
      <c r="R3" s="661"/>
      <c r="V3" s="66" t="s">
        <v>186</v>
      </c>
      <c r="W3" s="66">
        <v>4</v>
      </c>
      <c r="X3" s="66">
        <f>COUNTIF(AC11:AC79,3)</f>
        <v>0</v>
      </c>
      <c r="Y3" s="66">
        <f>X3</f>
        <v>0</v>
      </c>
    </row>
    <row r="4" spans="1:25" ht="12.75" customHeight="1">
      <c r="A4" s="258"/>
      <c r="B4" s="260" t="s">
        <v>86</v>
      </c>
      <c r="C4" s="260" t="s">
        <v>1665</v>
      </c>
      <c r="D4" s="260" t="s">
        <v>1030</v>
      </c>
      <c r="E4" s="260" t="s">
        <v>83</v>
      </c>
      <c r="F4" s="260" t="s">
        <v>208</v>
      </c>
      <c r="G4" s="260" t="s">
        <v>1392</v>
      </c>
      <c r="H4" s="261"/>
      <c r="I4" s="260" t="s">
        <v>207</v>
      </c>
      <c r="J4" s="260" t="s">
        <v>208</v>
      </c>
      <c r="K4" s="260">
        <v>2</v>
      </c>
      <c r="L4" s="260" t="s">
        <v>1392</v>
      </c>
      <c r="M4" s="367"/>
      <c r="N4" s="552" t="s">
        <v>207</v>
      </c>
      <c r="O4" s="552" t="s">
        <v>208</v>
      </c>
      <c r="P4" s="552">
        <v>2</v>
      </c>
      <c r="Q4" s="552" t="s">
        <v>1356</v>
      </c>
      <c r="R4" s="552" t="s">
        <v>3</v>
      </c>
      <c r="V4" s="66" t="s">
        <v>187</v>
      </c>
      <c r="W4" s="66">
        <f>COUNTA(D16:D36)</f>
        <v>21</v>
      </c>
      <c r="X4" s="66">
        <f>COUNTIF(AC11:AC79,2)</f>
        <v>16</v>
      </c>
      <c r="Y4" s="66">
        <f>X4</f>
        <v>16</v>
      </c>
    </row>
    <row r="5" spans="1:25" ht="12.75" customHeight="1">
      <c r="A5" s="258"/>
      <c r="B5" s="259"/>
      <c r="C5" s="260"/>
      <c r="D5" s="260"/>
      <c r="E5" s="260"/>
      <c r="F5" s="260"/>
      <c r="G5" s="260"/>
      <c r="H5" s="260"/>
      <c r="I5" s="260"/>
      <c r="J5" s="260"/>
      <c r="K5" s="260"/>
      <c r="L5" s="260"/>
      <c r="M5" s="262"/>
      <c r="N5" s="263"/>
      <c r="O5" s="263"/>
      <c r="P5" s="263"/>
      <c r="Q5" s="536"/>
      <c r="R5" s="362"/>
      <c r="V5" s="66" t="s">
        <v>188</v>
      </c>
      <c r="W5" s="66">
        <f>COUNTA(D39:D81)</f>
        <v>43</v>
      </c>
      <c r="X5" s="66">
        <f>COUNTIF(AC11:AC79,1)</f>
        <v>23</v>
      </c>
      <c r="Y5" s="66">
        <f>X5-11</f>
        <v>12</v>
      </c>
    </row>
    <row r="6" spans="1:25" ht="12.75" customHeight="1" thickBot="1">
      <c r="A6" s="258"/>
      <c r="B6" s="259" t="s">
        <v>1</v>
      </c>
      <c r="C6" s="260"/>
      <c r="D6" s="260"/>
      <c r="E6" s="260"/>
      <c r="F6" s="260"/>
      <c r="G6" s="260"/>
      <c r="H6" s="260"/>
      <c r="I6" s="260"/>
      <c r="J6" s="260"/>
      <c r="K6" s="260"/>
      <c r="L6" s="260"/>
      <c r="M6" s="262"/>
      <c r="N6" s="263"/>
      <c r="O6" s="263"/>
      <c r="P6" s="263"/>
      <c r="Q6" s="536"/>
      <c r="R6" s="262"/>
      <c r="S6" s="2"/>
      <c r="T6" s="2"/>
      <c r="U6" s="2"/>
      <c r="V6" s="65"/>
      <c r="W6" s="65">
        <f>SUM(W2:W5)</f>
        <v>69</v>
      </c>
      <c r="X6" s="65">
        <f>SUM(X2:X5)</f>
        <v>48</v>
      </c>
      <c r="Y6" s="65">
        <f>SUM(Y2:Y5)</f>
        <v>37</v>
      </c>
    </row>
    <row r="7" spans="1:19" ht="12.75" customHeight="1" thickBot="1">
      <c r="A7" s="445">
        <v>1</v>
      </c>
      <c r="B7" s="619" t="s">
        <v>1054</v>
      </c>
      <c r="C7" s="620" t="s">
        <v>1114</v>
      </c>
      <c r="D7" s="621" t="s">
        <v>1055</v>
      </c>
      <c r="E7" s="621" t="s">
        <v>1056</v>
      </c>
      <c r="F7" s="621" t="s">
        <v>1392</v>
      </c>
      <c r="G7" s="622" t="s">
        <v>1392</v>
      </c>
      <c r="H7" s="260"/>
      <c r="I7" s="269" t="s">
        <v>1390</v>
      </c>
      <c r="J7" s="257" t="s">
        <v>1390</v>
      </c>
      <c r="K7" s="257" t="s">
        <v>1390</v>
      </c>
      <c r="L7" s="270" t="s">
        <v>1390</v>
      </c>
      <c r="M7" s="262"/>
      <c r="N7" s="271">
        <v>14</v>
      </c>
      <c r="O7" s="272">
        <v>22</v>
      </c>
      <c r="P7" s="273" t="s">
        <v>201</v>
      </c>
      <c r="Q7" s="382">
        <v>2</v>
      </c>
      <c r="R7" s="382">
        <v>4</v>
      </c>
      <c r="S7" s="2"/>
    </row>
    <row r="8" spans="1:19" ht="12.75" customHeight="1">
      <c r="A8" s="258"/>
      <c r="B8" s="259"/>
      <c r="C8" s="260"/>
      <c r="D8" s="260"/>
      <c r="E8" s="260"/>
      <c r="F8" s="260"/>
      <c r="G8" s="260"/>
      <c r="H8" s="260"/>
      <c r="I8" s="260"/>
      <c r="J8" s="260"/>
      <c r="K8" s="260"/>
      <c r="L8" s="260"/>
      <c r="M8" s="262"/>
      <c r="N8" s="263"/>
      <c r="O8" s="263"/>
      <c r="P8" s="263"/>
      <c r="Q8" s="382"/>
      <c r="R8" s="382"/>
      <c r="S8" s="2"/>
    </row>
    <row r="9" spans="1:19" ht="12.75" customHeight="1" thickBot="1">
      <c r="A9" s="258"/>
      <c r="B9" s="259" t="s">
        <v>600</v>
      </c>
      <c r="C9" s="260"/>
      <c r="D9" s="260"/>
      <c r="E9" s="260"/>
      <c r="F9" s="260"/>
      <c r="G9" s="260"/>
      <c r="H9" s="260"/>
      <c r="I9" s="260"/>
      <c r="J9" s="260"/>
      <c r="K9" s="260"/>
      <c r="L9" s="260"/>
      <c r="M9" s="623"/>
      <c r="N9" s="263"/>
      <c r="O9" s="263"/>
      <c r="P9" s="263"/>
      <c r="Q9" s="382"/>
      <c r="R9" s="382"/>
      <c r="S9" s="2"/>
    </row>
    <row r="10" spans="1:28" ht="12.75" customHeight="1">
      <c r="A10" s="445">
        <v>2</v>
      </c>
      <c r="B10" s="275" t="s">
        <v>857</v>
      </c>
      <c r="C10" s="276" t="s">
        <v>1115</v>
      </c>
      <c r="D10" s="277" t="s">
        <v>1126</v>
      </c>
      <c r="E10" s="277" t="s">
        <v>1177</v>
      </c>
      <c r="F10" s="277" t="s">
        <v>1392</v>
      </c>
      <c r="G10" s="278" t="s">
        <v>1392</v>
      </c>
      <c r="H10" s="260"/>
      <c r="I10" s="279"/>
      <c r="J10" s="280" t="s">
        <v>1390</v>
      </c>
      <c r="K10" s="280" t="s">
        <v>1390</v>
      </c>
      <c r="L10" s="284" t="s">
        <v>1390</v>
      </c>
      <c r="M10" s="262"/>
      <c r="N10" s="285"/>
      <c r="O10" s="286">
        <v>22</v>
      </c>
      <c r="P10" s="287" t="s">
        <v>199</v>
      </c>
      <c r="Q10" s="382">
        <v>2</v>
      </c>
      <c r="R10" s="382">
        <v>2</v>
      </c>
      <c r="S10" s="2"/>
      <c r="T10" s="359" t="s">
        <v>888</v>
      </c>
      <c r="U10" s="359" t="s">
        <v>889</v>
      </c>
      <c r="V10" s="262" t="s">
        <v>826</v>
      </c>
      <c r="W10" s="260" t="s">
        <v>1665</v>
      </c>
      <c r="X10" s="260" t="s">
        <v>1030</v>
      </c>
      <c r="Y10" s="260" t="s">
        <v>207</v>
      </c>
      <c r="Z10" s="260" t="s">
        <v>208</v>
      </c>
      <c r="AA10" s="260">
        <v>2</v>
      </c>
      <c r="AB10" s="260" t="s">
        <v>1392</v>
      </c>
    </row>
    <row r="11" spans="1:29" ht="12.75" customHeight="1">
      <c r="A11" s="445">
        <v>3</v>
      </c>
      <c r="B11" s="288" t="s">
        <v>858</v>
      </c>
      <c r="C11" s="289" t="s">
        <v>367</v>
      </c>
      <c r="D11" s="290" t="s">
        <v>1082</v>
      </c>
      <c r="E11" s="290" t="s">
        <v>1081</v>
      </c>
      <c r="F11" s="290"/>
      <c r="G11" s="291" t="s">
        <v>1392</v>
      </c>
      <c r="H11" s="260"/>
      <c r="I11" s="292" t="s">
        <v>1390</v>
      </c>
      <c r="J11" s="293"/>
      <c r="K11" s="293" t="s">
        <v>1390</v>
      </c>
      <c r="L11" s="294" t="s">
        <v>1390</v>
      </c>
      <c r="M11" s="262"/>
      <c r="N11" s="295">
        <v>2</v>
      </c>
      <c r="O11" s="296"/>
      <c r="P11" s="297" t="s">
        <v>202</v>
      </c>
      <c r="Q11" s="382">
        <v>1</v>
      </c>
      <c r="R11" s="382">
        <v>4</v>
      </c>
      <c r="S11" s="2"/>
      <c r="T11" s="2" t="s">
        <v>1390</v>
      </c>
      <c r="U11" s="2"/>
      <c r="V11" s="549">
        <v>1</v>
      </c>
      <c r="W11" s="549"/>
      <c r="X11" s="550" t="s">
        <v>604</v>
      </c>
      <c r="Y11" s="530"/>
      <c r="Z11" s="530"/>
      <c r="AA11" s="530"/>
      <c r="AB11" s="530" t="s">
        <v>1390</v>
      </c>
      <c r="AC11" s="382">
        <f>COUNTA(Y11:AB11)</f>
        <v>1</v>
      </c>
    </row>
    <row r="12" spans="1:29" ht="12.75" customHeight="1" thickBot="1">
      <c r="A12" s="445">
        <v>4</v>
      </c>
      <c r="B12" s="311" t="s">
        <v>859</v>
      </c>
      <c r="C12" s="312" t="s">
        <v>1106</v>
      </c>
      <c r="D12" s="313" t="s">
        <v>1107</v>
      </c>
      <c r="E12" s="313" t="s">
        <v>1045</v>
      </c>
      <c r="F12" s="313" t="s">
        <v>1392</v>
      </c>
      <c r="G12" s="314" t="s">
        <v>1392</v>
      </c>
      <c r="H12" s="260"/>
      <c r="I12" s="315" t="s">
        <v>1390</v>
      </c>
      <c r="J12" s="316" t="s">
        <v>1390</v>
      </c>
      <c r="K12" s="316"/>
      <c r="L12" s="317" t="s">
        <v>1390</v>
      </c>
      <c r="M12" s="262"/>
      <c r="N12" s="318">
        <v>1</v>
      </c>
      <c r="O12" s="319">
        <v>22</v>
      </c>
      <c r="P12" s="320"/>
      <c r="Q12" s="382">
        <v>2</v>
      </c>
      <c r="R12" s="382">
        <v>2</v>
      </c>
      <c r="S12" s="2"/>
      <c r="T12" s="2" t="s">
        <v>1390</v>
      </c>
      <c r="U12" s="2"/>
      <c r="V12" s="634">
        <v>1</v>
      </c>
      <c r="W12" s="634"/>
      <c r="X12" s="635" t="s">
        <v>619</v>
      </c>
      <c r="Y12" s="636"/>
      <c r="Z12" s="636"/>
      <c r="AA12" s="636"/>
      <c r="AB12" s="636" t="s">
        <v>1390</v>
      </c>
      <c r="AC12" s="382">
        <f aca="true" t="shared" si="0" ref="AC12:AC75">COUNTA(Y12:AB12)</f>
        <v>1</v>
      </c>
    </row>
    <row r="13" spans="1:29" ht="12.75" customHeight="1" thickBot="1">
      <c r="A13" s="445">
        <v>5</v>
      </c>
      <c r="B13" s="321" t="s">
        <v>860</v>
      </c>
      <c r="C13" s="322" t="s">
        <v>1136</v>
      </c>
      <c r="D13" s="323" t="s">
        <v>1067</v>
      </c>
      <c r="E13" s="323" t="s">
        <v>1056</v>
      </c>
      <c r="F13" s="323" t="s">
        <v>1654</v>
      </c>
      <c r="G13" s="324" t="s">
        <v>1654</v>
      </c>
      <c r="H13" s="325"/>
      <c r="I13" s="326" t="s">
        <v>1390</v>
      </c>
      <c r="J13" s="327" t="s">
        <v>1390</v>
      </c>
      <c r="K13" s="327"/>
      <c r="L13" s="328" t="s">
        <v>1390</v>
      </c>
      <c r="M13" s="329"/>
      <c r="N13" s="330">
        <v>14</v>
      </c>
      <c r="O13" s="331">
        <v>22</v>
      </c>
      <c r="P13" s="332"/>
      <c r="Q13" s="382">
        <v>2</v>
      </c>
      <c r="R13" s="382">
        <v>2</v>
      </c>
      <c r="S13" s="2"/>
      <c r="T13" s="2"/>
      <c r="U13" s="2"/>
      <c r="V13" s="461" t="s">
        <v>881</v>
      </c>
      <c r="W13" s="446" t="s">
        <v>1104</v>
      </c>
      <c r="X13" s="447" t="s">
        <v>1124</v>
      </c>
      <c r="Y13" s="280"/>
      <c r="Z13" s="280"/>
      <c r="AA13" s="280"/>
      <c r="AB13" s="284"/>
      <c r="AC13" s="382">
        <f t="shared" si="0"/>
        <v>0</v>
      </c>
    </row>
    <row r="14" spans="1:29" ht="12.75" customHeight="1" thickBot="1">
      <c r="A14" s="258"/>
      <c r="B14" s="259"/>
      <c r="C14" s="260"/>
      <c r="D14" s="260"/>
      <c r="E14" s="260"/>
      <c r="F14" s="260"/>
      <c r="G14" s="260"/>
      <c r="H14" s="260"/>
      <c r="I14" s="260"/>
      <c r="J14" s="260"/>
      <c r="K14" s="260"/>
      <c r="L14" s="260"/>
      <c r="M14" s="623"/>
      <c r="N14" s="263"/>
      <c r="O14" s="263"/>
      <c r="P14" s="263"/>
      <c r="Q14" s="382"/>
      <c r="R14" s="382"/>
      <c r="T14" s="2" t="s">
        <v>1390</v>
      </c>
      <c r="U14" s="2" t="s">
        <v>1390</v>
      </c>
      <c r="V14" s="633" t="s">
        <v>881</v>
      </c>
      <c r="W14" s="453" t="s">
        <v>1104</v>
      </c>
      <c r="X14" s="454" t="s">
        <v>1105</v>
      </c>
      <c r="Y14" s="303" t="s">
        <v>1390</v>
      </c>
      <c r="Z14" s="303" t="s">
        <v>1390</v>
      </c>
      <c r="AA14" s="303"/>
      <c r="AB14" s="304"/>
      <c r="AC14" s="382">
        <f t="shared" si="0"/>
        <v>2</v>
      </c>
    </row>
    <row r="15" spans="1:29" ht="12.75" customHeight="1" thickBot="1">
      <c r="A15" s="258"/>
      <c r="B15" s="259" t="s">
        <v>601</v>
      </c>
      <c r="C15" s="260"/>
      <c r="D15" s="260"/>
      <c r="E15" s="260"/>
      <c r="F15" s="260"/>
      <c r="G15" s="260"/>
      <c r="H15" s="260"/>
      <c r="I15" s="260"/>
      <c r="J15" s="260"/>
      <c r="K15" s="260"/>
      <c r="L15" s="260"/>
      <c r="M15" s="623"/>
      <c r="N15" s="263"/>
      <c r="O15" s="263"/>
      <c r="P15" s="263"/>
      <c r="Q15" s="382"/>
      <c r="R15" s="382"/>
      <c r="T15" s="2"/>
      <c r="U15" s="2"/>
      <c r="V15" s="638">
        <v>1</v>
      </c>
      <c r="W15" s="446" t="s">
        <v>1139</v>
      </c>
      <c r="X15" s="447" t="s">
        <v>1140</v>
      </c>
      <c r="Y15" s="280"/>
      <c r="Z15" s="280"/>
      <c r="AA15" s="280"/>
      <c r="AB15" s="284"/>
      <c r="AC15" s="382">
        <f t="shared" si="0"/>
        <v>0</v>
      </c>
    </row>
    <row r="16" spans="1:29" ht="12.75" customHeight="1">
      <c r="A16" s="445">
        <v>6</v>
      </c>
      <c r="B16" s="275" t="s">
        <v>861</v>
      </c>
      <c r="C16" s="276" t="s">
        <v>1084</v>
      </c>
      <c r="D16" s="277" t="s">
        <v>1121</v>
      </c>
      <c r="E16" s="277" t="s">
        <v>1177</v>
      </c>
      <c r="F16" s="277" t="s">
        <v>1651</v>
      </c>
      <c r="G16" s="278" t="s">
        <v>1651</v>
      </c>
      <c r="H16" s="260"/>
      <c r="I16" s="279"/>
      <c r="J16" s="280" t="s">
        <v>1390</v>
      </c>
      <c r="K16" s="280"/>
      <c r="L16" s="284" t="s">
        <v>1390</v>
      </c>
      <c r="M16" s="262"/>
      <c r="N16" s="285"/>
      <c r="O16" s="286">
        <v>22</v>
      </c>
      <c r="P16" s="287"/>
      <c r="Q16" s="382">
        <v>1</v>
      </c>
      <c r="R16" s="382">
        <v>1</v>
      </c>
      <c r="T16" s="2"/>
      <c r="U16" s="2"/>
      <c r="V16" s="311" t="s">
        <v>858</v>
      </c>
      <c r="W16" s="312" t="s">
        <v>367</v>
      </c>
      <c r="X16" s="313" t="s">
        <v>1082</v>
      </c>
      <c r="Y16" s="316"/>
      <c r="Z16" s="316"/>
      <c r="AA16" s="316"/>
      <c r="AB16" s="317"/>
      <c r="AC16" s="382">
        <f t="shared" si="0"/>
        <v>0</v>
      </c>
    </row>
    <row r="17" spans="1:29" ht="12.75" customHeight="1">
      <c r="A17" s="445">
        <v>7</v>
      </c>
      <c r="B17" s="288" t="s">
        <v>862</v>
      </c>
      <c r="C17" s="289" t="s">
        <v>1062</v>
      </c>
      <c r="D17" s="290" t="s">
        <v>1123</v>
      </c>
      <c r="E17" s="290" t="s">
        <v>1177</v>
      </c>
      <c r="F17" s="290" t="s">
        <v>1651</v>
      </c>
      <c r="G17" s="291" t="s">
        <v>1651</v>
      </c>
      <c r="H17" s="260"/>
      <c r="I17" s="292"/>
      <c r="J17" s="293" t="s">
        <v>1390</v>
      </c>
      <c r="K17" s="293"/>
      <c r="L17" s="294" t="s">
        <v>1390</v>
      </c>
      <c r="M17" s="262"/>
      <c r="N17" s="295"/>
      <c r="O17" s="296">
        <v>22</v>
      </c>
      <c r="P17" s="297"/>
      <c r="Q17" s="382">
        <v>1</v>
      </c>
      <c r="R17" s="382">
        <v>1</v>
      </c>
      <c r="T17" s="2"/>
      <c r="U17" s="2"/>
      <c r="V17" s="311" t="s">
        <v>858</v>
      </c>
      <c r="W17" s="312" t="s">
        <v>1079</v>
      </c>
      <c r="X17" s="313" t="s">
        <v>1122</v>
      </c>
      <c r="Y17" s="316"/>
      <c r="Z17" s="316"/>
      <c r="AA17" s="316"/>
      <c r="AB17" s="317"/>
      <c r="AC17" s="382">
        <f t="shared" si="0"/>
        <v>0</v>
      </c>
    </row>
    <row r="18" spans="1:29" ht="12.75" customHeight="1">
      <c r="A18" s="445">
        <v>8</v>
      </c>
      <c r="B18" s="311" t="s">
        <v>863</v>
      </c>
      <c r="C18" s="312" t="s">
        <v>1097</v>
      </c>
      <c r="D18" s="313" t="s">
        <v>1125</v>
      </c>
      <c r="E18" s="313" t="s">
        <v>1177</v>
      </c>
      <c r="F18" s="313" t="s">
        <v>1392</v>
      </c>
      <c r="G18" s="314" t="s">
        <v>1392</v>
      </c>
      <c r="H18" s="260"/>
      <c r="I18" s="315"/>
      <c r="J18" s="316" t="s">
        <v>1390</v>
      </c>
      <c r="K18" s="316"/>
      <c r="L18" s="317" t="s">
        <v>1390</v>
      </c>
      <c r="M18" s="262"/>
      <c r="N18" s="318"/>
      <c r="O18" s="319">
        <v>22</v>
      </c>
      <c r="P18" s="320"/>
      <c r="Q18" s="382">
        <v>1</v>
      </c>
      <c r="R18" s="382">
        <v>1</v>
      </c>
      <c r="T18" s="2"/>
      <c r="U18" s="2"/>
      <c r="V18" s="346" t="s">
        <v>858</v>
      </c>
      <c r="W18" s="457" t="s">
        <v>1079</v>
      </c>
      <c r="X18" s="458" t="s">
        <v>1080</v>
      </c>
      <c r="Y18" s="316"/>
      <c r="Z18" s="316"/>
      <c r="AA18" s="316"/>
      <c r="AB18" s="317"/>
      <c r="AC18" s="382">
        <f t="shared" si="0"/>
        <v>0</v>
      </c>
    </row>
    <row r="19" spans="1:29" ht="12.75" customHeight="1" thickBot="1">
      <c r="A19" s="445">
        <v>9</v>
      </c>
      <c r="B19" s="288" t="s">
        <v>863</v>
      </c>
      <c r="C19" s="289" t="s">
        <v>1097</v>
      </c>
      <c r="D19" s="290" t="s">
        <v>1098</v>
      </c>
      <c r="E19" s="290" t="s">
        <v>1056</v>
      </c>
      <c r="F19" s="290"/>
      <c r="G19" s="291"/>
      <c r="H19" s="260"/>
      <c r="I19" s="292" t="s">
        <v>1390</v>
      </c>
      <c r="J19" s="293"/>
      <c r="K19" s="293" t="s">
        <v>1390</v>
      </c>
      <c r="L19" s="294"/>
      <c r="M19" s="262"/>
      <c r="N19" s="295">
        <v>14</v>
      </c>
      <c r="O19" s="296"/>
      <c r="P19" s="297" t="s">
        <v>197</v>
      </c>
      <c r="Q19" s="382">
        <v>2</v>
      </c>
      <c r="R19" s="382">
        <v>2</v>
      </c>
      <c r="T19" s="2" t="s">
        <v>1390</v>
      </c>
      <c r="U19" s="2" t="s">
        <v>1390</v>
      </c>
      <c r="V19" s="633" t="s">
        <v>858</v>
      </c>
      <c r="W19" s="453" t="s">
        <v>1079</v>
      </c>
      <c r="X19" s="454" t="s">
        <v>608</v>
      </c>
      <c r="Y19" s="303" t="s">
        <v>1390</v>
      </c>
      <c r="Z19" s="303" t="s">
        <v>1390</v>
      </c>
      <c r="AA19" s="303" t="s">
        <v>1390</v>
      </c>
      <c r="AB19" s="304" t="s">
        <v>1390</v>
      </c>
      <c r="AC19" s="382">
        <f t="shared" si="0"/>
        <v>4</v>
      </c>
    </row>
    <row r="20" spans="1:29" ht="12.75" customHeight="1">
      <c r="A20" s="445">
        <v>10</v>
      </c>
      <c r="B20" s="311" t="s">
        <v>858</v>
      </c>
      <c r="C20" s="312" t="s">
        <v>1079</v>
      </c>
      <c r="D20" s="313" t="s">
        <v>1122</v>
      </c>
      <c r="E20" s="313" t="s">
        <v>1177</v>
      </c>
      <c r="F20" s="313" t="s">
        <v>1651</v>
      </c>
      <c r="G20" s="314" t="s">
        <v>1651</v>
      </c>
      <c r="H20" s="260"/>
      <c r="I20" s="315"/>
      <c r="J20" s="316" t="s">
        <v>1390</v>
      </c>
      <c r="K20" s="316"/>
      <c r="L20" s="317" t="s">
        <v>1390</v>
      </c>
      <c r="M20" s="262"/>
      <c r="N20" s="318"/>
      <c r="O20" s="319">
        <v>22</v>
      </c>
      <c r="P20" s="320"/>
      <c r="Q20" s="382">
        <v>1</v>
      </c>
      <c r="R20" s="382">
        <v>1</v>
      </c>
      <c r="T20" s="2" t="s">
        <v>1390</v>
      </c>
      <c r="U20" s="2" t="s">
        <v>1390</v>
      </c>
      <c r="V20" s="347" t="s">
        <v>876</v>
      </c>
      <c r="W20" s="457"/>
      <c r="X20" s="458" t="s">
        <v>1127</v>
      </c>
      <c r="Y20" s="316"/>
      <c r="Z20" s="316"/>
      <c r="AA20" s="316"/>
      <c r="AB20" s="316"/>
      <c r="AC20" s="382">
        <f t="shared" si="0"/>
        <v>0</v>
      </c>
    </row>
    <row r="21" spans="1:29" ht="12.75" customHeight="1">
      <c r="A21" s="445">
        <v>11</v>
      </c>
      <c r="B21" s="288" t="s">
        <v>864</v>
      </c>
      <c r="C21" s="289"/>
      <c r="D21" s="290" t="s">
        <v>1060</v>
      </c>
      <c r="E21" s="290" t="s">
        <v>1045</v>
      </c>
      <c r="F21" s="290" t="s">
        <v>1654</v>
      </c>
      <c r="G21" s="291"/>
      <c r="H21" s="260"/>
      <c r="I21" s="292" t="s">
        <v>1390</v>
      </c>
      <c r="J21" s="293" t="s">
        <v>1390</v>
      </c>
      <c r="K21" s="293"/>
      <c r="L21" s="294"/>
      <c r="M21" s="262"/>
      <c r="N21" s="295">
        <v>1</v>
      </c>
      <c r="O21" s="296">
        <v>1</v>
      </c>
      <c r="P21" s="297"/>
      <c r="Q21" s="382">
        <v>1</v>
      </c>
      <c r="R21" s="382">
        <v>1</v>
      </c>
      <c r="T21" s="2"/>
      <c r="U21" s="2"/>
      <c r="V21" s="347" t="s">
        <v>1276</v>
      </c>
      <c r="W21" s="457" t="s">
        <v>1090</v>
      </c>
      <c r="X21" s="458" t="s">
        <v>1091</v>
      </c>
      <c r="Y21" s="316" t="s">
        <v>1390</v>
      </c>
      <c r="Z21" s="316" t="s">
        <v>1390</v>
      </c>
      <c r="AA21" s="316"/>
      <c r="AB21" s="316"/>
      <c r="AC21" s="382">
        <f t="shared" si="0"/>
        <v>2</v>
      </c>
    </row>
    <row r="22" spans="1:29" ht="12.75" customHeight="1">
      <c r="A22" s="445">
        <v>12</v>
      </c>
      <c r="B22" s="311" t="s">
        <v>865</v>
      </c>
      <c r="C22" s="457"/>
      <c r="D22" s="458" t="s">
        <v>1061</v>
      </c>
      <c r="E22" s="458" t="s">
        <v>1045</v>
      </c>
      <c r="F22" s="458" t="s">
        <v>1654</v>
      </c>
      <c r="G22" s="459"/>
      <c r="H22" s="260"/>
      <c r="I22" s="315" t="s">
        <v>1390</v>
      </c>
      <c r="J22" s="316" t="s">
        <v>1390</v>
      </c>
      <c r="K22" s="316"/>
      <c r="L22" s="317"/>
      <c r="M22" s="262"/>
      <c r="N22" s="318">
        <v>1</v>
      </c>
      <c r="O22" s="319">
        <v>1</v>
      </c>
      <c r="P22" s="320"/>
      <c r="Q22" s="382">
        <v>1</v>
      </c>
      <c r="R22" s="382">
        <v>1</v>
      </c>
      <c r="T22" s="2" t="s">
        <v>1390</v>
      </c>
      <c r="U22" s="2" t="s">
        <v>1390</v>
      </c>
      <c r="V22" s="336" t="s">
        <v>880</v>
      </c>
      <c r="W22" s="449" t="s">
        <v>1086</v>
      </c>
      <c r="X22" s="450" t="s">
        <v>1087</v>
      </c>
      <c r="Y22" s="293" t="s">
        <v>1390</v>
      </c>
      <c r="Z22" s="293"/>
      <c r="AA22" s="293"/>
      <c r="AB22" s="293"/>
      <c r="AC22" s="382">
        <f t="shared" si="0"/>
        <v>1</v>
      </c>
    </row>
    <row r="23" spans="1:29" ht="12.75" customHeight="1">
      <c r="A23" s="445">
        <v>13</v>
      </c>
      <c r="B23" s="288">
        <v>16</v>
      </c>
      <c r="C23" s="289" t="s">
        <v>1132</v>
      </c>
      <c r="D23" s="290" t="s">
        <v>1119</v>
      </c>
      <c r="E23" s="290" t="s">
        <v>209</v>
      </c>
      <c r="F23" s="290" t="s">
        <v>1651</v>
      </c>
      <c r="G23" s="291"/>
      <c r="H23" s="260"/>
      <c r="I23" s="292"/>
      <c r="J23" s="293" t="s">
        <v>1390</v>
      </c>
      <c r="K23" s="293" t="s">
        <v>1390</v>
      </c>
      <c r="L23" s="294"/>
      <c r="M23" s="262"/>
      <c r="N23" s="295"/>
      <c r="O23" s="296">
        <v>15</v>
      </c>
      <c r="P23" s="297" t="s">
        <v>200</v>
      </c>
      <c r="Q23" s="382">
        <v>1</v>
      </c>
      <c r="R23" s="382">
        <v>9</v>
      </c>
      <c r="T23" s="2" t="s">
        <v>1390</v>
      </c>
      <c r="U23" s="2" t="s">
        <v>1390</v>
      </c>
      <c r="V23" s="637" t="s">
        <v>872</v>
      </c>
      <c r="W23" s="630"/>
      <c r="X23" s="631" t="s">
        <v>1051</v>
      </c>
      <c r="Y23" s="632" t="s">
        <v>1390</v>
      </c>
      <c r="Z23" s="632" t="s">
        <v>1390</v>
      </c>
      <c r="AA23" s="632"/>
      <c r="AB23" s="632"/>
      <c r="AC23" s="382">
        <f t="shared" si="0"/>
        <v>2</v>
      </c>
    </row>
    <row r="24" spans="1:29" ht="12.75" customHeight="1" thickBot="1">
      <c r="A24" s="445">
        <v>14</v>
      </c>
      <c r="B24" s="311">
        <v>16</v>
      </c>
      <c r="C24" s="312" t="s">
        <v>1133</v>
      </c>
      <c r="D24" s="313" t="s">
        <v>1118</v>
      </c>
      <c r="E24" s="313" t="s">
        <v>209</v>
      </c>
      <c r="F24" s="313" t="s">
        <v>1407</v>
      </c>
      <c r="G24" s="314"/>
      <c r="H24" s="260"/>
      <c r="I24" s="315"/>
      <c r="J24" s="316" t="s">
        <v>1390</v>
      </c>
      <c r="K24" s="316" t="s">
        <v>1390</v>
      </c>
      <c r="L24" s="317"/>
      <c r="M24" s="262"/>
      <c r="N24" s="318"/>
      <c r="O24" s="319">
        <v>15</v>
      </c>
      <c r="P24" s="320" t="s">
        <v>200</v>
      </c>
      <c r="Q24" s="382">
        <v>1</v>
      </c>
      <c r="R24" s="382">
        <v>9</v>
      </c>
      <c r="T24" s="2" t="s">
        <v>1390</v>
      </c>
      <c r="U24" s="2"/>
      <c r="V24" s="634">
        <v>2</v>
      </c>
      <c r="W24" s="634"/>
      <c r="X24" s="635" t="s">
        <v>613</v>
      </c>
      <c r="Y24" s="636"/>
      <c r="Z24" s="636"/>
      <c r="AA24" s="636"/>
      <c r="AB24" s="636" t="s">
        <v>1390</v>
      </c>
      <c r="AC24" s="382">
        <f t="shared" si="0"/>
        <v>1</v>
      </c>
    </row>
    <row r="25" spans="1:29" ht="12.75" customHeight="1">
      <c r="A25" s="445">
        <v>15</v>
      </c>
      <c r="B25" s="288" t="s">
        <v>866</v>
      </c>
      <c r="C25" s="449" t="s">
        <v>1134</v>
      </c>
      <c r="D25" s="450" t="s">
        <v>1117</v>
      </c>
      <c r="E25" s="450" t="s">
        <v>209</v>
      </c>
      <c r="F25" s="449" t="s">
        <v>1131</v>
      </c>
      <c r="G25" s="451"/>
      <c r="H25" s="260"/>
      <c r="I25" s="292"/>
      <c r="J25" s="293" t="s">
        <v>1390</v>
      </c>
      <c r="K25" s="293" t="s">
        <v>1390</v>
      </c>
      <c r="L25" s="294"/>
      <c r="M25" s="262"/>
      <c r="N25" s="295"/>
      <c r="O25" s="296">
        <v>15</v>
      </c>
      <c r="P25" s="297" t="s">
        <v>200</v>
      </c>
      <c r="Q25" s="382">
        <v>1</v>
      </c>
      <c r="R25" s="382">
        <v>9</v>
      </c>
      <c r="T25" s="2"/>
      <c r="U25" s="2"/>
      <c r="V25" s="275" t="s">
        <v>862</v>
      </c>
      <c r="W25" s="276" t="s">
        <v>1062</v>
      </c>
      <c r="X25" s="277" t="s">
        <v>1123</v>
      </c>
      <c r="Y25" s="280"/>
      <c r="Z25" s="280"/>
      <c r="AA25" s="280"/>
      <c r="AB25" s="284"/>
      <c r="AC25" s="382">
        <f t="shared" si="0"/>
        <v>0</v>
      </c>
    </row>
    <row r="26" spans="1:29" ht="12.75" customHeight="1" thickBot="1">
      <c r="A26" s="445">
        <v>16</v>
      </c>
      <c r="B26" s="311" t="s">
        <v>857</v>
      </c>
      <c r="C26" s="457"/>
      <c r="D26" s="458" t="s">
        <v>1047</v>
      </c>
      <c r="E26" s="458" t="s">
        <v>1048</v>
      </c>
      <c r="F26" s="458"/>
      <c r="G26" s="459" t="s">
        <v>1407</v>
      </c>
      <c r="H26" s="260"/>
      <c r="I26" s="315" t="s">
        <v>1390</v>
      </c>
      <c r="J26" s="316"/>
      <c r="K26" s="316"/>
      <c r="L26" s="317" t="s">
        <v>1390</v>
      </c>
      <c r="M26" s="262"/>
      <c r="N26" s="318">
        <v>16</v>
      </c>
      <c r="O26" s="319"/>
      <c r="P26" s="320"/>
      <c r="Q26" s="382">
        <v>1</v>
      </c>
      <c r="R26" s="382">
        <v>1</v>
      </c>
      <c r="T26" s="2" t="s">
        <v>1390</v>
      </c>
      <c r="U26" s="2" t="s">
        <v>1390</v>
      </c>
      <c r="V26" s="298" t="s">
        <v>862</v>
      </c>
      <c r="W26" s="453" t="s">
        <v>1062</v>
      </c>
      <c r="X26" s="454" t="s">
        <v>1063</v>
      </c>
      <c r="Y26" s="303" t="s">
        <v>1390</v>
      </c>
      <c r="Z26" s="303" t="s">
        <v>1390</v>
      </c>
      <c r="AA26" s="303" t="s">
        <v>1390</v>
      </c>
      <c r="AB26" s="303" t="s">
        <v>1390</v>
      </c>
      <c r="AC26" s="382">
        <f t="shared" si="0"/>
        <v>4</v>
      </c>
    </row>
    <row r="27" spans="1:29" ht="12.75" customHeight="1">
      <c r="A27" s="445">
        <v>17</v>
      </c>
      <c r="B27" s="288" t="s">
        <v>862</v>
      </c>
      <c r="C27" s="449" t="s">
        <v>1062</v>
      </c>
      <c r="D27" s="450" t="s">
        <v>1063</v>
      </c>
      <c r="E27" s="450" t="s">
        <v>1064</v>
      </c>
      <c r="F27" s="450"/>
      <c r="G27" s="451"/>
      <c r="H27" s="325"/>
      <c r="I27" s="292" t="s">
        <v>1390</v>
      </c>
      <c r="J27" s="293"/>
      <c r="K27" s="293" t="s">
        <v>1390</v>
      </c>
      <c r="L27" s="294"/>
      <c r="M27" s="329"/>
      <c r="N27" s="295">
        <v>8</v>
      </c>
      <c r="O27" s="296"/>
      <c r="P27" s="297" t="s">
        <v>198</v>
      </c>
      <c r="Q27" s="382">
        <v>2</v>
      </c>
      <c r="R27" s="382">
        <v>2</v>
      </c>
      <c r="T27" s="2"/>
      <c r="U27" s="2"/>
      <c r="V27" s="275" t="s">
        <v>860</v>
      </c>
      <c r="W27" s="276" t="s">
        <v>1136</v>
      </c>
      <c r="X27" s="277" t="s">
        <v>1067</v>
      </c>
      <c r="Y27" s="280"/>
      <c r="Z27" s="280"/>
      <c r="AA27" s="280"/>
      <c r="AB27" s="284"/>
      <c r="AC27" s="382">
        <f t="shared" si="0"/>
        <v>0</v>
      </c>
    </row>
    <row r="28" spans="1:29" s="34" customFormat="1" ht="12.75" customHeight="1" thickBot="1">
      <c r="A28" s="334">
        <v>18</v>
      </c>
      <c r="B28" s="346" t="s">
        <v>867</v>
      </c>
      <c r="C28" s="347" t="s">
        <v>1068</v>
      </c>
      <c r="D28" s="348" t="s">
        <v>1069</v>
      </c>
      <c r="E28" s="348" t="s">
        <v>1045</v>
      </c>
      <c r="F28" s="348" t="s">
        <v>1651</v>
      </c>
      <c r="G28" s="349"/>
      <c r="H28" s="262"/>
      <c r="I28" s="350" t="s">
        <v>1390</v>
      </c>
      <c r="J28" s="351" t="s">
        <v>1390</v>
      </c>
      <c r="K28" s="351"/>
      <c r="L28" s="352"/>
      <c r="M28" s="262"/>
      <c r="N28" s="353">
        <v>1</v>
      </c>
      <c r="O28" s="354">
        <v>1</v>
      </c>
      <c r="P28" s="355"/>
      <c r="Q28" s="382">
        <v>1</v>
      </c>
      <c r="R28" s="382">
        <v>1</v>
      </c>
      <c r="T28" s="2" t="s">
        <v>1390</v>
      </c>
      <c r="U28" s="2" t="s">
        <v>1390</v>
      </c>
      <c r="V28" s="633" t="s">
        <v>860</v>
      </c>
      <c r="W28" s="453" t="s">
        <v>1136</v>
      </c>
      <c r="X28" s="454" t="s">
        <v>1137</v>
      </c>
      <c r="Y28" s="303" t="s">
        <v>1390</v>
      </c>
      <c r="Z28" s="303" t="s">
        <v>1390</v>
      </c>
      <c r="AA28" s="303" t="s">
        <v>1390</v>
      </c>
      <c r="AB28" s="303" t="s">
        <v>1390</v>
      </c>
      <c r="AC28" s="382">
        <f t="shared" si="0"/>
        <v>4</v>
      </c>
    </row>
    <row r="29" spans="1:29" s="34" customFormat="1" ht="12.75" customHeight="1">
      <c r="A29" s="334">
        <v>19</v>
      </c>
      <c r="B29" s="335" t="s">
        <v>1406</v>
      </c>
      <c r="C29" s="336" t="s">
        <v>1102</v>
      </c>
      <c r="D29" s="337" t="s">
        <v>1103</v>
      </c>
      <c r="E29" s="337" t="s">
        <v>1045</v>
      </c>
      <c r="F29" s="337" t="s">
        <v>1654</v>
      </c>
      <c r="G29" s="338"/>
      <c r="H29" s="262"/>
      <c r="I29" s="339" t="s">
        <v>1390</v>
      </c>
      <c r="J29" s="340" t="s">
        <v>1390</v>
      </c>
      <c r="K29" s="340"/>
      <c r="L29" s="341"/>
      <c r="M29" s="262"/>
      <c r="N29" s="342">
        <v>1</v>
      </c>
      <c r="O29" s="343">
        <v>1</v>
      </c>
      <c r="P29" s="344"/>
      <c r="Q29" s="382">
        <v>1</v>
      </c>
      <c r="R29" s="382">
        <v>1</v>
      </c>
      <c r="T29" s="2" t="s">
        <v>1390</v>
      </c>
      <c r="U29" s="2"/>
      <c r="V29" s="549">
        <v>5</v>
      </c>
      <c r="W29" s="549"/>
      <c r="X29" s="550" t="s">
        <v>618</v>
      </c>
      <c r="Y29" s="530"/>
      <c r="Z29" s="530"/>
      <c r="AA29" s="530"/>
      <c r="AB29" s="530" t="s">
        <v>1390</v>
      </c>
      <c r="AC29" s="382">
        <f t="shared" si="0"/>
        <v>1</v>
      </c>
    </row>
    <row r="30" spans="1:29" s="34" customFormat="1" ht="12.75" customHeight="1">
      <c r="A30" s="334">
        <v>20</v>
      </c>
      <c r="B30" s="346" t="s">
        <v>868</v>
      </c>
      <c r="C30" s="347"/>
      <c r="D30" s="348" t="s">
        <v>1050</v>
      </c>
      <c r="E30" s="348" t="s">
        <v>1045</v>
      </c>
      <c r="F30" s="348" t="s">
        <v>1392</v>
      </c>
      <c r="G30" s="349"/>
      <c r="H30" s="262"/>
      <c r="I30" s="350" t="s">
        <v>1390</v>
      </c>
      <c r="J30" s="351" t="s">
        <v>1390</v>
      </c>
      <c r="K30" s="351"/>
      <c r="L30" s="352"/>
      <c r="M30" s="262"/>
      <c r="N30" s="353">
        <v>1</v>
      </c>
      <c r="O30" s="354">
        <v>1</v>
      </c>
      <c r="P30" s="355"/>
      <c r="Q30" s="382">
        <v>1</v>
      </c>
      <c r="R30" s="382">
        <v>1</v>
      </c>
      <c r="T30" s="2" t="s">
        <v>1390</v>
      </c>
      <c r="U30" s="2"/>
      <c r="V30" s="546">
        <v>5</v>
      </c>
      <c r="W30" s="549"/>
      <c r="X30" s="550" t="s">
        <v>609</v>
      </c>
      <c r="Y30" s="530"/>
      <c r="Z30" s="530"/>
      <c r="AA30" s="530"/>
      <c r="AB30" s="530" t="s">
        <v>1390</v>
      </c>
      <c r="AC30" s="382">
        <f t="shared" si="0"/>
        <v>1</v>
      </c>
    </row>
    <row r="31" spans="1:29" ht="12.75" customHeight="1">
      <c r="A31" s="445">
        <v>21</v>
      </c>
      <c r="B31" s="335" t="s">
        <v>869</v>
      </c>
      <c r="C31" s="449" t="s">
        <v>1110</v>
      </c>
      <c r="D31" s="450" t="s">
        <v>1111</v>
      </c>
      <c r="E31" s="450" t="s">
        <v>1045</v>
      </c>
      <c r="F31" s="450" t="s">
        <v>1392</v>
      </c>
      <c r="G31" s="451"/>
      <c r="H31" s="325"/>
      <c r="I31" s="292" t="s">
        <v>1390</v>
      </c>
      <c r="J31" s="293" t="s">
        <v>1390</v>
      </c>
      <c r="K31" s="293"/>
      <c r="L31" s="294"/>
      <c r="M31" s="329"/>
      <c r="N31" s="295">
        <v>1</v>
      </c>
      <c r="O31" s="296">
        <v>1</v>
      </c>
      <c r="P31" s="297"/>
      <c r="Q31" s="382">
        <v>1</v>
      </c>
      <c r="R31" s="382">
        <v>1</v>
      </c>
      <c r="T31" s="2" t="s">
        <v>1390</v>
      </c>
      <c r="U31" s="2"/>
      <c r="V31" s="549">
        <v>5</v>
      </c>
      <c r="W31" s="549"/>
      <c r="X31" s="550" t="s">
        <v>620</v>
      </c>
      <c r="Y31" s="530"/>
      <c r="Z31" s="530"/>
      <c r="AA31" s="530"/>
      <c r="AB31" s="530" t="s">
        <v>1390</v>
      </c>
      <c r="AC31" s="382">
        <f t="shared" si="0"/>
        <v>1</v>
      </c>
    </row>
    <row r="32" spans="1:29" ht="12.75" customHeight="1">
      <c r="A32" s="445">
        <v>22</v>
      </c>
      <c r="B32" s="346" t="s">
        <v>843</v>
      </c>
      <c r="C32" s="457" t="s">
        <v>1607</v>
      </c>
      <c r="D32" s="458" t="s">
        <v>1070</v>
      </c>
      <c r="E32" s="458" t="s">
        <v>1045</v>
      </c>
      <c r="F32" s="458"/>
      <c r="G32" s="459" t="s">
        <v>1407</v>
      </c>
      <c r="H32" s="260"/>
      <c r="I32" s="315" t="s">
        <v>1390</v>
      </c>
      <c r="J32" s="316"/>
      <c r="K32" s="316"/>
      <c r="L32" s="317" t="s">
        <v>1390</v>
      </c>
      <c r="M32" s="262"/>
      <c r="N32" s="318">
        <v>1</v>
      </c>
      <c r="O32" s="319"/>
      <c r="P32" s="320"/>
      <c r="Q32" s="382">
        <v>1</v>
      </c>
      <c r="R32" s="382">
        <v>1</v>
      </c>
      <c r="T32" s="2" t="s">
        <v>1390</v>
      </c>
      <c r="U32" s="2"/>
      <c r="V32" s="546">
        <v>5</v>
      </c>
      <c r="W32" s="549"/>
      <c r="X32" s="550" t="s">
        <v>610</v>
      </c>
      <c r="Y32" s="530"/>
      <c r="Z32" s="530"/>
      <c r="AA32" s="530"/>
      <c r="AB32" s="530" t="s">
        <v>1390</v>
      </c>
      <c r="AC32" s="382">
        <f t="shared" si="0"/>
        <v>1</v>
      </c>
    </row>
    <row r="33" spans="1:29" ht="12.75" customHeight="1">
      <c r="A33" s="445">
        <v>23</v>
      </c>
      <c r="B33" s="335" t="s">
        <v>870</v>
      </c>
      <c r="C33" s="449" t="s">
        <v>1108</v>
      </c>
      <c r="D33" s="450" t="s">
        <v>1109</v>
      </c>
      <c r="E33" s="450" t="s">
        <v>1045</v>
      </c>
      <c r="F33" s="450" t="s">
        <v>1654</v>
      </c>
      <c r="G33" s="451"/>
      <c r="H33" s="260"/>
      <c r="I33" s="292" t="s">
        <v>1390</v>
      </c>
      <c r="J33" s="293" t="s">
        <v>1390</v>
      </c>
      <c r="K33" s="293"/>
      <c r="L33" s="294"/>
      <c r="M33" s="262"/>
      <c r="N33" s="295">
        <v>1</v>
      </c>
      <c r="O33" s="296">
        <v>1</v>
      </c>
      <c r="P33" s="297"/>
      <c r="Q33" s="382">
        <v>1</v>
      </c>
      <c r="R33" s="382">
        <v>1</v>
      </c>
      <c r="T33" s="2" t="s">
        <v>1390</v>
      </c>
      <c r="U33" s="2" t="s">
        <v>1390</v>
      </c>
      <c r="V33" s="449">
        <v>5</v>
      </c>
      <c r="W33" s="449" t="s">
        <v>1071</v>
      </c>
      <c r="X33" s="450" t="s">
        <v>1072</v>
      </c>
      <c r="Y33" s="293" t="s">
        <v>1390</v>
      </c>
      <c r="Z33" s="293"/>
      <c r="AA33" s="293"/>
      <c r="AB33" s="293"/>
      <c r="AC33" s="382">
        <f t="shared" si="0"/>
        <v>1</v>
      </c>
    </row>
    <row r="34" spans="1:29" ht="12.75" customHeight="1">
      <c r="A34" s="445">
        <v>24</v>
      </c>
      <c r="B34" s="346" t="s">
        <v>871</v>
      </c>
      <c r="C34" s="457" t="s">
        <v>1075</v>
      </c>
      <c r="D34" s="458" t="s">
        <v>1076</v>
      </c>
      <c r="E34" s="458" t="s">
        <v>1045</v>
      </c>
      <c r="F34" s="458" t="s">
        <v>1392</v>
      </c>
      <c r="G34" s="459"/>
      <c r="H34" s="260"/>
      <c r="I34" s="315" t="s">
        <v>1390</v>
      </c>
      <c r="J34" s="316" t="s">
        <v>1390</v>
      </c>
      <c r="K34" s="316"/>
      <c r="L34" s="317"/>
      <c r="M34" s="262"/>
      <c r="N34" s="318">
        <v>1</v>
      </c>
      <c r="O34" s="319">
        <v>1</v>
      </c>
      <c r="P34" s="320"/>
      <c r="Q34" s="382">
        <v>1</v>
      </c>
      <c r="R34" s="382">
        <v>1</v>
      </c>
      <c r="T34" s="2" t="s">
        <v>1390</v>
      </c>
      <c r="U34" s="2"/>
      <c r="V34" s="546" t="s">
        <v>856</v>
      </c>
      <c r="W34" s="549"/>
      <c r="X34" s="550" t="s">
        <v>617</v>
      </c>
      <c r="Y34" s="530"/>
      <c r="Z34" s="530"/>
      <c r="AA34" s="530"/>
      <c r="AB34" s="530" t="s">
        <v>1390</v>
      </c>
      <c r="AC34" s="382">
        <f t="shared" si="0"/>
        <v>1</v>
      </c>
    </row>
    <row r="35" spans="1:29" ht="12.75" customHeight="1">
      <c r="A35" s="445">
        <v>25</v>
      </c>
      <c r="B35" s="624" t="s">
        <v>1058</v>
      </c>
      <c r="C35" s="449"/>
      <c r="D35" s="450" t="s">
        <v>1059</v>
      </c>
      <c r="E35" s="450" t="s">
        <v>1045</v>
      </c>
      <c r="F35" s="450" t="s">
        <v>1407</v>
      </c>
      <c r="G35" s="451"/>
      <c r="H35" s="325"/>
      <c r="I35" s="292" t="s">
        <v>1390</v>
      </c>
      <c r="J35" s="293" t="s">
        <v>1390</v>
      </c>
      <c r="K35" s="293"/>
      <c r="L35" s="294"/>
      <c r="M35" s="329"/>
      <c r="N35" s="295">
        <v>1</v>
      </c>
      <c r="O35" s="296">
        <v>1</v>
      </c>
      <c r="P35" s="297"/>
      <c r="Q35" s="382">
        <v>1</v>
      </c>
      <c r="R35" s="382">
        <v>1</v>
      </c>
      <c r="T35" s="2" t="s">
        <v>1390</v>
      </c>
      <c r="U35" s="2" t="s">
        <v>1390</v>
      </c>
      <c r="V35" s="630" t="s">
        <v>1054</v>
      </c>
      <c r="W35" s="630" t="s">
        <v>1114</v>
      </c>
      <c r="X35" s="631" t="s">
        <v>1055</v>
      </c>
      <c r="Y35" s="632" t="s">
        <v>1390</v>
      </c>
      <c r="Z35" s="632" t="s">
        <v>1390</v>
      </c>
      <c r="AA35" s="632" t="s">
        <v>1390</v>
      </c>
      <c r="AB35" s="632" t="s">
        <v>1390</v>
      </c>
      <c r="AC35" s="382">
        <f t="shared" si="0"/>
        <v>4</v>
      </c>
    </row>
    <row r="36" spans="1:29" ht="12.75" customHeight="1" thickBot="1">
      <c r="A36" s="445">
        <v>26</v>
      </c>
      <c r="B36" s="462" t="s">
        <v>872</v>
      </c>
      <c r="C36" s="453"/>
      <c r="D36" s="454" t="s">
        <v>1051</v>
      </c>
      <c r="E36" s="454" t="s">
        <v>1045</v>
      </c>
      <c r="F36" s="454" t="s">
        <v>1392</v>
      </c>
      <c r="G36" s="455"/>
      <c r="H36" s="260"/>
      <c r="I36" s="302" t="s">
        <v>1390</v>
      </c>
      <c r="J36" s="303" t="s">
        <v>1390</v>
      </c>
      <c r="K36" s="303"/>
      <c r="L36" s="304"/>
      <c r="M36" s="262"/>
      <c r="N36" s="465">
        <v>1</v>
      </c>
      <c r="O36" s="625">
        <v>1</v>
      </c>
      <c r="P36" s="307"/>
      <c r="Q36" s="382">
        <v>1</v>
      </c>
      <c r="R36" s="382">
        <v>1</v>
      </c>
      <c r="T36" s="2" t="s">
        <v>1390</v>
      </c>
      <c r="U36" s="2" t="s">
        <v>1390</v>
      </c>
      <c r="V36" s="336" t="s">
        <v>882</v>
      </c>
      <c r="W36" s="449"/>
      <c r="X36" s="450" t="s">
        <v>615</v>
      </c>
      <c r="Y36" s="293"/>
      <c r="Z36" s="293"/>
      <c r="AA36" s="293"/>
      <c r="AB36" s="293" t="s">
        <v>1390</v>
      </c>
      <c r="AC36" s="382">
        <f t="shared" si="0"/>
        <v>1</v>
      </c>
    </row>
    <row r="37" spans="1:29" ht="12.75" customHeight="1">
      <c r="A37" s="258"/>
      <c r="B37" s="260"/>
      <c r="C37" s="260"/>
      <c r="D37" s="260"/>
      <c r="E37" s="260"/>
      <c r="F37" s="260"/>
      <c r="G37" s="260"/>
      <c r="H37" s="363"/>
      <c r="I37" s="260"/>
      <c r="J37" s="260"/>
      <c r="K37" s="260"/>
      <c r="L37" s="260"/>
      <c r="M37" s="262"/>
      <c r="N37" s="263"/>
      <c r="O37" s="263"/>
      <c r="P37" s="263"/>
      <c r="Q37" s="536"/>
      <c r="R37" s="626"/>
      <c r="T37" s="2"/>
      <c r="U37" s="2"/>
      <c r="V37" s="457">
        <v>5</v>
      </c>
      <c r="W37" s="457" t="s">
        <v>1084</v>
      </c>
      <c r="X37" s="458" t="s">
        <v>1085</v>
      </c>
      <c r="Y37" s="316"/>
      <c r="Z37" s="316"/>
      <c r="AA37" s="316"/>
      <c r="AB37" s="316"/>
      <c r="AC37" s="382">
        <f t="shared" si="0"/>
        <v>0</v>
      </c>
    </row>
    <row r="38" spans="1:29" ht="12.75" customHeight="1" thickBot="1">
      <c r="A38" s="258"/>
      <c r="B38" s="259" t="s">
        <v>602</v>
      </c>
      <c r="C38" s="260"/>
      <c r="D38" s="260"/>
      <c r="E38" s="260"/>
      <c r="F38" s="260"/>
      <c r="G38" s="260"/>
      <c r="H38" s="363"/>
      <c r="I38" s="260"/>
      <c r="J38" s="260"/>
      <c r="K38" s="260"/>
      <c r="L38" s="260"/>
      <c r="M38" s="264"/>
      <c r="N38" s="263"/>
      <c r="O38" s="263"/>
      <c r="P38" s="263"/>
      <c r="Q38" s="536"/>
      <c r="R38" s="626"/>
      <c r="T38" s="2"/>
      <c r="U38" s="2"/>
      <c r="V38" s="457">
        <v>5</v>
      </c>
      <c r="W38" s="457" t="s">
        <v>1084</v>
      </c>
      <c r="X38" s="458" t="s">
        <v>1135</v>
      </c>
      <c r="Y38" s="316"/>
      <c r="Z38" s="316"/>
      <c r="AA38" s="316"/>
      <c r="AB38" s="316"/>
      <c r="AC38" s="382">
        <f t="shared" si="0"/>
        <v>0</v>
      </c>
    </row>
    <row r="39" spans="1:29" ht="12.75" customHeight="1">
      <c r="A39" s="445">
        <v>27</v>
      </c>
      <c r="B39" s="275" t="s">
        <v>873</v>
      </c>
      <c r="C39" s="446" t="s">
        <v>1077</v>
      </c>
      <c r="D39" s="447" t="s">
        <v>1078</v>
      </c>
      <c r="E39" s="447" t="s">
        <v>1045</v>
      </c>
      <c r="F39" s="447"/>
      <c r="G39" s="448"/>
      <c r="H39" s="260"/>
      <c r="I39" s="279" t="s">
        <v>1390</v>
      </c>
      <c r="J39" s="280"/>
      <c r="K39" s="280"/>
      <c r="L39" s="284"/>
      <c r="M39" s="262"/>
      <c r="N39" s="285">
        <v>1</v>
      </c>
      <c r="O39" s="286"/>
      <c r="P39" s="287"/>
      <c r="Q39" s="536"/>
      <c r="R39" s="626"/>
      <c r="T39" s="2" t="s">
        <v>1390</v>
      </c>
      <c r="U39" s="2" t="s">
        <v>1390</v>
      </c>
      <c r="V39" s="312" t="s">
        <v>861</v>
      </c>
      <c r="W39" s="312" t="s">
        <v>1084</v>
      </c>
      <c r="X39" s="313" t="s">
        <v>1121</v>
      </c>
      <c r="Y39" s="316" t="s">
        <v>1390</v>
      </c>
      <c r="Z39" s="316" t="s">
        <v>1390</v>
      </c>
      <c r="AA39" s="316" t="s">
        <v>1390</v>
      </c>
      <c r="AB39" s="316" t="s">
        <v>1390</v>
      </c>
      <c r="AC39" s="382">
        <f t="shared" si="0"/>
        <v>4</v>
      </c>
    </row>
    <row r="40" spans="1:29" ht="12.75" customHeight="1">
      <c r="A40" s="445">
        <v>28</v>
      </c>
      <c r="B40" s="624">
        <v>1</v>
      </c>
      <c r="C40" s="449" t="s">
        <v>1139</v>
      </c>
      <c r="D40" s="450" t="s">
        <v>1140</v>
      </c>
      <c r="E40" s="450"/>
      <c r="F40" s="450"/>
      <c r="G40" s="451"/>
      <c r="H40" s="260"/>
      <c r="I40" s="292"/>
      <c r="J40" s="293"/>
      <c r="K40" s="293" t="s">
        <v>1390</v>
      </c>
      <c r="L40" s="294"/>
      <c r="M40" s="262"/>
      <c r="N40" s="295"/>
      <c r="O40" s="296"/>
      <c r="P40" s="297" t="s">
        <v>203</v>
      </c>
      <c r="Q40" s="536"/>
      <c r="R40" s="626"/>
      <c r="T40" s="2" t="s">
        <v>1390</v>
      </c>
      <c r="U40" s="2" t="s">
        <v>1390</v>
      </c>
      <c r="V40" s="289" t="s">
        <v>873</v>
      </c>
      <c r="W40" s="449" t="s">
        <v>1077</v>
      </c>
      <c r="X40" s="450" t="s">
        <v>1078</v>
      </c>
      <c r="Y40" s="293" t="s">
        <v>1390</v>
      </c>
      <c r="Z40" s="293"/>
      <c r="AA40" s="293"/>
      <c r="AB40" s="293"/>
      <c r="AC40" s="382">
        <f t="shared" si="0"/>
        <v>1</v>
      </c>
    </row>
    <row r="41" spans="1:29" ht="12.75" customHeight="1">
      <c r="A41" s="445">
        <v>29</v>
      </c>
      <c r="B41" s="627">
        <v>1</v>
      </c>
      <c r="C41" s="457"/>
      <c r="D41" s="458" t="s">
        <v>604</v>
      </c>
      <c r="E41" s="458"/>
      <c r="F41" s="458"/>
      <c r="G41" s="459" t="s">
        <v>1392</v>
      </c>
      <c r="H41" s="260"/>
      <c r="I41" s="315"/>
      <c r="J41" s="316"/>
      <c r="K41" s="316"/>
      <c r="L41" s="317" t="s">
        <v>1390</v>
      </c>
      <c r="M41" s="262"/>
      <c r="N41" s="318"/>
      <c r="O41" s="319"/>
      <c r="P41" s="320"/>
      <c r="Q41" s="536"/>
      <c r="R41" s="626"/>
      <c r="T41" s="2" t="s">
        <v>1390</v>
      </c>
      <c r="U41" s="2"/>
      <c r="V41" s="549">
        <v>6</v>
      </c>
      <c r="W41" s="549"/>
      <c r="X41" s="550" t="s">
        <v>606</v>
      </c>
      <c r="Y41" s="530"/>
      <c r="Z41" s="530"/>
      <c r="AA41" s="530"/>
      <c r="AB41" s="530" t="s">
        <v>1390</v>
      </c>
      <c r="AC41" s="382">
        <f t="shared" si="0"/>
        <v>1</v>
      </c>
    </row>
    <row r="42" spans="1:29" ht="12.75" customHeight="1">
      <c r="A42" s="445">
        <v>30</v>
      </c>
      <c r="B42" s="624">
        <v>5</v>
      </c>
      <c r="C42" s="449"/>
      <c r="D42" s="450" t="s">
        <v>618</v>
      </c>
      <c r="E42" s="450"/>
      <c r="F42" s="450"/>
      <c r="G42" s="451" t="s">
        <v>1654</v>
      </c>
      <c r="H42" s="325"/>
      <c r="I42" s="292"/>
      <c r="J42" s="293"/>
      <c r="K42" s="293"/>
      <c r="L42" s="294" t="s">
        <v>1390</v>
      </c>
      <c r="M42" s="329"/>
      <c r="N42" s="295"/>
      <c r="O42" s="296"/>
      <c r="P42" s="297"/>
      <c r="Q42" s="536"/>
      <c r="R42" s="626"/>
      <c r="T42" s="2" t="s">
        <v>1390</v>
      </c>
      <c r="U42" s="2"/>
      <c r="V42" s="546">
        <v>6</v>
      </c>
      <c r="W42" s="549"/>
      <c r="X42" s="550" t="s">
        <v>611</v>
      </c>
      <c r="Y42" s="530"/>
      <c r="Z42" s="530"/>
      <c r="AA42" s="530"/>
      <c r="AB42" s="530" t="s">
        <v>1390</v>
      </c>
      <c r="AC42" s="382">
        <f t="shared" si="0"/>
        <v>1</v>
      </c>
    </row>
    <row r="43" spans="1:29" ht="12.75" customHeight="1">
      <c r="A43" s="445">
        <v>31</v>
      </c>
      <c r="B43" s="346" t="s">
        <v>874</v>
      </c>
      <c r="C43" s="457" t="s">
        <v>1088</v>
      </c>
      <c r="D43" s="458" t="s">
        <v>1089</v>
      </c>
      <c r="E43" s="458" t="s">
        <v>1045</v>
      </c>
      <c r="F43" s="458"/>
      <c r="G43" s="459"/>
      <c r="H43" s="260"/>
      <c r="I43" s="315" t="s">
        <v>1390</v>
      </c>
      <c r="J43" s="316"/>
      <c r="K43" s="316"/>
      <c r="L43" s="317"/>
      <c r="M43" s="262"/>
      <c r="N43" s="318">
        <v>1</v>
      </c>
      <c r="O43" s="319"/>
      <c r="P43" s="320"/>
      <c r="Q43" s="536"/>
      <c r="R43" s="626"/>
      <c r="T43" s="2" t="s">
        <v>1390</v>
      </c>
      <c r="U43" s="2" t="s">
        <v>1390</v>
      </c>
      <c r="V43" s="336" t="s">
        <v>886</v>
      </c>
      <c r="W43" s="449"/>
      <c r="X43" s="450" t="s">
        <v>612</v>
      </c>
      <c r="Y43" s="293"/>
      <c r="Z43" s="293"/>
      <c r="AA43" s="293"/>
      <c r="AB43" s="293" t="s">
        <v>1390</v>
      </c>
      <c r="AC43" s="382">
        <f t="shared" si="0"/>
        <v>1</v>
      </c>
    </row>
    <row r="44" spans="1:29" ht="12.75" customHeight="1">
      <c r="A44" s="445">
        <v>32</v>
      </c>
      <c r="B44" s="335" t="s">
        <v>858</v>
      </c>
      <c r="C44" s="449" t="s">
        <v>1079</v>
      </c>
      <c r="D44" s="450" t="s">
        <v>1080</v>
      </c>
      <c r="E44" s="450" t="s">
        <v>1081</v>
      </c>
      <c r="F44" s="450"/>
      <c r="G44" s="451"/>
      <c r="H44" s="260"/>
      <c r="I44" s="292" t="s">
        <v>1390</v>
      </c>
      <c r="J44" s="293"/>
      <c r="K44" s="293"/>
      <c r="L44" s="294"/>
      <c r="M44" s="262"/>
      <c r="N44" s="295">
        <v>2</v>
      </c>
      <c r="O44" s="296"/>
      <c r="P44" s="297"/>
      <c r="Q44" s="536"/>
      <c r="R44" s="626"/>
      <c r="T44" s="2" t="s">
        <v>1390</v>
      </c>
      <c r="U44" s="2" t="s">
        <v>1390</v>
      </c>
      <c r="V44" s="336" t="s">
        <v>843</v>
      </c>
      <c r="W44" s="449" t="s">
        <v>1607</v>
      </c>
      <c r="X44" s="450" t="s">
        <v>1070</v>
      </c>
      <c r="Y44" s="293" t="s">
        <v>1390</v>
      </c>
      <c r="Z44" s="293"/>
      <c r="AA44" s="293"/>
      <c r="AB44" s="293" t="s">
        <v>1390</v>
      </c>
      <c r="AC44" s="382">
        <f t="shared" si="0"/>
        <v>2</v>
      </c>
    </row>
    <row r="45" spans="1:29" ht="12.75" customHeight="1">
      <c r="A45" s="445">
        <v>33</v>
      </c>
      <c r="B45" s="346" t="s">
        <v>875</v>
      </c>
      <c r="C45" s="457" t="s">
        <v>1113</v>
      </c>
      <c r="D45" s="458" t="s">
        <v>1120</v>
      </c>
      <c r="E45" s="458" t="s">
        <v>1178</v>
      </c>
      <c r="F45" s="458" t="s">
        <v>1651</v>
      </c>
      <c r="G45" s="459"/>
      <c r="H45" s="260"/>
      <c r="I45" s="315"/>
      <c r="J45" s="316" t="s">
        <v>1390</v>
      </c>
      <c r="K45" s="316"/>
      <c r="L45" s="317"/>
      <c r="M45" s="262"/>
      <c r="N45" s="318"/>
      <c r="O45" s="319">
        <v>1</v>
      </c>
      <c r="P45" s="320"/>
      <c r="Q45" s="536"/>
      <c r="R45" s="362"/>
      <c r="T45" s="2" t="s">
        <v>1390</v>
      </c>
      <c r="U45" s="2" t="s">
        <v>1390</v>
      </c>
      <c r="V45" s="449" t="s">
        <v>1058</v>
      </c>
      <c r="W45" s="449"/>
      <c r="X45" s="450" t="s">
        <v>1059</v>
      </c>
      <c r="Y45" s="293" t="s">
        <v>1390</v>
      </c>
      <c r="Z45" s="293" t="s">
        <v>1390</v>
      </c>
      <c r="AA45" s="293"/>
      <c r="AB45" s="293"/>
      <c r="AC45" s="382">
        <f t="shared" si="0"/>
        <v>2</v>
      </c>
    </row>
    <row r="46" spans="1:29" ht="12.75" customHeight="1">
      <c r="A46" s="445">
        <v>34</v>
      </c>
      <c r="B46" s="335" t="s">
        <v>876</v>
      </c>
      <c r="C46" s="449"/>
      <c r="D46" s="450" t="s">
        <v>1127</v>
      </c>
      <c r="E46" s="450" t="s">
        <v>1178</v>
      </c>
      <c r="F46" s="450" t="s">
        <v>1651</v>
      </c>
      <c r="G46" s="451"/>
      <c r="H46" s="325"/>
      <c r="I46" s="292"/>
      <c r="J46" s="293" t="s">
        <v>1390</v>
      </c>
      <c r="K46" s="293"/>
      <c r="L46" s="294"/>
      <c r="M46" s="329"/>
      <c r="N46" s="295"/>
      <c r="O46" s="553">
        <v>1</v>
      </c>
      <c r="P46" s="297"/>
      <c r="Q46" s="536"/>
      <c r="R46" s="362"/>
      <c r="T46" s="2" t="s">
        <v>1390</v>
      </c>
      <c r="U46" s="2" t="s">
        <v>1390</v>
      </c>
      <c r="V46" s="336" t="s">
        <v>867</v>
      </c>
      <c r="W46" s="336" t="s">
        <v>1068</v>
      </c>
      <c r="X46" s="337" t="s">
        <v>1069</v>
      </c>
      <c r="Y46" s="340" t="s">
        <v>1390</v>
      </c>
      <c r="Z46" s="340" t="s">
        <v>1390</v>
      </c>
      <c r="AA46" s="340"/>
      <c r="AB46" s="340"/>
      <c r="AC46" s="382">
        <f t="shared" si="0"/>
        <v>2</v>
      </c>
    </row>
    <row r="47" spans="1:29" ht="12.75" customHeight="1">
      <c r="A47" s="445">
        <v>35</v>
      </c>
      <c r="B47" s="627">
        <v>1</v>
      </c>
      <c r="C47" s="457"/>
      <c r="D47" s="458" t="s">
        <v>619</v>
      </c>
      <c r="E47" s="458"/>
      <c r="F47" s="458"/>
      <c r="G47" s="459" t="s">
        <v>1654</v>
      </c>
      <c r="H47" s="260"/>
      <c r="I47" s="315"/>
      <c r="J47" s="316"/>
      <c r="K47" s="316"/>
      <c r="L47" s="317" t="s">
        <v>1390</v>
      </c>
      <c r="M47" s="262"/>
      <c r="N47" s="318"/>
      <c r="O47" s="319"/>
      <c r="P47" s="320"/>
      <c r="Q47" s="536"/>
      <c r="R47" s="362"/>
      <c r="T47" s="2" t="s">
        <v>1390</v>
      </c>
      <c r="U47" s="2" t="s">
        <v>1390</v>
      </c>
      <c r="V47" s="289" t="s">
        <v>864</v>
      </c>
      <c r="W47" s="289"/>
      <c r="X47" s="290" t="s">
        <v>1060</v>
      </c>
      <c r="Y47" s="293" t="s">
        <v>1390</v>
      </c>
      <c r="Z47" s="293" t="s">
        <v>1390</v>
      </c>
      <c r="AA47" s="293"/>
      <c r="AB47" s="293"/>
      <c r="AC47" s="382">
        <f t="shared" si="0"/>
        <v>2</v>
      </c>
    </row>
    <row r="48" spans="1:29" ht="12.75" customHeight="1">
      <c r="A48" s="445">
        <v>36</v>
      </c>
      <c r="B48" s="624" t="s">
        <v>1276</v>
      </c>
      <c r="C48" s="449" t="s">
        <v>1090</v>
      </c>
      <c r="D48" s="450" t="s">
        <v>1091</v>
      </c>
      <c r="E48" s="450" t="s">
        <v>1045</v>
      </c>
      <c r="F48" s="450"/>
      <c r="G48" s="451"/>
      <c r="H48" s="260"/>
      <c r="I48" s="292" t="s">
        <v>1390</v>
      </c>
      <c r="J48" s="293"/>
      <c r="K48" s="293"/>
      <c r="L48" s="294"/>
      <c r="M48" s="262"/>
      <c r="N48" s="295">
        <v>1</v>
      </c>
      <c r="O48" s="296"/>
      <c r="P48" s="297"/>
      <c r="Q48" s="536"/>
      <c r="R48" s="362"/>
      <c r="T48" s="2" t="s">
        <v>1390</v>
      </c>
      <c r="U48" s="2" t="s">
        <v>1390</v>
      </c>
      <c r="V48" s="289" t="s">
        <v>865</v>
      </c>
      <c r="W48" s="449"/>
      <c r="X48" s="450" t="s">
        <v>1061</v>
      </c>
      <c r="Y48" s="293" t="s">
        <v>1390</v>
      </c>
      <c r="Z48" s="293" t="s">
        <v>1390</v>
      </c>
      <c r="AA48" s="293"/>
      <c r="AB48" s="293"/>
      <c r="AC48" s="382">
        <f t="shared" si="0"/>
        <v>2</v>
      </c>
    </row>
    <row r="49" spans="1:29" ht="12.75" customHeight="1">
      <c r="A49" s="445">
        <v>37</v>
      </c>
      <c r="B49" s="627">
        <v>5</v>
      </c>
      <c r="C49" s="457" t="s">
        <v>1071</v>
      </c>
      <c r="D49" s="458" t="s">
        <v>1072</v>
      </c>
      <c r="E49" s="458" t="s">
        <v>1073</v>
      </c>
      <c r="F49" s="458"/>
      <c r="G49" s="459"/>
      <c r="H49" s="260"/>
      <c r="I49" s="315" t="s">
        <v>1390</v>
      </c>
      <c r="J49" s="316"/>
      <c r="K49" s="316"/>
      <c r="L49" s="317"/>
      <c r="M49" s="262"/>
      <c r="N49" s="318">
        <v>19</v>
      </c>
      <c r="O49" s="319"/>
      <c r="P49" s="320"/>
      <c r="Q49" s="536"/>
      <c r="R49" s="362"/>
      <c r="T49" s="2" t="s">
        <v>1390</v>
      </c>
      <c r="U49" s="2" t="s">
        <v>1390</v>
      </c>
      <c r="V49" s="336" t="s">
        <v>874</v>
      </c>
      <c r="W49" s="449" t="s">
        <v>1088</v>
      </c>
      <c r="X49" s="450" t="s">
        <v>1089</v>
      </c>
      <c r="Y49" s="293" t="s">
        <v>1390</v>
      </c>
      <c r="Z49" s="293"/>
      <c r="AA49" s="293"/>
      <c r="AB49" s="293"/>
      <c r="AC49" s="382">
        <f t="shared" si="0"/>
        <v>1</v>
      </c>
    </row>
    <row r="50" spans="1:29" ht="12.75" customHeight="1">
      <c r="A50" s="445">
        <v>38</v>
      </c>
      <c r="B50" s="624">
        <v>2</v>
      </c>
      <c r="C50" s="449"/>
      <c r="D50" s="450" t="s">
        <v>613</v>
      </c>
      <c r="E50" s="450"/>
      <c r="F50" s="450"/>
      <c r="G50" s="451" t="s">
        <v>1651</v>
      </c>
      <c r="H50" s="325"/>
      <c r="I50" s="292"/>
      <c r="J50" s="293"/>
      <c r="K50" s="293"/>
      <c r="L50" s="294" t="s">
        <v>1390</v>
      </c>
      <c r="M50" s="329"/>
      <c r="N50" s="295"/>
      <c r="O50" s="296"/>
      <c r="P50" s="297"/>
      <c r="Q50" s="536"/>
      <c r="R50" s="362"/>
      <c r="T50" s="2" t="s">
        <v>1390</v>
      </c>
      <c r="U50" s="2" t="s">
        <v>1390</v>
      </c>
      <c r="V50" s="336" t="s">
        <v>869</v>
      </c>
      <c r="W50" s="449" t="s">
        <v>1110</v>
      </c>
      <c r="X50" s="450" t="s">
        <v>1111</v>
      </c>
      <c r="Y50" s="293" t="s">
        <v>1390</v>
      </c>
      <c r="Z50" s="293" t="s">
        <v>1390</v>
      </c>
      <c r="AA50" s="293"/>
      <c r="AB50" s="293"/>
      <c r="AC50" s="382">
        <f t="shared" si="0"/>
        <v>2</v>
      </c>
    </row>
    <row r="51" spans="1:29" ht="12.75" customHeight="1">
      <c r="A51" s="445">
        <v>39</v>
      </c>
      <c r="B51" s="627">
        <v>11</v>
      </c>
      <c r="C51" s="457" t="s">
        <v>1092</v>
      </c>
      <c r="D51" s="458" t="s">
        <v>1093</v>
      </c>
      <c r="E51" s="458" t="s">
        <v>1094</v>
      </c>
      <c r="F51" s="458"/>
      <c r="G51" s="459"/>
      <c r="H51" s="260"/>
      <c r="I51" s="315" t="s">
        <v>1390</v>
      </c>
      <c r="J51" s="316"/>
      <c r="K51" s="316"/>
      <c r="L51" s="317"/>
      <c r="M51" s="262"/>
      <c r="N51" s="318">
        <v>3</v>
      </c>
      <c r="O51" s="319"/>
      <c r="P51" s="320"/>
      <c r="Q51" s="536"/>
      <c r="R51" s="362"/>
      <c r="T51" s="2"/>
      <c r="U51" s="2"/>
      <c r="V51" s="457" t="s">
        <v>1043</v>
      </c>
      <c r="W51" s="457"/>
      <c r="X51" s="458" t="s">
        <v>1044</v>
      </c>
      <c r="Y51" s="316"/>
      <c r="Z51" s="316"/>
      <c r="AA51" s="316"/>
      <c r="AB51" s="316"/>
      <c r="AC51" s="382">
        <f t="shared" si="0"/>
        <v>0</v>
      </c>
    </row>
    <row r="52" spans="1:29" ht="12.75" customHeight="1">
      <c r="A52" s="445">
        <v>40</v>
      </c>
      <c r="B52" s="335" t="s">
        <v>866</v>
      </c>
      <c r="C52" s="335" t="s">
        <v>1099</v>
      </c>
      <c r="D52" s="450" t="s">
        <v>605</v>
      </c>
      <c r="E52" s="450"/>
      <c r="F52" s="450"/>
      <c r="G52" s="451" t="s">
        <v>1392</v>
      </c>
      <c r="H52" s="260"/>
      <c r="I52" s="292"/>
      <c r="J52" s="293"/>
      <c r="K52" s="293"/>
      <c r="L52" s="294" t="s">
        <v>1390</v>
      </c>
      <c r="M52" s="262"/>
      <c r="N52" s="295"/>
      <c r="O52" s="296"/>
      <c r="P52" s="297"/>
      <c r="Q52" s="536"/>
      <c r="R52" s="362"/>
      <c r="T52" s="2" t="s">
        <v>1390</v>
      </c>
      <c r="U52" s="2" t="s">
        <v>1390</v>
      </c>
      <c r="V52" s="347" t="s">
        <v>878</v>
      </c>
      <c r="W52" s="457"/>
      <c r="X52" s="458" t="s">
        <v>1129</v>
      </c>
      <c r="Y52" s="316" t="s">
        <v>1390</v>
      </c>
      <c r="Z52" s="316" t="s">
        <v>1390</v>
      </c>
      <c r="AA52" s="316"/>
      <c r="AB52" s="316"/>
      <c r="AC52" s="382">
        <f t="shared" si="0"/>
        <v>2</v>
      </c>
    </row>
    <row r="53" spans="1:29" ht="12.75" customHeight="1" thickBot="1">
      <c r="A53" s="445">
        <v>41</v>
      </c>
      <c r="B53" s="346" t="s">
        <v>877</v>
      </c>
      <c r="C53" s="457"/>
      <c r="D53" s="458" t="s">
        <v>1128</v>
      </c>
      <c r="E53" s="458" t="s">
        <v>1178</v>
      </c>
      <c r="F53" s="458" t="s">
        <v>1651</v>
      </c>
      <c r="G53" s="459"/>
      <c r="H53" s="260"/>
      <c r="I53" s="315"/>
      <c r="J53" s="316" t="s">
        <v>1390</v>
      </c>
      <c r="K53" s="316"/>
      <c r="L53" s="317"/>
      <c r="M53" s="262"/>
      <c r="N53" s="318"/>
      <c r="O53" s="319">
        <v>1</v>
      </c>
      <c r="P53" s="320"/>
      <c r="Q53" s="536"/>
      <c r="R53" s="362"/>
      <c r="T53" s="2" t="s">
        <v>1390</v>
      </c>
      <c r="U53" s="2" t="s">
        <v>1390</v>
      </c>
      <c r="V53" s="639" t="s">
        <v>883</v>
      </c>
      <c r="W53" s="639"/>
      <c r="X53" s="640" t="s">
        <v>621</v>
      </c>
      <c r="Y53" s="641"/>
      <c r="Z53" s="641"/>
      <c r="AA53" s="641"/>
      <c r="AB53" s="641" t="s">
        <v>1390</v>
      </c>
      <c r="AC53" s="382">
        <f t="shared" si="0"/>
        <v>1</v>
      </c>
    </row>
    <row r="54" spans="1:29" ht="12.75" customHeight="1">
      <c r="A54" s="445">
        <v>42</v>
      </c>
      <c r="B54" s="624" t="s">
        <v>1052</v>
      </c>
      <c r="C54" s="449"/>
      <c r="D54" s="450" t="s">
        <v>1053</v>
      </c>
      <c r="E54" s="450" t="s">
        <v>1045</v>
      </c>
      <c r="F54" s="450"/>
      <c r="G54" s="451"/>
      <c r="H54" s="325"/>
      <c r="I54" s="292" t="s">
        <v>1390</v>
      </c>
      <c r="J54" s="293"/>
      <c r="K54" s="293"/>
      <c r="L54" s="294"/>
      <c r="M54" s="329"/>
      <c r="N54" s="295">
        <v>1</v>
      </c>
      <c r="O54" s="296"/>
      <c r="P54" s="297"/>
      <c r="Q54" s="536"/>
      <c r="R54" s="362"/>
      <c r="T54" s="2"/>
      <c r="U54" s="2"/>
      <c r="V54" s="275" t="s">
        <v>857</v>
      </c>
      <c r="W54" s="446"/>
      <c r="X54" s="447" t="s">
        <v>1047</v>
      </c>
      <c r="Y54" s="280"/>
      <c r="Z54" s="280"/>
      <c r="AA54" s="280"/>
      <c r="AB54" s="284"/>
      <c r="AC54" s="382">
        <f t="shared" si="0"/>
        <v>0</v>
      </c>
    </row>
    <row r="55" spans="1:29" ht="12.75" customHeight="1" thickBot="1">
      <c r="A55" s="445">
        <v>43</v>
      </c>
      <c r="B55" s="346" t="s">
        <v>878</v>
      </c>
      <c r="C55" s="457"/>
      <c r="D55" s="458" t="s">
        <v>1129</v>
      </c>
      <c r="E55" s="458" t="s">
        <v>1178</v>
      </c>
      <c r="F55" s="458" t="s">
        <v>1392</v>
      </c>
      <c r="G55" s="459"/>
      <c r="H55" s="260"/>
      <c r="I55" s="315"/>
      <c r="J55" s="316" t="s">
        <v>1390</v>
      </c>
      <c r="K55" s="316"/>
      <c r="L55" s="317"/>
      <c r="M55" s="262"/>
      <c r="N55" s="318"/>
      <c r="O55" s="319">
        <v>1</v>
      </c>
      <c r="P55" s="320"/>
      <c r="Q55" s="536"/>
      <c r="R55" s="362"/>
      <c r="T55" s="2" t="s">
        <v>1390</v>
      </c>
      <c r="U55" s="2" t="s">
        <v>1390</v>
      </c>
      <c r="V55" s="298" t="s">
        <v>857</v>
      </c>
      <c r="W55" s="299" t="s">
        <v>1115</v>
      </c>
      <c r="X55" s="300" t="s">
        <v>1126</v>
      </c>
      <c r="Y55" s="303" t="s">
        <v>1390</v>
      </c>
      <c r="Z55" s="303" t="s">
        <v>1390</v>
      </c>
      <c r="AA55" s="303" t="s">
        <v>1390</v>
      </c>
      <c r="AB55" s="304" t="s">
        <v>1390</v>
      </c>
      <c r="AC55" s="382">
        <f t="shared" si="0"/>
        <v>4</v>
      </c>
    </row>
    <row r="56" spans="1:29" ht="12.75" customHeight="1">
      <c r="A56" s="445">
        <v>44</v>
      </c>
      <c r="B56" s="624">
        <v>11</v>
      </c>
      <c r="C56" s="449" t="s">
        <v>1092</v>
      </c>
      <c r="D56" s="450" t="s">
        <v>1095</v>
      </c>
      <c r="E56" s="450" t="s">
        <v>1094</v>
      </c>
      <c r="F56" s="450"/>
      <c r="G56" s="451"/>
      <c r="H56" s="260"/>
      <c r="I56" s="292" t="s">
        <v>1390</v>
      </c>
      <c r="J56" s="293"/>
      <c r="K56" s="293"/>
      <c r="L56" s="294"/>
      <c r="M56" s="262"/>
      <c r="N56" s="295">
        <v>3</v>
      </c>
      <c r="O56" s="296"/>
      <c r="P56" s="297"/>
      <c r="Q56" s="536"/>
      <c r="R56" s="362"/>
      <c r="T56" s="2"/>
      <c r="U56" s="2"/>
      <c r="V56" s="275" t="s">
        <v>863</v>
      </c>
      <c r="W56" s="276" t="s">
        <v>1097</v>
      </c>
      <c r="X56" s="277" t="s">
        <v>1125</v>
      </c>
      <c r="Y56" s="280"/>
      <c r="Z56" s="280"/>
      <c r="AA56" s="280"/>
      <c r="AB56" s="284"/>
      <c r="AC56" s="382">
        <f t="shared" si="0"/>
        <v>0</v>
      </c>
    </row>
    <row r="57" spans="1:29" ht="12.75" customHeight="1" thickBot="1">
      <c r="A57" s="445">
        <v>45</v>
      </c>
      <c r="B57" s="346" t="s">
        <v>839</v>
      </c>
      <c r="C57" s="346" t="s">
        <v>1092</v>
      </c>
      <c r="D57" s="458" t="s">
        <v>614</v>
      </c>
      <c r="E57" s="458"/>
      <c r="F57" s="458"/>
      <c r="G57" s="459" t="s">
        <v>1407</v>
      </c>
      <c r="H57" s="260"/>
      <c r="I57" s="315"/>
      <c r="J57" s="316"/>
      <c r="K57" s="316"/>
      <c r="L57" s="317" t="s">
        <v>1390</v>
      </c>
      <c r="M57" s="262"/>
      <c r="N57" s="318"/>
      <c r="O57" s="319"/>
      <c r="P57" s="320"/>
      <c r="Q57" s="536"/>
      <c r="R57" s="362"/>
      <c r="T57" s="2" t="s">
        <v>1390</v>
      </c>
      <c r="U57" s="2" t="s">
        <v>1390</v>
      </c>
      <c r="V57" s="298" t="s">
        <v>863</v>
      </c>
      <c r="W57" s="299" t="s">
        <v>1097</v>
      </c>
      <c r="X57" s="300" t="s">
        <v>1098</v>
      </c>
      <c r="Y57" s="303" t="s">
        <v>1390</v>
      </c>
      <c r="Z57" s="303" t="s">
        <v>1390</v>
      </c>
      <c r="AA57" s="303" t="s">
        <v>1390</v>
      </c>
      <c r="AB57" s="303" t="s">
        <v>1390</v>
      </c>
      <c r="AC57" s="382">
        <f t="shared" si="0"/>
        <v>4</v>
      </c>
    </row>
    <row r="58" spans="1:29" ht="12.75" customHeight="1">
      <c r="A58" s="445">
        <v>46</v>
      </c>
      <c r="B58" s="624">
        <v>6</v>
      </c>
      <c r="C58" s="449"/>
      <c r="D58" s="450" t="s">
        <v>606</v>
      </c>
      <c r="E58" s="450"/>
      <c r="F58" s="450"/>
      <c r="G58" s="451" t="s">
        <v>1407</v>
      </c>
      <c r="H58" s="325"/>
      <c r="I58" s="292"/>
      <c r="J58" s="293"/>
      <c r="K58" s="293"/>
      <c r="L58" s="294" t="s">
        <v>1390</v>
      </c>
      <c r="M58" s="329"/>
      <c r="N58" s="295"/>
      <c r="O58" s="296"/>
      <c r="P58" s="297"/>
      <c r="Q58" s="536"/>
      <c r="R58" s="362"/>
      <c r="T58" s="2"/>
      <c r="U58" s="2"/>
      <c r="V58" s="638">
        <v>11</v>
      </c>
      <c r="W58" s="446" t="s">
        <v>1092</v>
      </c>
      <c r="X58" s="447" t="s">
        <v>1093</v>
      </c>
      <c r="Y58" s="280"/>
      <c r="Z58" s="280"/>
      <c r="AA58" s="280"/>
      <c r="AB58" s="284"/>
      <c r="AC58" s="382">
        <f t="shared" si="0"/>
        <v>0</v>
      </c>
    </row>
    <row r="59" spans="1:29" ht="12.75" customHeight="1">
      <c r="A59" s="445">
        <v>47</v>
      </c>
      <c r="B59" s="346" t="s">
        <v>859</v>
      </c>
      <c r="C59" s="457" t="s">
        <v>1106</v>
      </c>
      <c r="D59" s="458" t="s">
        <v>1138</v>
      </c>
      <c r="E59" s="458"/>
      <c r="F59" s="458"/>
      <c r="G59" s="459"/>
      <c r="H59" s="260"/>
      <c r="I59" s="315"/>
      <c r="J59" s="316"/>
      <c r="K59" s="316" t="s">
        <v>1390</v>
      </c>
      <c r="L59" s="317"/>
      <c r="M59" s="262"/>
      <c r="N59" s="318"/>
      <c r="O59" s="319"/>
      <c r="P59" s="320" t="s">
        <v>204</v>
      </c>
      <c r="Q59" s="536"/>
      <c r="R59" s="362"/>
      <c r="T59" s="2"/>
      <c r="U59" s="2"/>
      <c r="V59" s="627">
        <v>11</v>
      </c>
      <c r="W59" s="457" t="s">
        <v>1092</v>
      </c>
      <c r="X59" s="458" t="s">
        <v>1095</v>
      </c>
      <c r="Y59" s="316"/>
      <c r="Z59" s="316"/>
      <c r="AA59" s="316"/>
      <c r="AB59" s="317"/>
      <c r="AC59" s="382">
        <f t="shared" si="0"/>
        <v>0</v>
      </c>
    </row>
    <row r="60" spans="1:29" ht="12.75" customHeight="1" thickBot="1">
      <c r="A60" s="445">
        <v>48</v>
      </c>
      <c r="B60" s="335">
        <v>16</v>
      </c>
      <c r="C60" s="449" t="s">
        <v>1099</v>
      </c>
      <c r="D60" s="450" t="s">
        <v>1100</v>
      </c>
      <c r="E60" s="450" t="s">
        <v>1101</v>
      </c>
      <c r="F60" s="450"/>
      <c r="G60" s="451"/>
      <c r="H60" s="325"/>
      <c r="I60" s="292" t="s">
        <v>1390</v>
      </c>
      <c r="J60" s="293"/>
      <c r="K60" s="293"/>
      <c r="L60" s="294"/>
      <c r="M60" s="329"/>
      <c r="N60" s="295">
        <v>22</v>
      </c>
      <c r="O60" s="553"/>
      <c r="P60" s="297"/>
      <c r="Q60" s="536"/>
      <c r="R60" s="362"/>
      <c r="T60" s="2" t="s">
        <v>1390</v>
      </c>
      <c r="U60" s="2" t="s">
        <v>1390</v>
      </c>
      <c r="V60" s="462" t="s">
        <v>839</v>
      </c>
      <c r="W60" s="537" t="s">
        <v>1092</v>
      </c>
      <c r="X60" s="454" t="s">
        <v>614</v>
      </c>
      <c r="Y60" s="303" t="s">
        <v>1390</v>
      </c>
      <c r="Z60" s="303"/>
      <c r="AA60" s="303"/>
      <c r="AB60" s="304" t="s">
        <v>1390</v>
      </c>
      <c r="AC60" s="382">
        <f t="shared" si="0"/>
        <v>2</v>
      </c>
    </row>
    <row r="61" spans="1:29" ht="12.75" customHeight="1">
      <c r="A61" s="445">
        <v>49</v>
      </c>
      <c r="B61" s="627" t="s">
        <v>866</v>
      </c>
      <c r="C61" s="457" t="s">
        <v>879</v>
      </c>
      <c r="D61" s="458" t="s">
        <v>607</v>
      </c>
      <c r="E61" s="458"/>
      <c r="F61" s="458"/>
      <c r="G61" s="459" t="s">
        <v>1392</v>
      </c>
      <c r="H61" s="260"/>
      <c r="I61" s="315"/>
      <c r="J61" s="316"/>
      <c r="K61" s="316"/>
      <c r="L61" s="317" t="s">
        <v>1390</v>
      </c>
      <c r="M61" s="262"/>
      <c r="N61" s="318"/>
      <c r="O61" s="319"/>
      <c r="P61" s="320"/>
      <c r="Q61" s="536"/>
      <c r="R61" s="362"/>
      <c r="T61" s="2" t="s">
        <v>1390</v>
      </c>
      <c r="U61" s="2" t="s">
        <v>1390</v>
      </c>
      <c r="V61" s="630" t="s">
        <v>885</v>
      </c>
      <c r="W61" s="630" t="s">
        <v>1116</v>
      </c>
      <c r="X61" s="631" t="s">
        <v>1130</v>
      </c>
      <c r="Y61" s="632"/>
      <c r="Z61" s="632" t="s">
        <v>1390</v>
      </c>
      <c r="AA61" s="632"/>
      <c r="AB61" s="632"/>
      <c r="AC61" s="382">
        <f t="shared" si="0"/>
        <v>1</v>
      </c>
    </row>
    <row r="62" spans="1:29" ht="12.75" customHeight="1">
      <c r="A62" s="445">
        <v>50</v>
      </c>
      <c r="B62" s="624" t="s">
        <v>858</v>
      </c>
      <c r="C62" s="449" t="s">
        <v>1079</v>
      </c>
      <c r="D62" s="450" t="s">
        <v>608</v>
      </c>
      <c r="E62" s="450"/>
      <c r="F62" s="450"/>
      <c r="G62" s="451" t="s">
        <v>1407</v>
      </c>
      <c r="H62" s="260"/>
      <c r="I62" s="292"/>
      <c r="J62" s="293"/>
      <c r="K62" s="293"/>
      <c r="L62" s="294" t="s">
        <v>1390</v>
      </c>
      <c r="M62" s="262"/>
      <c r="N62" s="295"/>
      <c r="O62" s="296"/>
      <c r="P62" s="297"/>
      <c r="Q62" s="536"/>
      <c r="R62" s="362"/>
      <c r="T62" s="2" t="s">
        <v>1390</v>
      </c>
      <c r="U62" s="2" t="s">
        <v>1390</v>
      </c>
      <c r="V62" s="336" t="s">
        <v>875</v>
      </c>
      <c r="W62" s="449" t="s">
        <v>1113</v>
      </c>
      <c r="X62" s="450" t="s">
        <v>1120</v>
      </c>
      <c r="Y62" s="293"/>
      <c r="Z62" s="293" t="s">
        <v>1390</v>
      </c>
      <c r="AA62" s="293"/>
      <c r="AB62" s="293"/>
      <c r="AC62" s="382">
        <f t="shared" si="0"/>
        <v>1</v>
      </c>
    </row>
    <row r="63" spans="1:29" ht="12.75" customHeight="1">
      <c r="A63" s="445">
        <v>51</v>
      </c>
      <c r="B63" s="627" t="s">
        <v>880</v>
      </c>
      <c r="C63" s="457" t="s">
        <v>1086</v>
      </c>
      <c r="D63" s="458" t="s">
        <v>1087</v>
      </c>
      <c r="E63" s="458" t="s">
        <v>1045</v>
      </c>
      <c r="F63" s="458"/>
      <c r="G63" s="459"/>
      <c r="H63" s="260"/>
      <c r="I63" s="315" t="s">
        <v>1390</v>
      </c>
      <c r="J63" s="316"/>
      <c r="K63" s="316"/>
      <c r="L63" s="317"/>
      <c r="M63" s="262"/>
      <c r="N63" s="318">
        <v>1</v>
      </c>
      <c r="O63" s="319"/>
      <c r="P63" s="320"/>
      <c r="Q63" s="536"/>
      <c r="R63" s="362"/>
      <c r="T63" s="2" t="s">
        <v>1390</v>
      </c>
      <c r="U63" s="2" t="s">
        <v>1390</v>
      </c>
      <c r="V63" s="336" t="s">
        <v>868</v>
      </c>
      <c r="W63" s="336"/>
      <c r="X63" s="337" t="s">
        <v>1050</v>
      </c>
      <c r="Y63" s="340" t="s">
        <v>1390</v>
      </c>
      <c r="Z63" s="340" t="s">
        <v>1390</v>
      </c>
      <c r="AA63" s="340"/>
      <c r="AB63" s="340"/>
      <c r="AC63" s="382">
        <f t="shared" si="0"/>
        <v>2</v>
      </c>
    </row>
    <row r="64" spans="1:29" ht="12.75" customHeight="1">
      <c r="A64" s="445">
        <v>52</v>
      </c>
      <c r="B64" s="335">
        <v>5</v>
      </c>
      <c r="C64" s="449"/>
      <c r="D64" s="450" t="s">
        <v>609</v>
      </c>
      <c r="E64" s="450"/>
      <c r="F64" s="450"/>
      <c r="G64" s="451" t="s">
        <v>1651</v>
      </c>
      <c r="H64" s="325"/>
      <c r="I64" s="292"/>
      <c r="J64" s="293"/>
      <c r="K64" s="293"/>
      <c r="L64" s="294" t="s">
        <v>1390</v>
      </c>
      <c r="M64" s="329"/>
      <c r="N64" s="295"/>
      <c r="O64" s="553"/>
      <c r="P64" s="297"/>
      <c r="Q64" s="536"/>
      <c r="R64" s="362"/>
      <c r="T64" s="2" t="s">
        <v>1390</v>
      </c>
      <c r="U64" s="2"/>
      <c r="V64" s="549">
        <v>16</v>
      </c>
      <c r="W64" s="549"/>
      <c r="X64" s="550" t="s">
        <v>633</v>
      </c>
      <c r="Y64" s="530"/>
      <c r="Z64" s="530"/>
      <c r="AA64" s="530"/>
      <c r="AB64" s="530" t="s">
        <v>1390</v>
      </c>
      <c r="AC64" s="382">
        <f t="shared" si="0"/>
        <v>1</v>
      </c>
    </row>
    <row r="65" spans="1:29" ht="12.75" customHeight="1">
      <c r="A65" s="445">
        <v>53</v>
      </c>
      <c r="B65" s="627" t="s">
        <v>881</v>
      </c>
      <c r="C65" s="457" t="s">
        <v>1104</v>
      </c>
      <c r="D65" s="458" t="s">
        <v>1124</v>
      </c>
      <c r="E65" s="458" t="s">
        <v>1178</v>
      </c>
      <c r="F65" s="458" t="s">
        <v>1392</v>
      </c>
      <c r="G65" s="459"/>
      <c r="H65" s="260"/>
      <c r="I65" s="315"/>
      <c r="J65" s="316" t="s">
        <v>1390</v>
      </c>
      <c r="K65" s="316"/>
      <c r="L65" s="317"/>
      <c r="M65" s="262"/>
      <c r="N65" s="318"/>
      <c r="O65" s="319">
        <v>1</v>
      </c>
      <c r="P65" s="320"/>
      <c r="Q65" s="536"/>
      <c r="R65" s="362"/>
      <c r="T65" s="2"/>
      <c r="U65" s="2"/>
      <c r="V65" s="312">
        <v>16</v>
      </c>
      <c r="W65" s="312" t="s">
        <v>1132</v>
      </c>
      <c r="X65" s="313" t="s">
        <v>1119</v>
      </c>
      <c r="Y65" s="316"/>
      <c r="Z65" s="316"/>
      <c r="AA65" s="316"/>
      <c r="AB65" s="316"/>
      <c r="AC65" s="382">
        <f t="shared" si="0"/>
        <v>0</v>
      </c>
    </row>
    <row r="66" spans="1:29" ht="12.75" customHeight="1">
      <c r="A66" s="445">
        <v>54</v>
      </c>
      <c r="B66" s="624">
        <v>5</v>
      </c>
      <c r="C66" s="449"/>
      <c r="D66" s="450" t="s">
        <v>620</v>
      </c>
      <c r="E66" s="450"/>
      <c r="F66" s="450"/>
      <c r="G66" s="451" t="s">
        <v>1407</v>
      </c>
      <c r="H66" s="260"/>
      <c r="I66" s="292"/>
      <c r="J66" s="293"/>
      <c r="K66" s="293"/>
      <c r="L66" s="294" t="s">
        <v>1390</v>
      </c>
      <c r="M66" s="262"/>
      <c r="N66" s="295"/>
      <c r="O66" s="296"/>
      <c r="P66" s="297"/>
      <c r="Q66" s="536"/>
      <c r="R66" s="362"/>
      <c r="T66" s="2"/>
      <c r="U66" s="2"/>
      <c r="V66" s="312">
        <v>16</v>
      </c>
      <c r="W66" s="312" t="s">
        <v>1133</v>
      </c>
      <c r="X66" s="313" t="s">
        <v>1118</v>
      </c>
      <c r="Y66" s="316"/>
      <c r="Z66" s="316"/>
      <c r="AA66" s="316"/>
      <c r="AB66" s="316"/>
      <c r="AC66" s="382">
        <f t="shared" si="0"/>
        <v>0</v>
      </c>
    </row>
    <row r="67" spans="1:29" ht="12.75" customHeight="1">
      <c r="A67" s="445">
        <v>55</v>
      </c>
      <c r="B67" s="627" t="s">
        <v>860</v>
      </c>
      <c r="C67" s="457" t="s">
        <v>1136</v>
      </c>
      <c r="D67" s="458" t="s">
        <v>1137</v>
      </c>
      <c r="E67" s="458"/>
      <c r="F67" s="458"/>
      <c r="G67" s="459"/>
      <c r="H67" s="260"/>
      <c r="I67" s="315"/>
      <c r="J67" s="316"/>
      <c r="K67" s="316" t="s">
        <v>1390</v>
      </c>
      <c r="L67" s="317"/>
      <c r="M67" s="262"/>
      <c r="N67" s="318"/>
      <c r="O67" s="319"/>
      <c r="P67" s="320" t="s">
        <v>205</v>
      </c>
      <c r="Q67" s="536"/>
      <c r="R67" s="362"/>
      <c r="T67" s="2"/>
      <c r="U67" s="2"/>
      <c r="V67" s="347">
        <v>16</v>
      </c>
      <c r="W67" s="457" t="s">
        <v>1099</v>
      </c>
      <c r="X67" s="458" t="s">
        <v>1100</v>
      </c>
      <c r="Y67" s="316"/>
      <c r="Z67" s="316"/>
      <c r="AA67" s="316"/>
      <c r="AB67" s="316"/>
      <c r="AC67" s="382">
        <f t="shared" si="0"/>
        <v>0</v>
      </c>
    </row>
    <row r="68" spans="1:29" ht="12.75" customHeight="1">
      <c r="A68" s="445">
        <v>56</v>
      </c>
      <c r="B68" s="335">
        <v>5</v>
      </c>
      <c r="C68" s="449"/>
      <c r="D68" s="450" t="s">
        <v>610</v>
      </c>
      <c r="E68" s="450"/>
      <c r="F68" s="450"/>
      <c r="G68" s="451" t="s">
        <v>1654</v>
      </c>
      <c r="H68" s="325"/>
      <c r="I68" s="292"/>
      <c r="J68" s="293"/>
      <c r="K68" s="293"/>
      <c r="L68" s="294" t="s">
        <v>1390</v>
      </c>
      <c r="M68" s="329"/>
      <c r="N68" s="295"/>
      <c r="O68" s="553"/>
      <c r="P68" s="297"/>
      <c r="Q68" s="536"/>
      <c r="R68" s="362"/>
      <c r="T68" s="2"/>
      <c r="U68" s="2"/>
      <c r="V68" s="312" t="s">
        <v>866</v>
      </c>
      <c r="W68" s="457" t="s">
        <v>1134</v>
      </c>
      <c r="X68" s="458" t="s">
        <v>1117</v>
      </c>
      <c r="Y68" s="316"/>
      <c r="Z68" s="316"/>
      <c r="AA68" s="316"/>
      <c r="AB68" s="316"/>
      <c r="AC68" s="382">
        <f t="shared" si="0"/>
        <v>0</v>
      </c>
    </row>
    <row r="69" spans="1:29" ht="12.75" customHeight="1">
      <c r="A69" s="445">
        <v>57</v>
      </c>
      <c r="B69" s="627">
        <v>22</v>
      </c>
      <c r="C69" s="457"/>
      <c r="D69" s="458" t="s">
        <v>634</v>
      </c>
      <c r="E69" s="458"/>
      <c r="F69" s="458"/>
      <c r="G69" s="459" t="s">
        <v>1407</v>
      </c>
      <c r="H69" s="260"/>
      <c r="I69" s="315"/>
      <c r="J69" s="316"/>
      <c r="K69" s="316"/>
      <c r="L69" s="317" t="s">
        <v>1390</v>
      </c>
      <c r="M69" s="262"/>
      <c r="N69" s="318"/>
      <c r="O69" s="319"/>
      <c r="P69" s="320"/>
      <c r="Q69" s="536"/>
      <c r="R69" s="362"/>
      <c r="T69" s="2" t="s">
        <v>1390</v>
      </c>
      <c r="U69" s="2" t="s">
        <v>1390</v>
      </c>
      <c r="V69" s="347" t="s">
        <v>866</v>
      </c>
      <c r="W69" s="347" t="s">
        <v>1099</v>
      </c>
      <c r="X69" s="458" t="s">
        <v>605</v>
      </c>
      <c r="Y69" s="316" t="s">
        <v>1390</v>
      </c>
      <c r="Z69" s="316" t="s">
        <v>1390</v>
      </c>
      <c r="AA69" s="316" t="s">
        <v>1390</v>
      </c>
      <c r="AB69" s="316" t="s">
        <v>1390</v>
      </c>
      <c r="AC69" s="382">
        <f t="shared" si="0"/>
        <v>4</v>
      </c>
    </row>
    <row r="70" spans="1:29" ht="12.75" customHeight="1">
      <c r="A70" s="445">
        <v>58</v>
      </c>
      <c r="B70" s="624" t="s">
        <v>1043</v>
      </c>
      <c r="C70" s="449"/>
      <c r="D70" s="450" t="s">
        <v>1044</v>
      </c>
      <c r="E70" s="450" t="s">
        <v>1045</v>
      </c>
      <c r="F70" s="450"/>
      <c r="G70" s="451"/>
      <c r="H70" s="260"/>
      <c r="I70" s="292" t="s">
        <v>1390</v>
      </c>
      <c r="J70" s="293"/>
      <c r="K70" s="293"/>
      <c r="L70" s="294"/>
      <c r="M70" s="262"/>
      <c r="N70" s="295">
        <v>1</v>
      </c>
      <c r="O70" s="296"/>
      <c r="P70" s="297"/>
      <c r="Q70" s="536"/>
      <c r="R70" s="362"/>
      <c r="T70" s="2" t="s">
        <v>1390</v>
      </c>
      <c r="U70" s="2" t="s">
        <v>1390</v>
      </c>
      <c r="V70" s="449" t="s">
        <v>866</v>
      </c>
      <c r="W70" s="449" t="s">
        <v>879</v>
      </c>
      <c r="X70" s="450" t="s">
        <v>607</v>
      </c>
      <c r="Y70" s="293"/>
      <c r="Z70" s="293"/>
      <c r="AA70" s="293"/>
      <c r="AB70" s="293" t="s">
        <v>1390</v>
      </c>
      <c r="AC70" s="382">
        <f t="shared" si="0"/>
        <v>1</v>
      </c>
    </row>
    <row r="71" spans="1:29" ht="12.75" customHeight="1">
      <c r="A71" s="445">
        <v>59</v>
      </c>
      <c r="B71" s="627">
        <v>5</v>
      </c>
      <c r="C71" s="457" t="s">
        <v>1084</v>
      </c>
      <c r="D71" s="458" t="s">
        <v>1085</v>
      </c>
      <c r="E71" s="458" t="s">
        <v>1056</v>
      </c>
      <c r="F71" s="458"/>
      <c r="G71" s="459"/>
      <c r="H71" s="260"/>
      <c r="I71" s="315" t="s">
        <v>1390</v>
      </c>
      <c r="J71" s="316"/>
      <c r="K71" s="316"/>
      <c r="L71" s="317"/>
      <c r="M71" s="262"/>
      <c r="N71" s="318">
        <v>14</v>
      </c>
      <c r="O71" s="319"/>
      <c r="P71" s="320"/>
      <c r="Q71" s="536"/>
      <c r="R71" s="362"/>
      <c r="T71" s="2" t="s">
        <v>1390</v>
      </c>
      <c r="U71" s="2" t="s">
        <v>1390</v>
      </c>
      <c r="V71" s="336" t="s">
        <v>1406</v>
      </c>
      <c r="W71" s="336" t="s">
        <v>1102</v>
      </c>
      <c r="X71" s="337" t="s">
        <v>1103</v>
      </c>
      <c r="Y71" s="340" t="s">
        <v>1390</v>
      </c>
      <c r="Z71" s="340" t="s">
        <v>1390</v>
      </c>
      <c r="AA71" s="340"/>
      <c r="AB71" s="340"/>
      <c r="AC71" s="382">
        <f t="shared" si="0"/>
        <v>2</v>
      </c>
    </row>
    <row r="72" spans="1:29" ht="12.75" customHeight="1">
      <c r="A72" s="445">
        <v>60</v>
      </c>
      <c r="B72" s="335" t="s">
        <v>882</v>
      </c>
      <c r="C72" s="449"/>
      <c r="D72" s="450" t="s">
        <v>615</v>
      </c>
      <c r="E72" s="450"/>
      <c r="F72" s="450"/>
      <c r="G72" s="451" t="s">
        <v>1407</v>
      </c>
      <c r="H72" s="325"/>
      <c r="I72" s="292"/>
      <c r="J72" s="293"/>
      <c r="K72" s="293"/>
      <c r="L72" s="294" t="s">
        <v>1390</v>
      </c>
      <c r="M72" s="329"/>
      <c r="N72" s="295"/>
      <c r="O72" s="553"/>
      <c r="P72" s="297"/>
      <c r="Q72" s="536"/>
      <c r="R72" s="362"/>
      <c r="T72" s="2" t="s">
        <v>1390</v>
      </c>
      <c r="U72" s="2" t="s">
        <v>1390</v>
      </c>
      <c r="V72" s="336" t="s">
        <v>870</v>
      </c>
      <c r="W72" s="449" t="s">
        <v>1108</v>
      </c>
      <c r="X72" s="450" t="s">
        <v>1109</v>
      </c>
      <c r="Y72" s="293" t="s">
        <v>1390</v>
      </c>
      <c r="Z72" s="293" t="s">
        <v>1390</v>
      </c>
      <c r="AA72" s="293"/>
      <c r="AB72" s="293"/>
      <c r="AC72" s="382">
        <f t="shared" si="0"/>
        <v>2</v>
      </c>
    </row>
    <row r="73" spans="1:29" ht="12.75" customHeight="1">
      <c r="A73" s="445">
        <v>61</v>
      </c>
      <c r="B73" s="627" t="s">
        <v>883</v>
      </c>
      <c r="C73" s="457"/>
      <c r="D73" s="458" t="s">
        <v>621</v>
      </c>
      <c r="E73" s="458"/>
      <c r="F73" s="458"/>
      <c r="G73" s="459" t="s">
        <v>1407</v>
      </c>
      <c r="H73" s="260"/>
      <c r="I73" s="315"/>
      <c r="J73" s="316"/>
      <c r="K73" s="316"/>
      <c r="L73" s="317" t="s">
        <v>1390</v>
      </c>
      <c r="M73" s="262"/>
      <c r="N73" s="318"/>
      <c r="O73" s="319"/>
      <c r="P73" s="320"/>
      <c r="Q73" s="536"/>
      <c r="R73" s="362"/>
      <c r="T73" s="2"/>
      <c r="U73" s="2"/>
      <c r="V73" s="312" t="s">
        <v>859</v>
      </c>
      <c r="W73" s="312" t="s">
        <v>1106</v>
      </c>
      <c r="X73" s="313" t="s">
        <v>1107</v>
      </c>
      <c r="Y73" s="316"/>
      <c r="Z73" s="316"/>
      <c r="AA73" s="316"/>
      <c r="AB73" s="316"/>
      <c r="AC73" s="382">
        <f t="shared" si="0"/>
        <v>0</v>
      </c>
    </row>
    <row r="74" spans="1:29" ht="12.75" customHeight="1">
      <c r="A74" s="445">
        <v>62</v>
      </c>
      <c r="B74" s="624" t="s">
        <v>881</v>
      </c>
      <c r="C74" s="449" t="s">
        <v>1104</v>
      </c>
      <c r="D74" s="450" t="s">
        <v>1105</v>
      </c>
      <c r="E74" s="450" t="s">
        <v>1045</v>
      </c>
      <c r="F74" s="450"/>
      <c r="G74" s="451"/>
      <c r="H74" s="260"/>
      <c r="I74" s="292" t="s">
        <v>1390</v>
      </c>
      <c r="J74" s="293"/>
      <c r="K74" s="293"/>
      <c r="L74" s="294"/>
      <c r="M74" s="262"/>
      <c r="N74" s="295">
        <v>1</v>
      </c>
      <c r="O74" s="296"/>
      <c r="P74" s="297"/>
      <c r="Q74" s="536"/>
      <c r="R74" s="362"/>
      <c r="T74" s="2" t="s">
        <v>1390</v>
      </c>
      <c r="U74" s="2" t="s">
        <v>1390</v>
      </c>
      <c r="V74" s="347" t="s">
        <v>859</v>
      </c>
      <c r="W74" s="457" t="s">
        <v>1106</v>
      </c>
      <c r="X74" s="458" t="s">
        <v>1138</v>
      </c>
      <c r="Y74" s="316" t="s">
        <v>1390</v>
      </c>
      <c r="Z74" s="316" t="s">
        <v>1390</v>
      </c>
      <c r="AA74" s="316" t="s">
        <v>1390</v>
      </c>
      <c r="AB74" s="316" t="s">
        <v>1390</v>
      </c>
      <c r="AC74" s="382">
        <f t="shared" si="0"/>
        <v>4</v>
      </c>
    </row>
    <row r="75" spans="1:29" ht="12.75" customHeight="1">
      <c r="A75" s="445">
        <v>63</v>
      </c>
      <c r="B75" s="627">
        <v>5</v>
      </c>
      <c r="C75" s="457" t="s">
        <v>1084</v>
      </c>
      <c r="D75" s="458" t="s">
        <v>1135</v>
      </c>
      <c r="E75" s="458"/>
      <c r="F75" s="458"/>
      <c r="G75" s="459"/>
      <c r="H75" s="260"/>
      <c r="I75" s="315"/>
      <c r="J75" s="316"/>
      <c r="K75" s="316" t="s">
        <v>1390</v>
      </c>
      <c r="L75" s="317"/>
      <c r="M75" s="262"/>
      <c r="N75" s="318"/>
      <c r="O75" s="319"/>
      <c r="P75" s="320" t="s">
        <v>206</v>
      </c>
      <c r="Q75" s="536"/>
      <c r="R75" s="362"/>
      <c r="T75" s="2" t="s">
        <v>1390</v>
      </c>
      <c r="U75" s="2" t="s">
        <v>1390</v>
      </c>
      <c r="V75" s="449">
        <v>19</v>
      </c>
      <c r="W75" s="449"/>
      <c r="X75" s="450" t="s">
        <v>616</v>
      </c>
      <c r="Y75" s="293"/>
      <c r="Z75" s="293"/>
      <c r="AA75" s="293"/>
      <c r="AB75" s="293" t="s">
        <v>1390</v>
      </c>
      <c r="AC75" s="382">
        <f t="shared" si="0"/>
        <v>1</v>
      </c>
    </row>
    <row r="76" spans="1:29" ht="12.75" customHeight="1">
      <c r="A76" s="445">
        <v>64</v>
      </c>
      <c r="B76" s="335">
        <v>6</v>
      </c>
      <c r="C76" s="449"/>
      <c r="D76" s="450" t="s">
        <v>611</v>
      </c>
      <c r="E76" s="450"/>
      <c r="F76" s="450"/>
      <c r="G76" s="451" t="s">
        <v>1407</v>
      </c>
      <c r="H76" s="325"/>
      <c r="I76" s="292"/>
      <c r="J76" s="293"/>
      <c r="K76" s="293"/>
      <c r="L76" s="294" t="s">
        <v>1390</v>
      </c>
      <c r="M76" s="329"/>
      <c r="N76" s="295"/>
      <c r="O76" s="553"/>
      <c r="P76" s="297"/>
      <c r="Q76" s="536"/>
      <c r="R76" s="362"/>
      <c r="T76" s="2"/>
      <c r="U76" s="2"/>
      <c r="V76" s="457" t="s">
        <v>1052</v>
      </c>
      <c r="W76" s="457"/>
      <c r="X76" s="458" t="s">
        <v>1053</v>
      </c>
      <c r="Y76" s="316"/>
      <c r="Z76" s="316"/>
      <c r="AA76" s="316"/>
      <c r="AB76" s="316"/>
      <c r="AC76" s="382">
        <f>COUNTA(Y76:AB76)</f>
        <v>0</v>
      </c>
    </row>
    <row r="77" spans="1:29" ht="12.75" customHeight="1">
      <c r="A77" s="445">
        <v>65</v>
      </c>
      <c r="B77" s="627" t="s">
        <v>885</v>
      </c>
      <c r="C77" s="457" t="s">
        <v>1116</v>
      </c>
      <c r="D77" s="458" t="s">
        <v>1130</v>
      </c>
      <c r="E77" s="458" t="s">
        <v>1178</v>
      </c>
      <c r="F77" s="458" t="s">
        <v>1651</v>
      </c>
      <c r="G77" s="459"/>
      <c r="H77" s="260"/>
      <c r="I77" s="315"/>
      <c r="J77" s="316" t="s">
        <v>1390</v>
      </c>
      <c r="K77" s="316"/>
      <c r="L77" s="317"/>
      <c r="M77" s="262"/>
      <c r="N77" s="318"/>
      <c r="O77" s="319">
        <v>1</v>
      </c>
      <c r="P77" s="320"/>
      <c r="Q77" s="536"/>
      <c r="R77" s="362"/>
      <c r="T77" s="2" t="s">
        <v>1390</v>
      </c>
      <c r="U77" s="2" t="s">
        <v>1390</v>
      </c>
      <c r="V77" s="347" t="s">
        <v>877</v>
      </c>
      <c r="W77" s="457"/>
      <c r="X77" s="458" t="s">
        <v>1128</v>
      </c>
      <c r="Y77" s="316" t="s">
        <v>1390</v>
      </c>
      <c r="Z77" s="316" t="s">
        <v>1390</v>
      </c>
      <c r="AA77" s="316"/>
      <c r="AB77" s="316"/>
      <c r="AC77" s="382">
        <f>COUNTA(Y77:AB77)</f>
        <v>2</v>
      </c>
    </row>
    <row r="78" spans="1:29" ht="12.75" customHeight="1">
      <c r="A78" s="445">
        <v>66</v>
      </c>
      <c r="B78" s="624">
        <v>16</v>
      </c>
      <c r="C78" s="449"/>
      <c r="D78" s="450" t="s">
        <v>633</v>
      </c>
      <c r="E78" s="450"/>
      <c r="F78" s="450"/>
      <c r="G78" s="451" t="s">
        <v>1651</v>
      </c>
      <c r="H78" s="260"/>
      <c r="I78" s="292"/>
      <c r="J78" s="293"/>
      <c r="K78" s="293"/>
      <c r="L78" s="294" t="s">
        <v>1390</v>
      </c>
      <c r="M78" s="262"/>
      <c r="N78" s="295"/>
      <c r="O78" s="296"/>
      <c r="P78" s="297"/>
      <c r="Q78" s="536"/>
      <c r="R78" s="362"/>
      <c r="T78" s="2" t="s">
        <v>1390</v>
      </c>
      <c r="U78" s="2" t="s">
        <v>1390</v>
      </c>
      <c r="V78" s="336" t="s">
        <v>871</v>
      </c>
      <c r="W78" s="449" t="s">
        <v>1075</v>
      </c>
      <c r="X78" s="450" t="s">
        <v>1076</v>
      </c>
      <c r="Y78" s="293" t="s">
        <v>1390</v>
      </c>
      <c r="Z78" s="293" t="s">
        <v>1390</v>
      </c>
      <c r="AA78" s="293"/>
      <c r="AB78" s="293"/>
      <c r="AC78" s="382">
        <f>COUNTA(Y78:AB78)</f>
        <v>2</v>
      </c>
    </row>
    <row r="79" spans="1:29" ht="12.75" customHeight="1">
      <c r="A79" s="445">
        <v>67</v>
      </c>
      <c r="B79" s="627">
        <v>19</v>
      </c>
      <c r="C79" s="457"/>
      <c r="D79" s="458" t="s">
        <v>616</v>
      </c>
      <c r="E79" s="458"/>
      <c r="F79" s="458"/>
      <c r="G79" s="459" t="s">
        <v>1392</v>
      </c>
      <c r="H79" s="260"/>
      <c r="I79" s="315"/>
      <c r="J79" s="316"/>
      <c r="K79" s="316"/>
      <c r="L79" s="317" t="s">
        <v>1390</v>
      </c>
      <c r="M79" s="262"/>
      <c r="N79" s="318"/>
      <c r="O79" s="319"/>
      <c r="P79" s="320"/>
      <c r="Q79" s="536"/>
      <c r="R79" s="362"/>
      <c r="T79" s="2" t="s">
        <v>1390</v>
      </c>
      <c r="U79" s="2" t="s">
        <v>1390</v>
      </c>
      <c r="V79" s="449">
        <v>22</v>
      </c>
      <c r="W79" s="449"/>
      <c r="X79" s="450" t="s">
        <v>634</v>
      </c>
      <c r="Y79" s="293"/>
      <c r="Z79" s="293"/>
      <c r="AA79" s="293"/>
      <c r="AB79" s="293" t="s">
        <v>1390</v>
      </c>
      <c r="AC79" s="382">
        <f>COUNTA(Y79:AB79)</f>
        <v>1</v>
      </c>
    </row>
    <row r="80" spans="1:28" ht="12.75" customHeight="1">
      <c r="A80" s="445">
        <v>68</v>
      </c>
      <c r="B80" s="335" t="s">
        <v>856</v>
      </c>
      <c r="C80" s="449"/>
      <c r="D80" s="450" t="s">
        <v>617</v>
      </c>
      <c r="E80" s="450"/>
      <c r="F80" s="450"/>
      <c r="G80" s="451" t="s">
        <v>1651</v>
      </c>
      <c r="H80" s="325"/>
      <c r="I80" s="292"/>
      <c r="J80" s="293"/>
      <c r="K80" s="293"/>
      <c r="L80" s="294" t="s">
        <v>1390</v>
      </c>
      <c r="M80" s="329"/>
      <c r="N80" s="295"/>
      <c r="O80" s="553"/>
      <c r="P80" s="297"/>
      <c r="Q80" s="536"/>
      <c r="R80" s="362"/>
      <c r="T80" s="260">
        <f>COUNTA(T11:T79)</f>
        <v>48</v>
      </c>
      <c r="U80" s="260">
        <f>COUNTA(U11:U79)</f>
        <v>37</v>
      </c>
      <c r="V80" s="260">
        <f>COUNTA(V11:V79)</f>
        <v>69</v>
      </c>
      <c r="W80" s="260"/>
      <c r="X80" s="260"/>
      <c r="Y80" s="260">
        <f>COUNTA(Y11:Y79)</f>
        <v>29</v>
      </c>
      <c r="Z80" s="260">
        <f>COUNTA(Z11:Z79)</f>
        <v>25</v>
      </c>
      <c r="AA80" s="260">
        <f>COUNTA(AA11:AA79)</f>
        <v>9</v>
      </c>
      <c r="AB80" s="260">
        <f>COUNTA(AB11:AB79)</f>
        <v>28</v>
      </c>
    </row>
    <row r="81" spans="1:20" ht="12.75" customHeight="1" thickBot="1">
      <c r="A81" s="445">
        <v>69</v>
      </c>
      <c r="B81" s="462" t="s">
        <v>886</v>
      </c>
      <c r="C81" s="453"/>
      <c r="D81" s="454" t="s">
        <v>612</v>
      </c>
      <c r="E81" s="454"/>
      <c r="F81" s="454"/>
      <c r="G81" s="455" t="s">
        <v>1654</v>
      </c>
      <c r="H81" s="260"/>
      <c r="I81" s="302"/>
      <c r="J81" s="303"/>
      <c r="K81" s="303"/>
      <c r="L81" s="304" t="s">
        <v>1390</v>
      </c>
      <c r="M81" s="262"/>
      <c r="N81" s="465"/>
      <c r="O81" s="625"/>
      <c r="P81" s="307"/>
      <c r="Q81" s="536"/>
      <c r="R81" s="362"/>
      <c r="T81" s="2"/>
    </row>
    <row r="82" spans="1:20" ht="12.75" customHeight="1">
      <c r="A82" s="363"/>
      <c r="B82" s="258" t="s">
        <v>3</v>
      </c>
      <c r="C82" s="363"/>
      <c r="D82" s="260">
        <f>COUNTA(D7:D81)</f>
        <v>69</v>
      </c>
      <c r="E82" s="363"/>
      <c r="F82" s="363"/>
      <c r="G82" s="363"/>
      <c r="H82" s="363"/>
      <c r="I82" s="260">
        <f>COUNTA(I7:I81)</f>
        <v>31</v>
      </c>
      <c r="J82" s="260">
        <f>COUNTA(J7:J81)</f>
        <v>27</v>
      </c>
      <c r="K82" s="260">
        <f>COUNTA(K7:K81)</f>
        <v>12</v>
      </c>
      <c r="L82" s="260">
        <f>COUNTA(L7:L81)</f>
        <v>31</v>
      </c>
      <c r="M82" s="264"/>
      <c r="N82" s="260">
        <f>COUNTA(N91:N113)</f>
        <v>9</v>
      </c>
      <c r="O82" s="260">
        <f>COUNTA(O91:O113)</f>
        <v>3</v>
      </c>
      <c r="P82" s="260">
        <f>COUNTA(P91:P113)</f>
        <v>20</v>
      </c>
      <c r="Q82" s="536"/>
      <c r="R82" s="362"/>
      <c r="T82" s="2"/>
    </row>
    <row r="83" spans="1:20" ht="11.25" customHeight="1">
      <c r="A83" s="94"/>
      <c r="B83" s="99"/>
      <c r="C83" s="94"/>
      <c r="D83" s="92"/>
      <c r="E83" s="94"/>
      <c r="F83" s="94"/>
      <c r="G83" s="94"/>
      <c r="H83" s="94"/>
      <c r="I83" s="92"/>
      <c r="J83" s="92"/>
      <c r="K83" s="92"/>
      <c r="L83" s="92"/>
      <c r="M83" s="34"/>
      <c r="N83" s="34"/>
      <c r="O83" s="34"/>
      <c r="P83" s="34"/>
      <c r="Q83" s="71"/>
      <c r="T83" s="2"/>
    </row>
    <row r="84" spans="1:20" ht="11.25" customHeight="1">
      <c r="A84" s="37" t="s">
        <v>1180</v>
      </c>
      <c r="B84" s="38"/>
      <c r="C84" s="38"/>
      <c r="D84" s="39"/>
      <c r="E84" s="38"/>
      <c r="J84" s="38"/>
      <c r="Q84" s="71"/>
      <c r="T84" s="2"/>
    </row>
    <row r="85" spans="1:20" ht="11.25" customHeight="1">
      <c r="A85" s="70" t="s">
        <v>1041</v>
      </c>
      <c r="B85" s="38"/>
      <c r="C85" s="38"/>
      <c r="D85" s="39"/>
      <c r="E85" s="38"/>
      <c r="I85" s="38"/>
      <c r="J85" s="38"/>
      <c r="K85" s="38"/>
      <c r="L85" s="38"/>
      <c r="M85" s="41"/>
      <c r="N85" s="38"/>
      <c r="O85" s="38"/>
      <c r="P85" s="38"/>
      <c r="Q85" s="71"/>
      <c r="T85" s="2"/>
    </row>
    <row r="86" spans="1:20" ht="11.25" customHeight="1">
      <c r="A86" s="70" t="s">
        <v>1042</v>
      </c>
      <c r="B86" s="38"/>
      <c r="C86" s="38"/>
      <c r="D86" s="39"/>
      <c r="E86" s="43"/>
      <c r="I86" s="38"/>
      <c r="J86" s="38"/>
      <c r="K86" s="38"/>
      <c r="L86" s="38"/>
      <c r="M86" s="41"/>
      <c r="N86" s="38"/>
      <c r="O86" s="38"/>
      <c r="P86" s="38"/>
      <c r="Q86" s="71"/>
      <c r="T86" s="2"/>
    </row>
    <row r="87" spans="1:20" ht="11.25" customHeight="1">
      <c r="A87" s="70" t="s">
        <v>1112</v>
      </c>
      <c r="B87" s="38"/>
      <c r="C87" s="38"/>
      <c r="D87" s="39"/>
      <c r="E87" s="43"/>
      <c r="I87" s="38"/>
      <c r="J87" s="38"/>
      <c r="K87" s="38"/>
      <c r="L87" s="38"/>
      <c r="M87" s="41"/>
      <c r="N87" s="38"/>
      <c r="O87" s="38"/>
      <c r="P87" s="38"/>
      <c r="Q87" s="71"/>
      <c r="T87" s="2"/>
    </row>
    <row r="88" spans="1:20" ht="11.25" customHeight="1">
      <c r="A88" s="70" t="s">
        <v>366</v>
      </c>
      <c r="B88" s="38"/>
      <c r="C88" s="38"/>
      <c r="D88" s="39"/>
      <c r="E88" s="43"/>
      <c r="F88" s="392"/>
      <c r="I88" s="38"/>
      <c r="J88" s="38"/>
      <c r="K88" s="38"/>
      <c r="L88" s="38"/>
      <c r="M88" s="41"/>
      <c r="N88" s="38"/>
      <c r="O88" s="38"/>
      <c r="P88" s="38"/>
      <c r="Q88" s="71"/>
      <c r="T88" s="2"/>
    </row>
    <row r="89" spans="2:20" ht="11.25" customHeight="1">
      <c r="B89" s="39"/>
      <c r="C89" s="38"/>
      <c r="D89" s="39"/>
      <c r="E89" s="43"/>
      <c r="I89" s="38"/>
      <c r="J89" s="38"/>
      <c r="K89" s="38"/>
      <c r="L89" s="38"/>
      <c r="M89" s="41"/>
      <c r="N89" s="38"/>
      <c r="O89" s="38"/>
      <c r="P89" s="38"/>
      <c r="Q89" s="71"/>
      <c r="T89" s="2"/>
    </row>
    <row r="90" spans="1:20" ht="11.25" customHeight="1">
      <c r="A90" s="44" t="s">
        <v>184</v>
      </c>
      <c r="C90" s="38"/>
      <c r="D90" s="39"/>
      <c r="E90" s="43"/>
      <c r="I90" s="38"/>
      <c r="J90" s="38"/>
      <c r="K90" s="38"/>
      <c r="L90" s="38"/>
      <c r="M90" s="41"/>
      <c r="N90" s="38"/>
      <c r="O90" s="38"/>
      <c r="P90" s="38"/>
      <c r="Q90" s="71"/>
      <c r="T90" s="2"/>
    </row>
    <row r="91" spans="1:20" ht="11.25" customHeight="1">
      <c r="A91" s="421">
        <v>1</v>
      </c>
      <c r="B91" s="422" t="s">
        <v>1046</v>
      </c>
      <c r="C91" s="409"/>
      <c r="D91" s="410"/>
      <c r="E91" s="411"/>
      <c r="F91" s="412"/>
      <c r="G91" s="412"/>
      <c r="H91" s="414"/>
      <c r="I91" s="409"/>
      <c r="J91" s="409"/>
      <c r="K91" s="409"/>
      <c r="L91" s="409"/>
      <c r="M91" s="398"/>
      <c r="N91" s="408" t="s">
        <v>1390</v>
      </c>
      <c r="O91" s="408" t="s">
        <v>1390</v>
      </c>
      <c r="P91" s="408" t="s">
        <v>1390</v>
      </c>
      <c r="Q91" s="38">
        <f aca="true" t="shared" si="1" ref="Q91:Q113">COUNTA(N91:P91)</f>
        <v>3</v>
      </c>
      <c r="T91" s="2"/>
    </row>
    <row r="92" spans="1:20" ht="11.25" customHeight="1">
      <c r="A92" s="421">
        <v>2</v>
      </c>
      <c r="B92" s="422" t="s">
        <v>1083</v>
      </c>
      <c r="C92" s="409"/>
      <c r="D92" s="410"/>
      <c r="E92" s="411"/>
      <c r="F92" s="412"/>
      <c r="G92" s="412"/>
      <c r="H92" s="414"/>
      <c r="I92" s="409"/>
      <c r="J92" s="409"/>
      <c r="K92" s="409"/>
      <c r="L92" s="409"/>
      <c r="M92" s="398"/>
      <c r="N92" s="408" t="s">
        <v>1390</v>
      </c>
      <c r="O92" s="408"/>
      <c r="P92" s="408" t="s">
        <v>1390</v>
      </c>
      <c r="Q92" s="38">
        <f t="shared" si="1"/>
        <v>2</v>
      </c>
      <c r="T92" s="2"/>
    </row>
    <row r="93" spans="1:20" ht="11.25" customHeight="1">
      <c r="A93" s="421">
        <v>3</v>
      </c>
      <c r="B93" s="422" t="s">
        <v>1096</v>
      </c>
      <c r="C93" s="409"/>
      <c r="D93" s="410"/>
      <c r="E93" s="411"/>
      <c r="F93" s="412"/>
      <c r="G93" s="412"/>
      <c r="H93" s="414"/>
      <c r="I93" s="409"/>
      <c r="J93" s="409"/>
      <c r="K93" s="409"/>
      <c r="L93" s="409"/>
      <c r="M93" s="398"/>
      <c r="N93" s="408" t="s">
        <v>1390</v>
      </c>
      <c r="O93" s="408"/>
      <c r="P93" s="408"/>
      <c r="Q93" s="38">
        <f t="shared" si="1"/>
        <v>1</v>
      </c>
      <c r="T93" s="2"/>
    </row>
    <row r="94" spans="1:20" ht="11.25" customHeight="1">
      <c r="A94" s="421">
        <v>4</v>
      </c>
      <c r="B94" s="422" t="s">
        <v>1145</v>
      </c>
      <c r="C94" s="409"/>
      <c r="D94" s="410"/>
      <c r="E94" s="411"/>
      <c r="F94" s="412"/>
      <c r="G94" s="412"/>
      <c r="H94" s="414"/>
      <c r="I94" s="409"/>
      <c r="J94" s="409"/>
      <c r="K94" s="409"/>
      <c r="L94" s="409"/>
      <c r="M94" s="398"/>
      <c r="N94" s="408" t="s">
        <v>1390</v>
      </c>
      <c r="O94" s="408"/>
      <c r="P94" s="408" t="s">
        <v>1390</v>
      </c>
      <c r="Q94" s="38">
        <f t="shared" si="1"/>
        <v>2</v>
      </c>
      <c r="T94" s="2"/>
    </row>
    <row r="95" spans="1:20" ht="11.25" customHeight="1">
      <c r="A95" s="421">
        <v>5</v>
      </c>
      <c r="B95" s="422" t="s">
        <v>1146</v>
      </c>
      <c r="C95" s="409"/>
      <c r="D95" s="410"/>
      <c r="E95" s="411"/>
      <c r="F95" s="412"/>
      <c r="G95" s="412"/>
      <c r="H95" s="414"/>
      <c r="I95" s="409"/>
      <c r="J95" s="409"/>
      <c r="K95" s="409"/>
      <c r="L95" s="409"/>
      <c r="M95" s="398"/>
      <c r="N95" s="408"/>
      <c r="O95" s="408"/>
      <c r="P95" s="408" t="s">
        <v>1390</v>
      </c>
      <c r="Q95" s="38">
        <f t="shared" si="1"/>
        <v>1</v>
      </c>
      <c r="T95" s="2"/>
    </row>
    <row r="96" spans="1:20" ht="11.25" customHeight="1">
      <c r="A96" s="421">
        <v>6</v>
      </c>
      <c r="B96" s="422" t="s">
        <v>1147</v>
      </c>
      <c r="C96" s="409"/>
      <c r="D96" s="410"/>
      <c r="E96" s="411"/>
      <c r="F96" s="412"/>
      <c r="G96" s="412"/>
      <c r="H96" s="414"/>
      <c r="I96" s="409"/>
      <c r="J96" s="409"/>
      <c r="K96" s="409"/>
      <c r="L96" s="409"/>
      <c r="M96" s="398"/>
      <c r="N96" s="408"/>
      <c r="O96" s="408"/>
      <c r="P96" s="408" t="s">
        <v>1390</v>
      </c>
      <c r="Q96" s="38">
        <f t="shared" si="1"/>
        <v>1</v>
      </c>
      <c r="T96" s="2"/>
    </row>
    <row r="97" spans="1:20" ht="11.25" customHeight="1">
      <c r="A97" s="421">
        <v>7</v>
      </c>
      <c r="B97" s="422" t="s">
        <v>1148</v>
      </c>
      <c r="C97" s="409"/>
      <c r="D97" s="410"/>
      <c r="E97" s="411"/>
      <c r="F97" s="412"/>
      <c r="G97" s="412"/>
      <c r="H97" s="414"/>
      <c r="I97" s="409"/>
      <c r="J97" s="409"/>
      <c r="K97" s="409"/>
      <c r="L97" s="409"/>
      <c r="M97" s="398"/>
      <c r="N97" s="408"/>
      <c r="O97" s="408"/>
      <c r="P97" s="408" t="s">
        <v>1390</v>
      </c>
      <c r="Q97" s="38">
        <f t="shared" si="1"/>
        <v>1</v>
      </c>
      <c r="T97" s="2"/>
    </row>
    <row r="98" spans="1:20" ht="11.25" customHeight="1">
      <c r="A98" s="421">
        <v>8</v>
      </c>
      <c r="B98" s="422" t="s">
        <v>1065</v>
      </c>
      <c r="C98" s="413"/>
      <c r="D98" s="409"/>
      <c r="E98" s="409"/>
      <c r="F98" s="412"/>
      <c r="G98" s="412"/>
      <c r="H98" s="414"/>
      <c r="I98" s="412"/>
      <c r="J98" s="412"/>
      <c r="K98" s="412"/>
      <c r="L98" s="412"/>
      <c r="M98" s="398"/>
      <c r="N98" s="408" t="s">
        <v>1390</v>
      </c>
      <c r="O98" s="408"/>
      <c r="P98" s="408" t="s">
        <v>1390</v>
      </c>
      <c r="Q98" s="38">
        <f t="shared" si="1"/>
        <v>2</v>
      </c>
      <c r="T98" s="2"/>
    </row>
    <row r="99" spans="1:20" ht="11.25" customHeight="1">
      <c r="A99" s="421">
        <v>9</v>
      </c>
      <c r="B99" s="422" t="s">
        <v>1149</v>
      </c>
      <c r="C99" s="409"/>
      <c r="D99" s="410"/>
      <c r="E99" s="411"/>
      <c r="F99" s="412"/>
      <c r="G99" s="412"/>
      <c r="H99" s="414"/>
      <c r="I99" s="412"/>
      <c r="J99" s="412"/>
      <c r="K99" s="409"/>
      <c r="L99" s="409"/>
      <c r="M99" s="398"/>
      <c r="N99" s="408"/>
      <c r="O99" s="408"/>
      <c r="P99" s="423" t="s">
        <v>1390</v>
      </c>
      <c r="Q99" s="38">
        <f t="shared" si="1"/>
        <v>1</v>
      </c>
      <c r="T99" s="2"/>
    </row>
    <row r="100" spans="1:20" ht="11.25" customHeight="1">
      <c r="A100" s="421">
        <v>10</v>
      </c>
      <c r="B100" s="422" t="s">
        <v>1150</v>
      </c>
      <c r="C100" s="409"/>
      <c r="D100" s="410"/>
      <c r="E100" s="411"/>
      <c r="F100" s="412"/>
      <c r="G100" s="412"/>
      <c r="H100" s="416"/>
      <c r="I100" s="409"/>
      <c r="J100" s="409"/>
      <c r="K100" s="409"/>
      <c r="L100" s="409"/>
      <c r="M100" s="398"/>
      <c r="N100" s="408"/>
      <c r="O100" s="408"/>
      <c r="P100" s="423" t="s">
        <v>1390</v>
      </c>
      <c r="Q100" s="38">
        <f t="shared" si="1"/>
        <v>1</v>
      </c>
      <c r="T100" s="2"/>
    </row>
    <row r="101" spans="1:20" ht="12.75">
      <c r="A101" s="421">
        <v>11</v>
      </c>
      <c r="B101" s="422" t="s">
        <v>1151</v>
      </c>
      <c r="C101" s="409"/>
      <c r="D101" s="410"/>
      <c r="E101" s="411"/>
      <c r="F101" s="409"/>
      <c r="G101" s="409"/>
      <c r="H101" s="409"/>
      <c r="I101" s="409"/>
      <c r="J101" s="409"/>
      <c r="K101" s="409"/>
      <c r="L101" s="409"/>
      <c r="M101" s="398"/>
      <c r="N101" s="408"/>
      <c r="O101" s="408"/>
      <c r="P101" s="423" t="s">
        <v>1390</v>
      </c>
      <c r="Q101" s="38">
        <f t="shared" si="1"/>
        <v>1</v>
      </c>
      <c r="T101" s="2"/>
    </row>
    <row r="102" spans="1:20" ht="12.75">
      <c r="A102" s="421">
        <v>12</v>
      </c>
      <c r="B102" s="422" t="s">
        <v>1152</v>
      </c>
      <c r="C102" s="409"/>
      <c r="D102" s="410"/>
      <c r="E102" s="411"/>
      <c r="F102" s="409"/>
      <c r="G102" s="409"/>
      <c r="H102" s="409"/>
      <c r="I102" s="409"/>
      <c r="J102" s="409"/>
      <c r="K102" s="409"/>
      <c r="L102" s="409"/>
      <c r="M102" s="398"/>
      <c r="N102" s="408"/>
      <c r="O102" s="408"/>
      <c r="P102" s="408" t="s">
        <v>1390</v>
      </c>
      <c r="Q102" s="38">
        <f t="shared" si="1"/>
        <v>1</v>
      </c>
      <c r="T102" s="2"/>
    </row>
    <row r="103" spans="1:20" ht="12.75">
      <c r="A103" s="421">
        <v>13</v>
      </c>
      <c r="B103" s="422" t="s">
        <v>1153</v>
      </c>
      <c r="C103" s="409"/>
      <c r="D103" s="410"/>
      <c r="E103" s="411"/>
      <c r="F103" s="409"/>
      <c r="G103" s="409"/>
      <c r="H103" s="409"/>
      <c r="I103" s="409"/>
      <c r="J103" s="409"/>
      <c r="K103" s="409"/>
      <c r="L103" s="409"/>
      <c r="M103" s="398"/>
      <c r="N103" s="408"/>
      <c r="O103" s="408"/>
      <c r="P103" s="408" t="s">
        <v>1390</v>
      </c>
      <c r="Q103" s="38">
        <f t="shared" si="1"/>
        <v>1</v>
      </c>
      <c r="T103" s="2"/>
    </row>
    <row r="104" spans="1:20" ht="12.75">
      <c r="A104" s="421">
        <v>14</v>
      </c>
      <c r="B104" s="422" t="s">
        <v>1057</v>
      </c>
      <c r="C104" s="409"/>
      <c r="D104" s="410"/>
      <c r="E104" s="411"/>
      <c r="F104" s="409"/>
      <c r="G104" s="409"/>
      <c r="H104" s="409"/>
      <c r="I104" s="409"/>
      <c r="J104" s="409"/>
      <c r="K104" s="409"/>
      <c r="L104" s="409"/>
      <c r="M104" s="398"/>
      <c r="N104" s="408" t="s">
        <v>1390</v>
      </c>
      <c r="O104" s="408"/>
      <c r="P104" s="408" t="s">
        <v>1390</v>
      </c>
      <c r="Q104" s="38">
        <f t="shared" si="1"/>
        <v>2</v>
      </c>
      <c r="T104" s="2"/>
    </row>
    <row r="105" spans="1:20" ht="12.75">
      <c r="A105" s="421">
        <v>15</v>
      </c>
      <c r="B105" s="422" t="s">
        <v>1143</v>
      </c>
      <c r="C105" s="409"/>
      <c r="D105" s="410"/>
      <c r="E105" s="411"/>
      <c r="F105" s="409"/>
      <c r="G105" s="409"/>
      <c r="H105" s="398"/>
      <c r="I105" s="409"/>
      <c r="J105" s="409"/>
      <c r="K105" s="409"/>
      <c r="L105" s="409"/>
      <c r="M105" s="398"/>
      <c r="N105" s="408"/>
      <c r="O105" s="408" t="s">
        <v>1390</v>
      </c>
      <c r="P105" s="408"/>
      <c r="Q105" s="38">
        <f t="shared" si="1"/>
        <v>1</v>
      </c>
      <c r="T105" s="2"/>
    </row>
    <row r="106" spans="1:20" ht="12.75">
      <c r="A106" s="421">
        <v>16</v>
      </c>
      <c r="B106" s="422" t="s">
        <v>1049</v>
      </c>
      <c r="C106" s="409"/>
      <c r="D106" s="410"/>
      <c r="E106" s="411"/>
      <c r="F106" s="409"/>
      <c r="G106" s="409"/>
      <c r="H106" s="398"/>
      <c r="I106" s="409"/>
      <c r="J106" s="409"/>
      <c r="K106" s="409"/>
      <c r="L106" s="409"/>
      <c r="M106" s="398"/>
      <c r="N106" s="408" t="s">
        <v>1390</v>
      </c>
      <c r="O106" s="408"/>
      <c r="P106" s="408" t="s">
        <v>1390</v>
      </c>
      <c r="Q106" s="38">
        <f t="shared" si="1"/>
        <v>2</v>
      </c>
      <c r="T106" s="2"/>
    </row>
    <row r="107" spans="1:20" ht="12.75">
      <c r="A107" s="421">
        <v>17</v>
      </c>
      <c r="B107" s="422" t="s">
        <v>1154</v>
      </c>
      <c r="C107" s="409"/>
      <c r="D107" s="410"/>
      <c r="E107" s="411"/>
      <c r="F107" s="409"/>
      <c r="G107" s="409"/>
      <c r="H107" s="398"/>
      <c r="I107" s="409"/>
      <c r="J107" s="409"/>
      <c r="K107" s="409"/>
      <c r="L107" s="409"/>
      <c r="M107" s="398"/>
      <c r="N107" s="408"/>
      <c r="O107" s="408"/>
      <c r="P107" s="408" t="s">
        <v>1390</v>
      </c>
      <c r="Q107" s="38">
        <f t="shared" si="1"/>
        <v>1</v>
      </c>
      <c r="T107" s="2"/>
    </row>
    <row r="108" spans="1:20" ht="12.75">
      <c r="A108" s="421">
        <v>18</v>
      </c>
      <c r="B108" s="422" t="s">
        <v>1155</v>
      </c>
      <c r="C108" s="409"/>
      <c r="D108" s="410"/>
      <c r="E108" s="411"/>
      <c r="F108" s="409"/>
      <c r="G108" s="409"/>
      <c r="H108" s="398"/>
      <c r="I108" s="409"/>
      <c r="J108" s="409"/>
      <c r="K108" s="409"/>
      <c r="L108" s="409"/>
      <c r="M108" s="398"/>
      <c r="N108" s="408"/>
      <c r="O108" s="408"/>
      <c r="P108" s="408" t="s">
        <v>1390</v>
      </c>
      <c r="Q108" s="38">
        <f t="shared" si="1"/>
        <v>1</v>
      </c>
      <c r="T108" s="2"/>
    </row>
    <row r="109" spans="1:20" ht="12.75">
      <c r="A109" s="421">
        <v>19</v>
      </c>
      <c r="B109" s="422" t="s">
        <v>1074</v>
      </c>
      <c r="C109" s="409"/>
      <c r="D109" s="410"/>
      <c r="E109" s="409"/>
      <c r="F109" s="409"/>
      <c r="G109" s="409"/>
      <c r="H109" s="398"/>
      <c r="I109" s="409"/>
      <c r="J109" s="409"/>
      <c r="K109" s="409"/>
      <c r="L109" s="409"/>
      <c r="M109" s="398"/>
      <c r="N109" s="408" t="s">
        <v>1390</v>
      </c>
      <c r="O109" s="408"/>
      <c r="P109" s="408"/>
      <c r="Q109" s="38">
        <f t="shared" si="1"/>
        <v>1</v>
      </c>
      <c r="T109" s="2"/>
    </row>
    <row r="110" spans="1:20" ht="12.75">
      <c r="A110" s="421">
        <v>20</v>
      </c>
      <c r="B110" s="422" t="s">
        <v>1156</v>
      </c>
      <c r="C110" s="409"/>
      <c r="D110" s="410"/>
      <c r="E110" s="409"/>
      <c r="F110" s="409"/>
      <c r="G110" s="409"/>
      <c r="H110" s="398"/>
      <c r="I110" s="409"/>
      <c r="J110" s="409"/>
      <c r="K110" s="409"/>
      <c r="L110" s="409"/>
      <c r="M110" s="398"/>
      <c r="N110" s="408"/>
      <c r="O110" s="408"/>
      <c r="P110" s="408" t="s">
        <v>1390</v>
      </c>
      <c r="Q110" s="38">
        <f t="shared" si="1"/>
        <v>1</v>
      </c>
      <c r="T110" s="2"/>
    </row>
    <row r="111" spans="1:20" ht="12.75">
      <c r="A111" s="421">
        <v>21</v>
      </c>
      <c r="B111" s="422" t="s">
        <v>1175</v>
      </c>
      <c r="C111" s="409"/>
      <c r="D111" s="416"/>
      <c r="E111" s="409"/>
      <c r="F111" s="409"/>
      <c r="G111" s="409"/>
      <c r="H111" s="398"/>
      <c r="I111" s="409"/>
      <c r="J111" s="409"/>
      <c r="K111" s="409"/>
      <c r="L111" s="409"/>
      <c r="M111" s="398"/>
      <c r="N111" s="408"/>
      <c r="O111" s="408"/>
      <c r="P111" s="408" t="s">
        <v>1390</v>
      </c>
      <c r="Q111" s="38">
        <f t="shared" si="1"/>
        <v>1</v>
      </c>
      <c r="T111" s="2"/>
    </row>
    <row r="112" spans="1:20" ht="12.75">
      <c r="A112" s="421">
        <v>22</v>
      </c>
      <c r="B112" s="422" t="s">
        <v>1144</v>
      </c>
      <c r="C112" s="409"/>
      <c r="D112" s="416"/>
      <c r="E112" s="409"/>
      <c r="F112" s="409"/>
      <c r="G112" s="409"/>
      <c r="H112" s="398"/>
      <c r="I112" s="409"/>
      <c r="J112" s="409"/>
      <c r="K112" s="409"/>
      <c r="L112" s="409"/>
      <c r="M112" s="398"/>
      <c r="N112" s="408" t="s">
        <v>1390</v>
      </c>
      <c r="O112" s="408" t="s">
        <v>1390</v>
      </c>
      <c r="P112" s="408" t="s">
        <v>1390</v>
      </c>
      <c r="Q112" s="38">
        <f t="shared" si="1"/>
        <v>3</v>
      </c>
      <c r="T112" s="2"/>
    </row>
    <row r="113" spans="1:20" ht="12.75">
      <c r="A113" s="421">
        <v>23</v>
      </c>
      <c r="B113" s="422" t="s">
        <v>368</v>
      </c>
      <c r="C113" s="422"/>
      <c r="D113" s="416"/>
      <c r="E113" s="409"/>
      <c r="F113" s="409"/>
      <c r="G113" s="409"/>
      <c r="H113" s="398"/>
      <c r="I113" s="409"/>
      <c r="J113" s="409"/>
      <c r="K113" s="409"/>
      <c r="L113" s="409"/>
      <c r="M113" s="398"/>
      <c r="N113" s="408"/>
      <c r="O113" s="408"/>
      <c r="P113" s="408" t="s">
        <v>1390</v>
      </c>
      <c r="Q113" s="38">
        <f t="shared" si="1"/>
        <v>1</v>
      </c>
      <c r="T113" s="2"/>
    </row>
    <row r="114" spans="3:20" ht="12.75">
      <c r="C114" s="45"/>
      <c r="D114" s="39"/>
      <c r="E114" s="43"/>
      <c r="F114" s="38"/>
      <c r="G114" s="38"/>
      <c r="H114" s="41"/>
      <c r="I114" s="38"/>
      <c r="J114" s="38"/>
      <c r="K114" s="38"/>
      <c r="L114" s="38"/>
      <c r="M114" s="41"/>
      <c r="N114" s="38"/>
      <c r="O114" s="38"/>
      <c r="P114" s="38"/>
      <c r="Q114" s="38"/>
      <c r="T114" s="2"/>
    </row>
    <row r="115" spans="1:20" ht="12.75">
      <c r="A115" s="198"/>
      <c r="B115" s="38"/>
      <c r="C115" s="38"/>
      <c r="D115" s="40"/>
      <c r="E115" s="38"/>
      <c r="F115" s="38"/>
      <c r="G115" s="38"/>
      <c r="H115" s="41"/>
      <c r="I115" s="38"/>
      <c r="J115" s="38"/>
      <c r="K115" s="38"/>
      <c r="L115" s="38"/>
      <c r="M115" s="41"/>
      <c r="N115" s="38"/>
      <c r="O115" s="38"/>
      <c r="P115" s="38"/>
      <c r="Q115" s="38"/>
      <c r="T115" s="2"/>
    </row>
    <row r="116" spans="3:20" ht="12.75">
      <c r="C116" s="38"/>
      <c r="D116" s="40"/>
      <c r="E116" s="38"/>
      <c r="F116" s="38"/>
      <c r="G116" s="38"/>
      <c r="H116" s="41"/>
      <c r="I116" s="38"/>
      <c r="J116" s="38"/>
      <c r="K116" s="38"/>
      <c r="L116" s="38"/>
      <c r="M116" s="41"/>
      <c r="N116" s="38"/>
      <c r="O116" s="38"/>
      <c r="P116" s="38"/>
      <c r="Q116" s="38"/>
      <c r="T116" s="2"/>
    </row>
    <row r="117" spans="3:20" ht="12.75">
      <c r="C117" s="38"/>
      <c r="D117" s="40"/>
      <c r="E117" s="38"/>
      <c r="F117" s="38"/>
      <c r="G117" s="38"/>
      <c r="H117" s="41"/>
      <c r="I117" s="38"/>
      <c r="J117" s="38"/>
      <c r="K117" s="38"/>
      <c r="L117" s="38"/>
      <c r="M117" s="41"/>
      <c r="N117" s="38"/>
      <c r="O117" s="38"/>
      <c r="P117" s="38"/>
      <c r="Q117" s="38"/>
      <c r="T117" s="2"/>
    </row>
    <row r="118" spans="3:20" ht="12.75">
      <c r="C118" s="38"/>
      <c r="D118" s="40"/>
      <c r="E118" s="38"/>
      <c r="F118" s="38"/>
      <c r="G118" s="38"/>
      <c r="H118" s="41"/>
      <c r="I118" s="38"/>
      <c r="J118" s="38"/>
      <c r="K118" s="38"/>
      <c r="L118" s="38"/>
      <c r="M118" s="41"/>
      <c r="N118" s="38"/>
      <c r="O118" s="38"/>
      <c r="P118" s="38"/>
      <c r="Q118" s="38"/>
      <c r="T118" s="2"/>
    </row>
    <row r="119" spans="1:20" ht="12.75">
      <c r="A119" s="38"/>
      <c r="B119" s="38"/>
      <c r="C119" s="38"/>
      <c r="D119" s="40"/>
      <c r="E119" s="38"/>
      <c r="F119" s="38"/>
      <c r="G119" s="38"/>
      <c r="H119" s="41"/>
      <c r="I119" s="38"/>
      <c r="J119" s="38"/>
      <c r="K119" s="38"/>
      <c r="L119" s="38"/>
      <c r="M119" s="41"/>
      <c r="N119" s="38"/>
      <c r="O119" s="38"/>
      <c r="P119" s="38"/>
      <c r="Q119" s="38"/>
      <c r="T119" s="2"/>
    </row>
    <row r="120" spans="1:20" ht="12.75">
      <c r="A120" s="38"/>
      <c r="B120" s="38"/>
      <c r="C120" s="38"/>
      <c r="D120" s="40"/>
      <c r="E120" s="38"/>
      <c r="F120" s="38"/>
      <c r="G120" s="38"/>
      <c r="H120" s="41"/>
      <c r="I120" s="38"/>
      <c r="J120" s="38"/>
      <c r="K120" s="38"/>
      <c r="L120" s="38"/>
      <c r="M120" s="41"/>
      <c r="N120" s="38"/>
      <c r="O120" s="38"/>
      <c r="P120" s="38"/>
      <c r="Q120" s="38"/>
      <c r="T120" s="2"/>
    </row>
    <row r="121" spans="1:20" ht="12.75">
      <c r="A121" s="38"/>
      <c r="B121" s="38"/>
      <c r="C121" s="38"/>
      <c r="D121" s="40"/>
      <c r="E121" s="38"/>
      <c r="F121" s="38"/>
      <c r="G121" s="38"/>
      <c r="H121" s="41"/>
      <c r="I121" s="38"/>
      <c r="J121" s="38"/>
      <c r="K121" s="38"/>
      <c r="L121" s="38"/>
      <c r="M121" s="41"/>
      <c r="N121" s="38"/>
      <c r="O121" s="38"/>
      <c r="P121" s="38"/>
      <c r="Q121" s="38"/>
      <c r="T121" s="2"/>
    </row>
    <row r="122" spans="1:20" ht="12.75">
      <c r="A122" s="38"/>
      <c r="B122" s="38"/>
      <c r="C122" s="38"/>
      <c r="D122" s="40"/>
      <c r="E122" s="38"/>
      <c r="F122" s="38"/>
      <c r="G122" s="38"/>
      <c r="H122" s="41"/>
      <c r="I122" s="38"/>
      <c r="J122" s="38"/>
      <c r="K122" s="38"/>
      <c r="L122" s="38"/>
      <c r="M122" s="41"/>
      <c r="N122" s="38"/>
      <c r="O122" s="38"/>
      <c r="P122" s="38"/>
      <c r="Q122" s="38"/>
      <c r="T122" s="2"/>
    </row>
    <row r="123" spans="1:20" ht="12.75">
      <c r="A123" s="38"/>
      <c r="B123" s="38"/>
      <c r="C123" s="38"/>
      <c r="D123" s="40"/>
      <c r="E123" s="38"/>
      <c r="F123" s="38"/>
      <c r="G123" s="38"/>
      <c r="H123" s="41"/>
      <c r="I123" s="38"/>
      <c r="J123" s="38"/>
      <c r="K123" s="38"/>
      <c r="L123" s="38"/>
      <c r="M123" s="41"/>
      <c r="N123" s="38"/>
      <c r="O123" s="38"/>
      <c r="P123" s="38"/>
      <c r="Q123" s="38"/>
      <c r="T123" s="2"/>
    </row>
    <row r="124" spans="1:20" ht="12.75">
      <c r="A124" s="38"/>
      <c r="B124" s="38"/>
      <c r="C124" s="38"/>
      <c r="D124" s="40"/>
      <c r="E124" s="38"/>
      <c r="F124" s="38"/>
      <c r="G124" s="38"/>
      <c r="H124" s="41"/>
      <c r="I124" s="38"/>
      <c r="J124" s="38"/>
      <c r="K124" s="38"/>
      <c r="L124" s="38"/>
      <c r="M124" s="41"/>
      <c r="N124" s="38"/>
      <c r="O124" s="38"/>
      <c r="P124" s="38"/>
      <c r="Q124" s="38"/>
      <c r="T124" s="2"/>
    </row>
    <row r="125" spans="1:20" ht="12.75">
      <c r="A125" s="38"/>
      <c r="B125" s="38"/>
      <c r="C125" s="38"/>
      <c r="D125" s="40"/>
      <c r="E125" s="38"/>
      <c r="F125" s="38"/>
      <c r="G125" s="38"/>
      <c r="H125" s="41"/>
      <c r="I125" s="38"/>
      <c r="J125" s="38"/>
      <c r="K125" s="38"/>
      <c r="L125" s="38"/>
      <c r="M125" s="41"/>
      <c r="N125" s="38"/>
      <c r="O125" s="38"/>
      <c r="P125" s="38"/>
      <c r="Q125" s="38"/>
      <c r="T125" s="2"/>
    </row>
    <row r="126" ht="12.75">
      <c r="T126" s="2"/>
    </row>
    <row r="127" ht="12.75">
      <c r="T127" s="2"/>
    </row>
    <row r="128" ht="12.75">
      <c r="T128" s="2"/>
    </row>
    <row r="129" ht="12.75">
      <c r="T129" s="2"/>
    </row>
    <row r="130" ht="12.75">
      <c r="T130" s="2"/>
    </row>
    <row r="131" ht="12.75">
      <c r="T131" s="2"/>
    </row>
    <row r="132" ht="12.75">
      <c r="T132" s="2"/>
    </row>
    <row r="133" ht="12.75">
      <c r="T133" s="2"/>
    </row>
  </sheetData>
  <mergeCells count="2">
    <mergeCell ref="F3:G3"/>
    <mergeCell ref="N3:R3"/>
  </mergeCells>
  <hyperlinks>
    <hyperlink ref="A86" r:id="rId1" display="https://www.23andme.com/you/journal/crohns/techreport/"/>
    <hyperlink ref="D70" r:id="rId2" tooltip="Show in Genome browser" display="http://demo.decodeme.com/health-watch/details/IBD"/>
    <hyperlink ref="D26" r:id="rId3" tooltip="Show in Genome browser" display="http://demo.decodeme.com/health-watch/details/IBD"/>
    <hyperlink ref="D30" r:id="rId4" tooltip="Show in Genome browser" display="http://demo.decodeme.com/health-watch/details/IBD"/>
    <hyperlink ref="D36" r:id="rId5" tooltip="Show in Genome browser" display="http://demo.decodeme.com/health-watch/details/IBD"/>
    <hyperlink ref="D54" r:id="rId6" tooltip="Show in Genome browser" display="http://demo.decodeme.com/health-watch/details/IBD"/>
    <hyperlink ref="D35" r:id="rId7" tooltip="Show in Genome browser" display="http://demo.decodeme.com/health-watch/details/IBD"/>
    <hyperlink ref="D21" r:id="rId8" tooltip="Show in Genome browser" display="http://demo.decodeme.com/health-watch/details/IBD"/>
    <hyperlink ref="D22" r:id="rId9" tooltip="Show in Genome browser" display="http://demo.decodeme.com/health-watch/details/IBD"/>
    <hyperlink ref="D27" r:id="rId10" tooltip="Show in Genome browser" display="http://demo.decodeme.com/health-watch/details/IBD"/>
    <hyperlink ref="D13" r:id="rId11" tooltip="Show in Genome browser" display="http://demo.decodeme.com/health-watch/details/IBD"/>
    <hyperlink ref="D28" r:id="rId12" tooltip="Show in Genome browser" display="http://demo.decodeme.com/health-watch/details/IBD"/>
    <hyperlink ref="D32" r:id="rId13" tooltip="Show in Genome browser" display="http://demo.decodeme.com/health-watch/details/IBD"/>
    <hyperlink ref="D49" r:id="rId14" tooltip="Show in Genome browser" display="http://demo.decodeme.com/health-watch/details/IBD"/>
    <hyperlink ref="D34" r:id="rId15" tooltip="Show in Genome browser" display="http://demo.decodeme.com/health-watch/details/IBD"/>
    <hyperlink ref="D39" r:id="rId16" tooltip="Show in Genome browser" display="http://demo.decodeme.com/health-watch/details/IBD"/>
    <hyperlink ref="D44" r:id="rId17" tooltip="Show in Genome browser" display="http://demo.decodeme.com/health-watch/details/IBD"/>
    <hyperlink ref="D11" r:id="rId18" tooltip="Show in Genome browser" display="http://demo.decodeme.com/health-watch/details/IBD"/>
    <hyperlink ref="D71" r:id="rId19" tooltip="Show in Genome browser" display="http://demo.decodeme.com/health-watch/details/IBD"/>
    <hyperlink ref="D63" r:id="rId20" tooltip="Show in Genome browser" display="http://demo.decodeme.com/health-watch/details/IBD"/>
    <hyperlink ref="D43" r:id="rId21" tooltip="Show in Genome browser" display="http://demo.decodeme.com/health-watch/details/IBD"/>
    <hyperlink ref="D48" r:id="rId22" tooltip="Show in Genome browser" display="http://demo.decodeme.com/health-watch/details/IBD"/>
    <hyperlink ref="D51" r:id="rId23" tooltip="Show in Genome browser" display="http://demo.decodeme.com/health-watch/details/IBD"/>
    <hyperlink ref="D56" r:id="rId24" tooltip="Show in Genome browser" display="http://demo.decodeme.com/health-watch/details/IBD"/>
    <hyperlink ref="D19" r:id="rId25" tooltip="Show in Genome browser" display="http://demo.decodeme.com/health-watch/details/IBD"/>
    <hyperlink ref="D60" r:id="rId26" tooltip="Show in Genome browser" display="http://demo.decodeme.com/health-watch/details/IBD"/>
    <hyperlink ref="D29" r:id="rId27" tooltip="Show in Genome browser" display="http://demo.decodeme.com/health-watch/details/IBD"/>
    <hyperlink ref="D74" r:id="rId28" tooltip="Show in Genome browser" display="http://demo.decodeme.com/health-watch/details/IBD"/>
    <hyperlink ref="D12" r:id="rId29" tooltip="Show in Genome browser" display="http://demo.decodeme.com/health-watch/details/IBD"/>
    <hyperlink ref="D31" r:id="rId30" tooltip="Show in Genome browser" display="http://demo.decodeme.com/health-watch/details/IBD"/>
    <hyperlink ref="B101" r:id="rId31" display="http://www.ncbi.nlm.nih.gov/entrez/query.fcgi?cmd=Search&amp;db=PubMed&amp;term=17447842"/>
    <hyperlink ref="B99" r:id="rId32" display="http://www.ncbi.nlm.nih.gov/entrez/query.fcgi?cmd=Search&amp;db=PubMed&amp;term=11385576"/>
    <hyperlink ref="B103" r:id="rId33" display="http://www.ncbi.nlm.nih.gov/entrez/query.fcgi?cmd=Search&amp;db=PubMed&amp;term=11385577"/>
    <hyperlink ref="B97" r:id="rId34" display="http://www.ncbi.nlm.nih.gov/entrez/query.fcgi?cmd=Search&amp;db=PubMed&amp;term=12020527"/>
    <hyperlink ref="B100" r:id="rId35" display="http://www.ncbi.nlm.nih.gov/entrez/query.fcgi?cmd=Search&amp;db=PubMed&amp;term=11875755"/>
    <hyperlink ref="B111" r:id="rId36" display="http://www.ncbi.nlm.nih.gov/entrez/query.fcgi?cmd=Search&amp;db=PubMed&amp;term=17337463"/>
    <hyperlink ref="B110" r:id="rId37" display="http://www.ncbi.nlm.nih.gov/entrez/query.fcgi?cmd=Search&amp;db=PubMed&amp;term=16888103"/>
    <hyperlink ref="B102" r:id="rId38" display="http://www.ncbi.nlm.nih.gov/entrez/query.fcgi?cmd=Search&amp;db=PubMed&amp;term=18724369"/>
    <hyperlink ref="B96" r:id="rId39" display="http://www.ncbi.nlm.nih.gov/entrez/query.fcgi?cmd=Search&amp;db=PubMed&amp;term=19079170"/>
    <hyperlink ref="B107" r:id="rId40" display="http://www.ncbi.nlm.nih.gov/entrez/query.fcgi?cmd=Search&amp;db=PubMed&amp;term=17548652"/>
    <hyperlink ref="B108" r:id="rId41" display="http://www.ncbi.nlm.nih.gov/entrez/query.fcgi?cmd=Search&amp;db=PubMed&amp;term=11909529"/>
    <hyperlink ref="B95" r:id="rId42" display="http://www.ncbi.nlm.nih.gov/entrez/query.fcgi?cmd=Search&amp;db=PubMed&amp;term=17786191"/>
    <hyperlink ref="B94" r:id="rId43" display="http://www.ncbi.nlm.nih.gov/entrez/query.fcgi?cmd=Search&amp;db=PubMed&amp;term=18438405"/>
    <hyperlink ref="S95" r:id="rId44" tooltip="Show in Genome browser" display="http://demo.decodeme.com/health-watch/details/IBD"/>
    <hyperlink ref="S59" r:id="rId45" tooltip="Show in Genome browser" display="http://demo.decodeme.com/health-watch/details/IBD"/>
    <hyperlink ref="S92" r:id="rId46" tooltip="Show in Genome browser" display="http://demo.decodeme.com/health-watch/details/IBD"/>
    <hyperlink ref="S111" r:id="rId47" tooltip="Show in Genome browser" display="http://demo.decodeme.com/health-watch/details/IBD"/>
    <hyperlink ref="S46" r:id="rId48" tooltip="Show in Genome browser" display="http://demo.decodeme.com/health-watch/details/IBD"/>
    <hyperlink ref="S44" r:id="rId49" tooltip="Show in Genome browser" display="http://demo.decodeme.com/health-watch/details/IBD"/>
    <hyperlink ref="S106" r:id="rId50" tooltip="Show in Genome browser" display="http://demo.decodeme.com/health-watch/details/IBD"/>
    <hyperlink ref="S39" r:id="rId51" tooltip="Show in Genome browser" display="http://demo.decodeme.com/health-watch/details/IBD"/>
    <hyperlink ref="S41" r:id="rId52" tooltip="Show in Genome browser" display="http://demo.decodeme.com/health-watch/details/IBD"/>
    <hyperlink ref="S60" r:id="rId53" tooltip="Show in Genome browser" display="http://demo.decodeme.com/health-watch/details/IBD"/>
    <hyperlink ref="S115" r:id="rId54" tooltip="Show in Genome browser" display="http://demo.decodeme.com/health-watch/details/IBD"/>
    <hyperlink ref="S82" r:id="rId55" tooltip="Show in Genome browser" display="http://demo.decodeme.com/health-watch/details/IBD"/>
    <hyperlink ref="S101" r:id="rId56" tooltip="Show in Genome browser" display="http://demo.decodeme.com/health-watch/details/IBD"/>
    <hyperlink ref="S37" r:id="rId57" tooltip="Show in Genome browser" display="http://demo.decodeme.com/health-watch/details/IBD"/>
    <hyperlink ref="S104" r:id="rId58" tooltip="Show in Genome browser" display="http://demo.decodeme.com/health-watch/details/IBD"/>
    <hyperlink ref="S16" r:id="rId59" tooltip="Show in Genome browser" display="http://demo.decodeme.com/health-watch/details/IBD"/>
    <hyperlink ref="S27" r:id="rId60" tooltip="Show in Genome browser" display="http://demo.decodeme.com/health-watch/details/IBD"/>
    <hyperlink ref="S31" r:id="rId61" tooltip="Show in Genome browser" display="http://demo.decodeme.com/health-watch/details/IBD"/>
    <hyperlink ref="S96" r:id="rId62" tooltip="Show in Genome browser" display="http://demo.decodeme.com/health-watch/details/IBD"/>
    <hyperlink ref="S22" r:id="rId63" tooltip="Show in Genome browser" display="http://demo.decodeme.com/health-watch/details/IBD"/>
    <hyperlink ref="S36" r:id="rId64" tooltip="Show in Genome browser" display="http://demo.decodeme.com/health-watch/details/IBD"/>
    <hyperlink ref="S40" r:id="rId65" tooltip="Show in Genome browser" display="http://demo.decodeme.com/health-watch/details/IBD"/>
    <hyperlink ref="S48" r:id="rId66" tooltip="Show in Genome browser" display="http://demo.decodeme.com/health-watch/details/IBD"/>
    <hyperlink ref="S29" r:id="rId67" tooltip="Show in Genome browser" display="http://demo.decodeme.com/health-watch/details/IBD"/>
    <hyperlink ref="S52" r:id="rId68" tooltip="Show in Genome browser" display="http://demo.decodeme.com/health-watch/details/IBD"/>
    <hyperlink ref="S89" r:id="rId69" tooltip="Show in Genome browser" display="http://demo.decodeme.com/health-watch/details/IBD"/>
    <hyperlink ref="S99" r:id="rId70" tooltip="Show in Genome browser" display="http://demo.decodeme.com/health-watch/details/IBD"/>
    <hyperlink ref="S87" r:id="rId71" tooltip="Show in Genome browser" display="http://demo.decodeme.com/health-watch/details/IBD"/>
    <hyperlink ref="S102" r:id="rId72" tooltip="Show in Genome browser" display="http://demo.decodeme.com/health-watch/details/IBD"/>
    <hyperlink ref="S93" r:id="rId73" tooltip="Show in Genome browser" display="http://demo.decodeme.com/health-watch/details/IBD"/>
    <hyperlink ref="D33" r:id="rId74" tooltip="Show in Genome browser" display="http://demo.decodeme.com/health-watch/details/IBD"/>
    <hyperlink ref="D7" r:id="rId75" tooltip="Show in Genome browser" display="http://demo.decodeme.com/health-watch/details/IBD"/>
    <hyperlink ref="B113" r:id="rId76" display="http://www.ncbi.nlm.nih.gov/entrez/query.fcgi?cmd=Search&amp;db=PubMed&amp;term=9271584"/>
    <hyperlink ref="X51" r:id="rId77" tooltip="Show in Genome browser" display="http://demo.decodeme.com/health-watch/details/IBD"/>
    <hyperlink ref="X54" r:id="rId78" tooltip="Show in Genome browser" display="http://demo.decodeme.com/health-watch/details/IBD"/>
    <hyperlink ref="X63" r:id="rId79" tooltip="Show in Genome browser" display="http://demo.decodeme.com/health-watch/details/IBD"/>
    <hyperlink ref="X23" r:id="rId80" tooltip="Show in Genome browser" display="http://demo.decodeme.com/health-watch/details/IBD"/>
    <hyperlink ref="X76" r:id="rId81" tooltip="Show in Genome browser" display="http://demo.decodeme.com/health-watch/details/IBD"/>
    <hyperlink ref="X45" r:id="rId82" tooltip="Show in Genome browser" display="http://demo.decodeme.com/health-watch/details/IBD"/>
    <hyperlink ref="X47" r:id="rId83" tooltip="Show in Genome browser" display="http://demo.decodeme.com/health-watch/details/IBD"/>
    <hyperlink ref="X48" r:id="rId84" tooltip="Show in Genome browser" display="http://demo.decodeme.com/health-watch/details/IBD"/>
    <hyperlink ref="X26" r:id="rId85" tooltip="Show in Genome browser" display="http://demo.decodeme.com/health-watch/details/IBD"/>
    <hyperlink ref="X27" r:id="rId86" tooltip="Show in Genome browser" display="http://demo.decodeme.com/health-watch/details/IBD"/>
    <hyperlink ref="X46" r:id="rId87" tooltip="Show in Genome browser" display="http://demo.decodeme.com/health-watch/details/IBD"/>
    <hyperlink ref="X44" r:id="rId88" tooltip="Show in Genome browser" display="http://demo.decodeme.com/health-watch/details/IBD"/>
    <hyperlink ref="X33" r:id="rId89" tooltip="Show in Genome browser" display="http://demo.decodeme.com/health-watch/details/IBD"/>
    <hyperlink ref="X78" r:id="rId90" tooltip="Show in Genome browser" display="http://demo.decodeme.com/health-watch/details/IBD"/>
    <hyperlink ref="X40" r:id="rId91" tooltip="Show in Genome browser" display="http://demo.decodeme.com/health-watch/details/IBD"/>
    <hyperlink ref="X18" r:id="rId92" tooltip="Show in Genome browser" display="http://demo.decodeme.com/health-watch/details/IBD"/>
    <hyperlink ref="X16" r:id="rId93" tooltip="Show in Genome browser" display="http://demo.decodeme.com/health-watch/details/IBD"/>
    <hyperlink ref="X37" r:id="rId94" tooltip="Show in Genome browser" display="http://demo.decodeme.com/health-watch/details/IBD"/>
    <hyperlink ref="X22" r:id="rId95" tooltip="Show in Genome browser" display="http://demo.decodeme.com/health-watch/details/IBD"/>
    <hyperlink ref="X49" r:id="rId96" tooltip="Show in Genome browser" display="http://demo.decodeme.com/health-watch/details/IBD"/>
    <hyperlink ref="X21" r:id="rId97" tooltip="Show in Genome browser" display="http://demo.decodeme.com/health-watch/details/IBD"/>
    <hyperlink ref="X58" r:id="rId98" tooltip="Show in Genome browser" display="http://demo.decodeme.com/health-watch/details/IBD"/>
    <hyperlink ref="X59" r:id="rId99" tooltip="Show in Genome browser" display="http://demo.decodeme.com/health-watch/details/IBD"/>
    <hyperlink ref="X57" r:id="rId100" tooltip="Show in Genome browser" display="http://demo.decodeme.com/health-watch/details/IBD"/>
    <hyperlink ref="X67" r:id="rId101" tooltip="Show in Genome browser" display="http://demo.decodeme.com/health-watch/details/IBD"/>
    <hyperlink ref="X71" r:id="rId102" tooltip="Show in Genome browser" display="http://demo.decodeme.com/health-watch/details/IBD"/>
    <hyperlink ref="X14" r:id="rId103" tooltip="Show in Genome browser" display="http://demo.decodeme.com/health-watch/details/IBD"/>
    <hyperlink ref="X73" r:id="rId104" tooltip="Show in Genome browser" display="http://demo.decodeme.com/health-watch/details/IBD"/>
    <hyperlink ref="X50" r:id="rId105" tooltip="Show in Genome browser" display="http://demo.decodeme.com/health-watch/details/IBD"/>
    <hyperlink ref="X72" r:id="rId106" tooltip="Show in Genome browser" display="http://demo.decodeme.com/health-watch/details/IBD"/>
    <hyperlink ref="X35" r:id="rId107" tooltip="Show in Genome browser" display="http://demo.decodeme.com/health-watch/details/IBD"/>
  </hyperlinks>
  <printOptions/>
  <pageMargins left="0.75" right="0.75" top="1" bottom="0.58" header="0.5" footer="0.5"/>
  <pageSetup fitToHeight="100" fitToWidth="1" horizontalDpi="600" verticalDpi="600" orientation="portrait" scale="80" r:id="rId108"/>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workbookViewId="0" topLeftCell="A1">
      <selection activeCell="A1" sqref="A1"/>
    </sheetView>
  </sheetViews>
  <sheetFormatPr defaultColWidth="9.140625" defaultRowHeight="12.75"/>
  <cols>
    <col min="1" max="1" width="4.140625" style="53" customWidth="1"/>
    <col min="2" max="2" width="17.421875" style="53" customWidth="1"/>
    <col min="3" max="3" width="12.8515625" style="53"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0.8515625" style="46" bestFit="1" customWidth="1"/>
    <col min="17" max="18" width="4.8515625" style="0" bestFit="1" customWidth="1"/>
    <col min="19" max="19" width="2.00390625" style="0" bestFit="1" customWidth="1"/>
    <col min="21" max="21" width="4.8515625" style="0" bestFit="1" customWidth="1"/>
    <col min="22" max="22" width="11.8515625" style="0" bestFit="1" customWidth="1"/>
    <col min="23" max="23" width="11.28125" style="0" bestFit="1" customWidth="1"/>
  </cols>
  <sheetData>
    <row r="1" spans="1:23" ht="12.75" customHeight="1">
      <c r="A1" s="94"/>
      <c r="B1" s="95" t="s">
        <v>1157</v>
      </c>
      <c r="C1" s="94"/>
      <c r="D1" s="229"/>
      <c r="E1" s="94"/>
      <c r="F1" s="94"/>
      <c r="G1" s="94"/>
      <c r="H1" s="230"/>
      <c r="I1" s="94"/>
      <c r="J1" s="94"/>
      <c r="K1" s="94"/>
      <c r="L1" s="94"/>
      <c r="T1" s="66"/>
      <c r="U1" s="66" t="s">
        <v>1030</v>
      </c>
      <c r="V1" s="66" t="s">
        <v>890</v>
      </c>
      <c r="W1" s="66" t="s">
        <v>891</v>
      </c>
    </row>
    <row r="2" spans="1:23" ht="12.75" customHeight="1">
      <c r="A2" s="94"/>
      <c r="B2" s="95"/>
      <c r="C2" s="94"/>
      <c r="D2" s="229"/>
      <c r="E2" s="94"/>
      <c r="F2" s="94"/>
      <c r="G2" s="94"/>
      <c r="H2" s="230"/>
      <c r="I2" s="94"/>
      <c r="J2" s="94"/>
      <c r="K2" s="94"/>
      <c r="L2" s="94"/>
      <c r="M2" s="53"/>
      <c r="T2" s="66" t="s">
        <v>603</v>
      </c>
      <c r="U2" s="66">
        <v>1</v>
      </c>
      <c r="V2" s="66">
        <v>1</v>
      </c>
      <c r="W2" s="66">
        <f>V2</f>
        <v>1</v>
      </c>
    </row>
    <row r="3" spans="1:23" ht="12.75" customHeight="1">
      <c r="A3" s="94"/>
      <c r="B3" s="92" t="s">
        <v>85</v>
      </c>
      <c r="C3" s="92"/>
      <c r="D3" s="92"/>
      <c r="E3" s="92" t="s">
        <v>82</v>
      </c>
      <c r="F3" s="657" t="s">
        <v>84</v>
      </c>
      <c r="G3" s="657"/>
      <c r="H3" s="15"/>
      <c r="I3" s="94"/>
      <c r="J3" s="94"/>
      <c r="K3" s="94"/>
      <c r="L3" s="94"/>
      <c r="M3" s="53"/>
      <c r="N3" s="660" t="s">
        <v>210</v>
      </c>
      <c r="O3" s="660"/>
      <c r="P3" s="660"/>
      <c r="Q3" s="660"/>
      <c r="R3" s="660"/>
      <c r="T3" s="66" t="s">
        <v>186</v>
      </c>
      <c r="U3" s="66">
        <v>0</v>
      </c>
      <c r="V3" s="66">
        <v>0</v>
      </c>
      <c r="W3" s="66">
        <f>V3</f>
        <v>0</v>
      </c>
    </row>
    <row r="4" spans="1:23" ht="12.75" customHeight="1">
      <c r="A4" s="99"/>
      <c r="B4" s="92" t="s">
        <v>86</v>
      </c>
      <c r="C4" s="92" t="s">
        <v>1665</v>
      </c>
      <c r="D4" s="92" t="s">
        <v>1030</v>
      </c>
      <c r="E4" s="92" t="s">
        <v>83</v>
      </c>
      <c r="F4" s="92" t="s">
        <v>208</v>
      </c>
      <c r="G4" s="92" t="s">
        <v>1392</v>
      </c>
      <c r="H4" s="15"/>
      <c r="I4" s="92" t="s">
        <v>207</v>
      </c>
      <c r="J4" s="92" t="s">
        <v>208</v>
      </c>
      <c r="K4" s="92">
        <v>2</v>
      </c>
      <c r="L4" s="92" t="s">
        <v>1392</v>
      </c>
      <c r="M4" s="59"/>
      <c r="N4" s="139" t="s">
        <v>207</v>
      </c>
      <c r="O4" s="139" t="s">
        <v>208</v>
      </c>
      <c r="P4" s="139">
        <v>2</v>
      </c>
      <c r="Q4" s="139" t="s">
        <v>1356</v>
      </c>
      <c r="R4" s="139" t="s">
        <v>3</v>
      </c>
      <c r="T4" s="66" t="s">
        <v>187</v>
      </c>
      <c r="U4" s="66">
        <v>0</v>
      </c>
      <c r="V4" s="66">
        <v>0</v>
      </c>
      <c r="W4" s="66">
        <f>V4</f>
        <v>0</v>
      </c>
    </row>
    <row r="5" spans="1:23" ht="12.75" customHeight="1">
      <c r="A5" s="99"/>
      <c r="B5" s="100"/>
      <c r="C5" s="92"/>
      <c r="D5" s="92"/>
      <c r="E5" s="92"/>
      <c r="F5" s="92"/>
      <c r="G5" s="92"/>
      <c r="H5" s="15"/>
      <c r="I5" s="94"/>
      <c r="J5" s="94"/>
      <c r="K5" s="94"/>
      <c r="L5" s="94"/>
      <c r="T5" s="66" t="s">
        <v>188</v>
      </c>
      <c r="U5" s="66">
        <v>1</v>
      </c>
      <c r="V5" s="66">
        <v>0</v>
      </c>
      <c r="W5" s="66">
        <f>V5</f>
        <v>0</v>
      </c>
    </row>
    <row r="6" spans="1:23" ht="12.75" customHeight="1" thickBot="1">
      <c r="A6" s="99"/>
      <c r="B6" s="100" t="s">
        <v>600</v>
      </c>
      <c r="C6" s="92"/>
      <c r="D6" s="92"/>
      <c r="E6" s="92"/>
      <c r="F6" s="92"/>
      <c r="G6" s="92"/>
      <c r="H6" s="15"/>
      <c r="I6" s="94"/>
      <c r="J6" s="94"/>
      <c r="K6" s="94"/>
      <c r="L6" s="94"/>
      <c r="T6" s="65"/>
      <c r="U6" s="65">
        <f>SUM(U2:U5)</f>
        <v>2</v>
      </c>
      <c r="V6" s="65">
        <f>SUM(V2:V5)</f>
        <v>1</v>
      </c>
      <c r="W6" s="65">
        <f>SUM(W2:W5)</f>
        <v>1</v>
      </c>
    </row>
    <row r="7" spans="1:18" ht="12.75" customHeight="1" thickBot="1">
      <c r="A7" s="231">
        <v>1</v>
      </c>
      <c r="B7" s="102" t="s">
        <v>1158</v>
      </c>
      <c r="C7" s="103" t="s">
        <v>1162</v>
      </c>
      <c r="D7" s="105" t="s">
        <v>1159</v>
      </c>
      <c r="E7" s="105" t="s">
        <v>1161</v>
      </c>
      <c r="F7" s="105" t="s">
        <v>1651</v>
      </c>
      <c r="G7" s="106" t="s">
        <v>1651</v>
      </c>
      <c r="H7" s="92"/>
      <c r="I7" s="107" t="s">
        <v>1390</v>
      </c>
      <c r="J7" s="108" t="s">
        <v>1390</v>
      </c>
      <c r="K7" s="108" t="s">
        <v>1390</v>
      </c>
      <c r="L7" s="109" t="s">
        <v>1390</v>
      </c>
      <c r="M7" s="2"/>
      <c r="N7" s="140">
        <v>7</v>
      </c>
      <c r="O7" s="141"/>
      <c r="P7" s="90" t="s">
        <v>1170</v>
      </c>
      <c r="Q7" s="38">
        <v>1</v>
      </c>
      <c r="R7" s="38">
        <v>7</v>
      </c>
    </row>
    <row r="8" spans="1:18" ht="12.75" customHeight="1">
      <c r="A8" s="94"/>
      <c r="B8" s="100"/>
      <c r="C8"/>
      <c r="D8" s="92"/>
      <c r="E8" s="92"/>
      <c r="F8" s="92"/>
      <c r="G8" s="92"/>
      <c r="H8" s="15"/>
      <c r="I8" s="92"/>
      <c r="J8" s="92"/>
      <c r="K8" s="92"/>
      <c r="L8" s="92"/>
      <c r="M8" s="58"/>
      <c r="N8" s="142"/>
      <c r="O8" s="142"/>
      <c r="Q8" s="38"/>
      <c r="R8" s="38"/>
    </row>
    <row r="9" spans="1:18" ht="12.75" customHeight="1" thickBot="1">
      <c r="A9" s="94"/>
      <c r="B9" s="100" t="s">
        <v>602</v>
      </c>
      <c r="C9" s="92"/>
      <c r="D9" s="92"/>
      <c r="E9" s="92"/>
      <c r="F9" s="92"/>
      <c r="G9" s="92"/>
      <c r="H9" s="15"/>
      <c r="I9" s="92"/>
      <c r="J9" s="92"/>
      <c r="K9" s="92"/>
      <c r="L9" s="92"/>
      <c r="M9" s="58"/>
      <c r="N9" s="142"/>
      <c r="O9" s="142"/>
      <c r="P9" s="142"/>
      <c r="Q9" s="38"/>
      <c r="R9" s="38"/>
    </row>
    <row r="10" spans="1:18" ht="12.75" customHeight="1" thickBot="1">
      <c r="A10" s="231">
        <v>2</v>
      </c>
      <c r="B10" s="102">
        <v>15</v>
      </c>
      <c r="C10" s="103"/>
      <c r="D10" s="105" t="s">
        <v>1160</v>
      </c>
      <c r="E10" s="105" t="s">
        <v>1161</v>
      </c>
      <c r="F10" s="105"/>
      <c r="G10" s="106"/>
      <c r="H10" s="92"/>
      <c r="I10" s="107" t="s">
        <v>1390</v>
      </c>
      <c r="J10" s="108"/>
      <c r="K10" s="108"/>
      <c r="L10" s="109"/>
      <c r="M10" s="2"/>
      <c r="N10" s="140">
        <v>7</v>
      </c>
      <c r="O10" s="141"/>
      <c r="P10" s="90"/>
      <c r="Q10" s="38">
        <v>1</v>
      </c>
      <c r="R10" s="38">
        <v>1</v>
      </c>
    </row>
    <row r="11" spans="1:18" ht="12.75" customHeight="1">
      <c r="A11" s="94"/>
      <c r="B11" s="99" t="s">
        <v>3</v>
      </c>
      <c r="C11" s="94"/>
      <c r="D11" s="92">
        <f>COUNTA(D7:D10)</f>
        <v>2</v>
      </c>
      <c r="E11" s="94"/>
      <c r="F11" s="94"/>
      <c r="G11" s="94"/>
      <c r="H11" s="15"/>
      <c r="I11" s="92">
        <f>COUNTA(I7:I10)</f>
        <v>2</v>
      </c>
      <c r="J11" s="92">
        <f>COUNTA(J7:J10)</f>
        <v>1</v>
      </c>
      <c r="K11" s="92">
        <f>COUNTA(K7:K10)</f>
        <v>1</v>
      </c>
      <c r="L11" s="92">
        <f>COUNTA(L7:L10)</f>
        <v>1</v>
      </c>
      <c r="M11" s="59"/>
      <c r="N11" s="92">
        <f>COUNTA(N20:N26)</f>
        <v>1</v>
      </c>
      <c r="O11" s="92">
        <f>COUNTA(O20:O26)</f>
        <v>0</v>
      </c>
      <c r="P11" s="92">
        <f>COUNTA(P20:P26)</f>
        <v>7</v>
      </c>
      <c r="Q11" s="38"/>
      <c r="R11" s="38"/>
    </row>
    <row r="12" spans="2:18" s="46" customFormat="1" ht="11.25" customHeight="1">
      <c r="B12" s="177"/>
      <c r="D12" s="142"/>
      <c r="H12" s="197"/>
      <c r="I12" s="142"/>
      <c r="J12" s="142"/>
      <c r="K12" s="142"/>
      <c r="L12" s="142"/>
      <c r="M12" s="197"/>
      <c r="Q12" s="38"/>
      <c r="R12" s="38"/>
    </row>
    <row r="13" spans="1:13" s="46" customFormat="1" ht="11.25" customHeight="1">
      <c r="A13" s="48" t="s">
        <v>1489</v>
      </c>
      <c r="B13" s="72"/>
      <c r="C13" s="72"/>
      <c r="D13" s="47"/>
      <c r="H13" s="68"/>
      <c r="M13" s="68"/>
    </row>
    <row r="14" spans="1:13" s="46" customFormat="1" ht="11.25" customHeight="1">
      <c r="A14" s="72" t="s">
        <v>1174</v>
      </c>
      <c r="B14" s="72"/>
      <c r="C14" s="72"/>
      <c r="D14" s="47"/>
      <c r="H14" s="68"/>
      <c r="M14" s="68"/>
    </row>
    <row r="15" spans="1:13" s="46" customFormat="1" ht="11.25" customHeight="1">
      <c r="A15" s="72" t="s">
        <v>1171</v>
      </c>
      <c r="B15" s="72"/>
      <c r="C15" s="72"/>
      <c r="D15" s="47"/>
      <c r="H15" s="68"/>
      <c r="M15" s="68"/>
    </row>
    <row r="16" spans="1:13" s="46" customFormat="1" ht="11.25" customHeight="1">
      <c r="A16" s="72" t="s">
        <v>1172</v>
      </c>
      <c r="B16" s="72"/>
      <c r="C16" s="72"/>
      <c r="D16" s="47"/>
      <c r="H16" s="68"/>
      <c r="M16" s="68"/>
    </row>
    <row r="17" spans="1:13" ht="11.25" customHeight="1">
      <c r="A17" s="72" t="s">
        <v>1173</v>
      </c>
      <c r="B17" s="72"/>
      <c r="C17" s="212"/>
      <c r="D17" s="47"/>
      <c r="E17" s="46"/>
      <c r="F17" s="46"/>
      <c r="G17" s="46"/>
      <c r="H17" s="72"/>
      <c r="I17" s="46"/>
      <c r="J17" s="46"/>
      <c r="K17" s="46"/>
      <c r="L17" s="46"/>
      <c r="M17" s="68"/>
    </row>
    <row r="18" spans="1:13" ht="11.25" customHeight="1">
      <c r="A18" s="72"/>
      <c r="B18" s="72"/>
      <c r="C18" s="72"/>
      <c r="D18" s="47"/>
      <c r="E18" s="46"/>
      <c r="F18" s="46"/>
      <c r="G18" s="46"/>
      <c r="H18" s="72"/>
      <c r="I18" s="46"/>
      <c r="J18" s="46"/>
      <c r="K18" s="46"/>
      <c r="L18" s="46"/>
      <c r="M18" s="68"/>
    </row>
    <row r="19" spans="1:13" ht="11.25" customHeight="1">
      <c r="A19" s="49" t="s">
        <v>184</v>
      </c>
      <c r="B19" s="46"/>
      <c r="C19" s="72"/>
      <c r="D19" s="47"/>
      <c r="E19" s="46"/>
      <c r="F19" s="46"/>
      <c r="G19" s="46"/>
      <c r="H19" s="72"/>
      <c r="I19" s="46"/>
      <c r="J19" s="46"/>
      <c r="K19" s="46"/>
      <c r="L19" s="46"/>
      <c r="M19" s="68"/>
    </row>
    <row r="20" spans="1:17" ht="11.25" customHeight="1">
      <c r="A20" s="397">
        <v>1</v>
      </c>
      <c r="B20" s="397" t="s">
        <v>1165</v>
      </c>
      <c r="C20" s="427"/>
      <c r="D20" s="397"/>
      <c r="E20" s="397"/>
      <c r="F20" s="397"/>
      <c r="G20" s="397"/>
      <c r="H20" s="427"/>
      <c r="I20" s="397"/>
      <c r="J20" s="397"/>
      <c r="K20" s="397"/>
      <c r="L20" s="397"/>
      <c r="M20" s="396"/>
      <c r="N20" s="408"/>
      <c r="O20" s="408"/>
      <c r="P20" s="408" t="s">
        <v>1390</v>
      </c>
      <c r="Q20" s="38">
        <f aca="true" t="shared" si="0" ref="Q20:Q26">COUNTA(N20:P20)</f>
        <v>1</v>
      </c>
    </row>
    <row r="21" spans="1:17" ht="11.25" customHeight="1">
      <c r="A21" s="397">
        <v>2</v>
      </c>
      <c r="B21" s="397" t="s">
        <v>1166</v>
      </c>
      <c r="C21" s="427"/>
      <c r="D21" s="397"/>
      <c r="E21" s="397"/>
      <c r="F21" s="397"/>
      <c r="G21" s="397"/>
      <c r="H21" s="427"/>
      <c r="I21" s="397"/>
      <c r="J21" s="397"/>
      <c r="K21" s="397"/>
      <c r="L21" s="397"/>
      <c r="M21" s="396"/>
      <c r="N21" s="408"/>
      <c r="O21" s="408"/>
      <c r="P21" s="408" t="s">
        <v>1390</v>
      </c>
      <c r="Q21" s="38">
        <f t="shared" si="0"/>
        <v>1</v>
      </c>
    </row>
    <row r="22" spans="1:17" ht="11.25" customHeight="1">
      <c r="A22" s="397">
        <v>3</v>
      </c>
      <c r="B22" s="397" t="s">
        <v>1168</v>
      </c>
      <c r="C22" s="427"/>
      <c r="D22" s="397"/>
      <c r="E22" s="397"/>
      <c r="F22" s="397"/>
      <c r="G22" s="397"/>
      <c r="H22" s="427"/>
      <c r="I22" s="397"/>
      <c r="J22" s="397"/>
      <c r="K22" s="397"/>
      <c r="L22" s="397"/>
      <c r="M22" s="396"/>
      <c r="N22" s="408"/>
      <c r="O22" s="408"/>
      <c r="P22" s="408" t="s">
        <v>1390</v>
      </c>
      <c r="Q22" s="38">
        <f t="shared" si="0"/>
        <v>1</v>
      </c>
    </row>
    <row r="23" spans="1:17" ht="11.25" customHeight="1">
      <c r="A23" s="397">
        <v>4</v>
      </c>
      <c r="B23" s="397" t="s">
        <v>1164</v>
      </c>
      <c r="C23" s="427"/>
      <c r="D23" s="397"/>
      <c r="E23" s="397"/>
      <c r="F23" s="397"/>
      <c r="G23" s="397"/>
      <c r="H23" s="427"/>
      <c r="I23" s="397"/>
      <c r="J23" s="397"/>
      <c r="K23" s="397"/>
      <c r="L23" s="397"/>
      <c r="M23" s="396"/>
      <c r="N23" s="408"/>
      <c r="O23" s="408"/>
      <c r="P23" s="408" t="s">
        <v>1390</v>
      </c>
      <c r="Q23" s="38">
        <f t="shared" si="0"/>
        <v>1</v>
      </c>
    </row>
    <row r="24" spans="1:17" ht="11.25" customHeight="1">
      <c r="A24" s="397">
        <v>5</v>
      </c>
      <c r="B24" s="397" t="s">
        <v>1169</v>
      </c>
      <c r="C24" s="427"/>
      <c r="D24" s="397"/>
      <c r="E24" s="397"/>
      <c r="F24" s="397"/>
      <c r="G24" s="397"/>
      <c r="H24" s="427"/>
      <c r="I24" s="397"/>
      <c r="J24" s="397"/>
      <c r="K24" s="397"/>
      <c r="L24" s="397"/>
      <c r="M24" s="396"/>
      <c r="N24" s="408"/>
      <c r="O24" s="408"/>
      <c r="P24" s="408" t="s">
        <v>1390</v>
      </c>
      <c r="Q24" s="38">
        <f t="shared" si="0"/>
        <v>1</v>
      </c>
    </row>
    <row r="25" spans="1:17" ht="11.25" customHeight="1">
      <c r="A25" s="397">
        <v>6</v>
      </c>
      <c r="B25" s="397" t="s">
        <v>1167</v>
      </c>
      <c r="C25" s="427"/>
      <c r="D25" s="397"/>
      <c r="E25" s="397"/>
      <c r="F25" s="397"/>
      <c r="G25" s="397"/>
      <c r="H25" s="427"/>
      <c r="I25" s="397"/>
      <c r="J25" s="397"/>
      <c r="K25" s="397"/>
      <c r="L25" s="397"/>
      <c r="M25" s="396"/>
      <c r="N25" s="408"/>
      <c r="O25" s="408"/>
      <c r="P25" s="408" t="s">
        <v>1390</v>
      </c>
      <c r="Q25" s="38">
        <f t="shared" si="0"/>
        <v>1</v>
      </c>
    </row>
    <row r="26" spans="1:17" ht="11.25" customHeight="1">
      <c r="A26" s="397">
        <v>7</v>
      </c>
      <c r="B26" s="397" t="s">
        <v>1163</v>
      </c>
      <c r="C26" s="427"/>
      <c r="D26" s="397"/>
      <c r="E26" s="397"/>
      <c r="F26" s="397"/>
      <c r="G26" s="397"/>
      <c r="H26" s="427"/>
      <c r="I26" s="397"/>
      <c r="J26" s="397"/>
      <c r="K26" s="397"/>
      <c r="L26" s="397"/>
      <c r="M26" s="396"/>
      <c r="N26" s="408" t="s">
        <v>1390</v>
      </c>
      <c r="O26" s="408"/>
      <c r="P26" s="408" t="s">
        <v>1390</v>
      </c>
      <c r="Q26" s="38">
        <f t="shared" si="0"/>
        <v>2</v>
      </c>
    </row>
    <row r="27" spans="1:13" ht="11.25" customHeight="1">
      <c r="A27" s="46"/>
      <c r="B27" s="46"/>
      <c r="C27" s="72"/>
      <c r="D27" s="46"/>
      <c r="E27" s="46"/>
      <c r="F27" s="46"/>
      <c r="G27" s="46"/>
      <c r="H27" s="72"/>
      <c r="I27" s="46"/>
      <c r="J27" s="46"/>
      <c r="K27" s="46"/>
      <c r="L27" s="46"/>
      <c r="M27" s="68"/>
    </row>
    <row r="28" spans="1:16" s="34" customFormat="1" ht="15">
      <c r="A28" s="63"/>
      <c r="B28" s="63"/>
      <c r="C28" s="63"/>
      <c r="D28" s="63"/>
      <c r="E28" s="63"/>
      <c r="F28" s="63"/>
      <c r="G28" s="63"/>
      <c r="H28" s="248"/>
      <c r="I28" s="63"/>
      <c r="J28" s="63"/>
      <c r="K28" s="63"/>
      <c r="L28" s="63"/>
      <c r="M28" s="248"/>
      <c r="N28" s="38"/>
      <c r="O28" s="38"/>
      <c r="P28" s="38"/>
    </row>
    <row r="29" spans="1:16" s="34" customFormat="1" ht="15">
      <c r="A29" s="63"/>
      <c r="B29" s="63"/>
      <c r="C29" s="63"/>
      <c r="D29" s="63"/>
      <c r="E29" s="63"/>
      <c r="F29" s="63"/>
      <c r="G29" s="63"/>
      <c r="H29" s="248"/>
      <c r="I29" s="63"/>
      <c r="J29" s="63"/>
      <c r="K29" s="63"/>
      <c r="L29" s="63"/>
      <c r="M29" s="248"/>
      <c r="N29" s="38"/>
      <c r="O29" s="38"/>
      <c r="P29" s="38"/>
    </row>
    <row r="30" spans="1:16" s="34" customFormat="1" ht="15">
      <c r="A30" s="63"/>
      <c r="B30" s="63"/>
      <c r="C30" s="63"/>
      <c r="D30" s="63"/>
      <c r="E30" s="63"/>
      <c r="F30" s="63"/>
      <c r="G30" s="63"/>
      <c r="H30" s="248"/>
      <c r="I30" s="63"/>
      <c r="J30" s="63"/>
      <c r="K30" s="63"/>
      <c r="L30" s="63"/>
      <c r="M30" s="248"/>
      <c r="N30" s="38"/>
      <c r="O30" s="38"/>
      <c r="P30" s="38"/>
    </row>
    <row r="46" ht="15">
      <c r="D46" s="53"/>
    </row>
    <row r="47" ht="15">
      <c r="D47" s="53"/>
    </row>
  </sheetData>
  <mergeCells count="2">
    <mergeCell ref="F3:G3"/>
    <mergeCell ref="N3:R3"/>
  </mergeCells>
  <hyperlinks>
    <hyperlink ref="D7" r:id="rId1" tooltip="Show in Genome browser" display="http://demo.decodeme.com/health-watch/details/XF"/>
    <hyperlink ref="D10" r:id="rId2" tooltip="Show in Genome browser" display="http://demo.decodeme.com/health-watch/details/XF"/>
    <hyperlink ref="B26" r:id="rId3" display="http://www.ncbi.nlm.nih.gov/entrez/query.fcgi?cmd=Search&amp;db=PubMed&amp;term=17690259"/>
    <hyperlink ref="B23" r:id="rId4" display="http://www.ncbi.nlm.nih.gov/entrez/query.fcgi?cmd=Search&amp;db=PubMed&amp;term=18385063"/>
    <hyperlink ref="B20" r:id="rId5" display="http://www.ncbi.nlm.nih.gov/entrez/query.fcgi?cmd=Search&amp;db=PubMed&amp;term=18385788"/>
    <hyperlink ref="B21" r:id="rId6" display="http://www.ncbi.nlm.nih.gov/entrez/query.fcgi?cmd=Search&amp;db=PubMed&amp;term=18334928"/>
    <hyperlink ref="B25" r:id="rId7" display="http://www.ncbi.nlm.nih.gov/entrez/query.fcgi?cmd=Search&amp;db=PubMed&amp;term=18958304"/>
    <hyperlink ref="B22" r:id="rId8" display="http://www.ncbi.nlm.nih.gov/entrez/query.fcgi?cmd=Search&amp;db=PubMed&amp;term=18450598"/>
    <hyperlink ref="B24" r:id="rId9" display="http://www.ncbi.nlm.nih.gov/entrez/query.fcgi?cmd=Search&amp;db=PubMed&amp;term=10463402"/>
  </hyperlinks>
  <printOptions/>
  <pageMargins left="0.75" right="0.75" top="1" bottom="1" header="0.5" footer="0.5"/>
  <pageSetup fitToHeight="100" fitToWidth="1" horizontalDpi="600" verticalDpi="600" orientation="portrait" scale="83"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Wolters-Kluwer</cp:lastModifiedBy>
  <cp:lastPrinted>2009-12-10T23:43:33Z</cp:lastPrinted>
  <dcterms:created xsi:type="dcterms:W3CDTF">2009-06-28T16:27:18Z</dcterms:created>
  <dcterms:modified xsi:type="dcterms:W3CDTF">2010-02-02T14:42:13Z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