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F:\Bart\Work\Projects\Fibulin 5 hypertension\Manuscript\"/>
    </mc:Choice>
  </mc:AlternateContent>
  <xr:revisionPtr revIDLastSave="0" documentId="13_ncr:1_{B3CC73CC-353E-4557-A1AA-3A828C66AF92}" xr6:coauthVersionLast="45" xr6:coauthVersionMax="45" xr10:uidLastSave="{00000000-0000-0000-0000-000000000000}"/>
  <bookViews>
    <workbookView xWindow="-120" yWindow="-120" windowWidth="38640" windowHeight="21240" tabRatio="660" xr2:uid="{00000000-000D-0000-FFFF-FFFF00000000}"/>
  </bookViews>
  <sheets>
    <sheet name="Cover page" sheetId="35" r:id="rId1"/>
    <sheet name="M DTA" sheetId="3" r:id="rId2"/>
    <sheet name="M DTA Myh11" sheetId="36" r:id="rId3"/>
    <sheet name="M IAA" sheetId="5" r:id="rId4"/>
    <sheet name="F DTA" sheetId="26" r:id="rId5"/>
    <sheet name="F IAA" sheetId="2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95" i="36" l="1"/>
  <c r="Y96" i="36" s="1"/>
  <c r="X95" i="36"/>
  <c r="X96" i="36" s="1"/>
  <c r="W95" i="36"/>
  <c r="W96" i="36" s="1"/>
  <c r="V95" i="36"/>
  <c r="V96" i="36" s="1"/>
  <c r="U95" i="36"/>
  <c r="U96" i="36" s="1"/>
  <c r="T95" i="36"/>
  <c r="T96" i="36" s="1"/>
  <c r="S95" i="36"/>
  <c r="S96" i="36" s="1"/>
  <c r="R95" i="36"/>
  <c r="R96" i="36" s="1"/>
  <c r="Q95" i="36"/>
  <c r="Q96" i="36" s="1"/>
  <c r="P95" i="36"/>
  <c r="P96" i="36" s="1"/>
  <c r="O95" i="36"/>
  <c r="O96" i="36" s="1"/>
  <c r="N95" i="36"/>
  <c r="N96" i="36" s="1"/>
  <c r="L95" i="36"/>
  <c r="L96" i="36" s="1"/>
  <c r="K95" i="36"/>
  <c r="K96" i="36" s="1"/>
  <c r="J95" i="36"/>
  <c r="J96" i="36" s="1"/>
  <c r="I95" i="36"/>
  <c r="I96" i="36" s="1"/>
  <c r="H95" i="36"/>
  <c r="H96" i="36" s="1"/>
  <c r="G95" i="36"/>
  <c r="G96" i="36" s="1"/>
  <c r="F95" i="36"/>
  <c r="F96" i="36" s="1"/>
  <c r="E95" i="36"/>
  <c r="E96" i="36" s="1"/>
  <c r="D95" i="36"/>
  <c r="D96" i="36" s="1"/>
  <c r="Y94" i="36"/>
  <c r="X94" i="36"/>
  <c r="W94" i="36"/>
  <c r="V94" i="36"/>
  <c r="U94" i="36"/>
  <c r="T94" i="36"/>
  <c r="S94" i="36"/>
  <c r="R94" i="36"/>
  <c r="Q94" i="36"/>
  <c r="P94" i="36"/>
  <c r="O94" i="36"/>
  <c r="N94" i="36"/>
  <c r="L94" i="36"/>
  <c r="K94" i="36"/>
  <c r="J94" i="36"/>
  <c r="I94" i="36"/>
  <c r="H94" i="36"/>
  <c r="G94" i="36"/>
  <c r="F94" i="36"/>
  <c r="E94" i="36"/>
  <c r="D94" i="36"/>
  <c r="Y84" i="36"/>
  <c r="Y85" i="36" s="1"/>
  <c r="X84" i="36"/>
  <c r="X85" i="36" s="1"/>
  <c r="W84" i="36"/>
  <c r="W85" i="36" s="1"/>
  <c r="V84" i="36"/>
  <c r="V85" i="36" s="1"/>
  <c r="U84" i="36"/>
  <c r="U85" i="36" s="1"/>
  <c r="T84" i="36"/>
  <c r="T85" i="36" s="1"/>
  <c r="S84" i="36"/>
  <c r="S85" i="36" s="1"/>
  <c r="R84" i="36"/>
  <c r="R85" i="36" s="1"/>
  <c r="Q84" i="36"/>
  <c r="Q85" i="36" s="1"/>
  <c r="P84" i="36"/>
  <c r="P85" i="36" s="1"/>
  <c r="O84" i="36"/>
  <c r="O85" i="36" s="1"/>
  <c r="N84" i="36"/>
  <c r="N85" i="36" s="1"/>
  <c r="L84" i="36"/>
  <c r="L85" i="36" s="1"/>
  <c r="K84" i="36"/>
  <c r="K85" i="36" s="1"/>
  <c r="J84" i="36"/>
  <c r="J85" i="36" s="1"/>
  <c r="I84" i="36"/>
  <c r="I85" i="36" s="1"/>
  <c r="H84" i="36"/>
  <c r="H85" i="36" s="1"/>
  <c r="G84" i="36"/>
  <c r="G85" i="36" s="1"/>
  <c r="F84" i="36"/>
  <c r="F85" i="36" s="1"/>
  <c r="E84" i="36"/>
  <c r="E85" i="36" s="1"/>
  <c r="D84" i="36"/>
  <c r="D85" i="36" s="1"/>
  <c r="Y83" i="36"/>
  <c r="X83" i="36"/>
  <c r="W83" i="36"/>
  <c r="V83" i="36"/>
  <c r="U83" i="36"/>
  <c r="T83" i="36"/>
  <c r="S83" i="36"/>
  <c r="R83" i="36"/>
  <c r="Q83" i="36"/>
  <c r="P83" i="36"/>
  <c r="O83" i="36"/>
  <c r="N83" i="36"/>
  <c r="L83" i="36"/>
  <c r="K83" i="36"/>
  <c r="J83" i="36"/>
  <c r="I83" i="36"/>
  <c r="H83" i="36"/>
  <c r="G83" i="36"/>
  <c r="F83" i="36"/>
  <c r="E83" i="36"/>
  <c r="D83" i="36"/>
  <c r="Y74" i="36"/>
  <c r="X74" i="36"/>
  <c r="W74" i="36"/>
  <c r="V74" i="36"/>
  <c r="U74" i="36"/>
  <c r="T74" i="36"/>
  <c r="S74" i="36"/>
  <c r="R74" i="36"/>
  <c r="Q74" i="36"/>
  <c r="P74" i="36"/>
  <c r="O74" i="36"/>
  <c r="N74" i="36"/>
  <c r="Y73" i="36"/>
  <c r="X73" i="36"/>
  <c r="W73" i="36"/>
  <c r="V73" i="36"/>
  <c r="U73" i="36"/>
  <c r="T73" i="36"/>
  <c r="S73" i="36"/>
  <c r="R73" i="36"/>
  <c r="Q73" i="36"/>
  <c r="P73" i="36"/>
  <c r="O73" i="36"/>
  <c r="N73" i="36"/>
  <c r="L73" i="36"/>
  <c r="L74" i="36" s="1"/>
  <c r="K73" i="36"/>
  <c r="K74" i="36" s="1"/>
  <c r="J73" i="36"/>
  <c r="J74" i="36" s="1"/>
  <c r="I73" i="36"/>
  <c r="I74" i="36" s="1"/>
  <c r="H73" i="36"/>
  <c r="H74" i="36" s="1"/>
  <c r="G73" i="36"/>
  <c r="G74" i="36" s="1"/>
  <c r="F73" i="36"/>
  <c r="F74" i="36" s="1"/>
  <c r="E73" i="36"/>
  <c r="E74" i="36" s="1"/>
  <c r="D73" i="36"/>
  <c r="D74" i="36" s="1"/>
  <c r="Y72" i="36"/>
  <c r="X72" i="36"/>
  <c r="W72" i="36"/>
  <c r="V72" i="36"/>
  <c r="U72" i="36"/>
  <c r="T72" i="36"/>
  <c r="S72" i="36"/>
  <c r="R72" i="36"/>
  <c r="Q72" i="36"/>
  <c r="P72" i="36"/>
  <c r="O72" i="36"/>
  <c r="N72" i="36"/>
  <c r="L72" i="36"/>
  <c r="K72" i="36"/>
  <c r="J72" i="36"/>
  <c r="I72" i="36"/>
  <c r="H72" i="36"/>
  <c r="G72" i="36"/>
  <c r="F72" i="36"/>
  <c r="E72" i="36"/>
  <c r="D72" i="36"/>
  <c r="Y63" i="36"/>
  <c r="X63" i="36"/>
  <c r="W63" i="36"/>
  <c r="V63" i="36"/>
  <c r="U63" i="36"/>
  <c r="T63" i="36"/>
  <c r="S63" i="36"/>
  <c r="R63" i="36"/>
  <c r="Q63" i="36"/>
  <c r="P63" i="36"/>
  <c r="O63" i="36"/>
  <c r="N63" i="36"/>
  <c r="Y62" i="36"/>
  <c r="X62" i="36"/>
  <c r="W62" i="36"/>
  <c r="V62" i="36"/>
  <c r="U62" i="36"/>
  <c r="T62" i="36"/>
  <c r="S62" i="36"/>
  <c r="R62" i="36"/>
  <c r="Q62" i="36"/>
  <c r="P62" i="36"/>
  <c r="O62" i="36"/>
  <c r="N62" i="36"/>
  <c r="L62" i="36"/>
  <c r="L63" i="36" s="1"/>
  <c r="K62" i="36"/>
  <c r="K63" i="36" s="1"/>
  <c r="J62" i="36"/>
  <c r="J63" i="36" s="1"/>
  <c r="I62" i="36"/>
  <c r="I63" i="36" s="1"/>
  <c r="H62" i="36"/>
  <c r="H63" i="36" s="1"/>
  <c r="G62" i="36"/>
  <c r="G63" i="36" s="1"/>
  <c r="F62" i="36"/>
  <c r="F63" i="36" s="1"/>
  <c r="E62" i="36"/>
  <c r="E63" i="36" s="1"/>
  <c r="D62" i="36"/>
  <c r="D63" i="36" s="1"/>
  <c r="Y61" i="36"/>
  <c r="X61" i="36"/>
  <c r="W61" i="36"/>
  <c r="V61" i="36"/>
  <c r="U61" i="36"/>
  <c r="T61" i="36"/>
  <c r="S61" i="36"/>
  <c r="R61" i="36"/>
  <c r="Q61" i="36"/>
  <c r="P61" i="36"/>
  <c r="O61" i="36"/>
  <c r="N61" i="36"/>
  <c r="L61" i="36"/>
  <c r="K61" i="36"/>
  <c r="J61" i="36"/>
  <c r="I61" i="36"/>
  <c r="H61" i="36"/>
  <c r="G61" i="36"/>
  <c r="F61" i="36"/>
  <c r="E61" i="36"/>
  <c r="D61" i="36"/>
  <c r="AI48" i="36"/>
  <c r="AH48" i="36"/>
  <c r="AG48" i="36"/>
  <c r="AF48" i="36"/>
  <c r="AE48" i="36"/>
  <c r="AD48" i="36"/>
  <c r="AC48" i="36"/>
  <c r="AB48" i="36"/>
  <c r="AA48" i="36"/>
  <c r="Z48" i="36"/>
  <c r="Y48" i="36"/>
  <c r="X48" i="36"/>
  <c r="W48" i="36"/>
  <c r="V48" i="36"/>
  <c r="U48" i="36"/>
  <c r="T48" i="36"/>
  <c r="S48" i="36"/>
  <c r="R48" i="36"/>
  <c r="Q48" i="36"/>
  <c r="P48" i="36"/>
  <c r="O48" i="36"/>
  <c r="N48" i="36"/>
  <c r="M48" i="36"/>
  <c r="L48" i="36"/>
  <c r="J48" i="36"/>
  <c r="I48" i="36"/>
  <c r="H48" i="36"/>
  <c r="AI47" i="36"/>
  <c r="AH47" i="36"/>
  <c r="AG47" i="36"/>
  <c r="AF47" i="36"/>
  <c r="AE47" i="36"/>
  <c r="AD47" i="36"/>
  <c r="AC47" i="36"/>
  <c r="AB47" i="36"/>
  <c r="AA47" i="36"/>
  <c r="Z47" i="36"/>
  <c r="Y47" i="36"/>
  <c r="X47" i="36"/>
  <c r="W47" i="36"/>
  <c r="V47" i="36"/>
  <c r="U47" i="36"/>
  <c r="T47" i="36"/>
  <c r="S47" i="36"/>
  <c r="R47" i="36"/>
  <c r="Q47" i="36"/>
  <c r="P47" i="36"/>
  <c r="O47" i="36"/>
  <c r="N47" i="36"/>
  <c r="M47" i="36"/>
  <c r="L47" i="36"/>
  <c r="J47" i="36"/>
  <c r="I47" i="36"/>
  <c r="H47" i="36"/>
  <c r="AI46" i="36"/>
  <c r="AH46" i="36"/>
  <c r="AG46" i="36"/>
  <c r="AF46" i="36"/>
  <c r="AE46" i="36"/>
  <c r="AD46" i="36"/>
  <c r="AC46" i="36"/>
  <c r="AB46" i="36"/>
  <c r="AA46" i="36"/>
  <c r="Z46" i="36"/>
  <c r="Y46" i="36"/>
  <c r="X46" i="36"/>
  <c r="W46" i="36"/>
  <c r="V46" i="36"/>
  <c r="U46" i="36"/>
  <c r="T46" i="36"/>
  <c r="S46" i="36"/>
  <c r="R46" i="36"/>
  <c r="Q46" i="36"/>
  <c r="P46" i="36"/>
  <c r="O46" i="36"/>
  <c r="N46" i="36"/>
  <c r="M46" i="36"/>
  <c r="L46" i="36"/>
  <c r="J46" i="36"/>
  <c r="I46" i="36"/>
  <c r="H46" i="36"/>
  <c r="AQ45" i="36"/>
  <c r="AM45" i="36"/>
  <c r="AP45" i="36" s="1"/>
  <c r="AL45" i="36"/>
  <c r="AK45" i="36"/>
  <c r="AO45" i="36" s="1"/>
  <c r="AJ45" i="36"/>
  <c r="K45" i="36"/>
  <c r="AQ44" i="36"/>
  <c r="AM44" i="36"/>
  <c r="AP44" i="36" s="1"/>
  <c r="AL44" i="36"/>
  <c r="AK44" i="36"/>
  <c r="AO44" i="36" s="1"/>
  <c r="AJ44" i="36"/>
  <c r="K44" i="36"/>
  <c r="AQ43" i="36"/>
  <c r="AM43" i="36"/>
  <c r="AP43" i="36" s="1"/>
  <c r="AL43" i="36"/>
  <c r="AK43" i="36"/>
  <c r="AO43" i="36" s="1"/>
  <c r="AJ43" i="36"/>
  <c r="K43" i="36"/>
  <c r="AQ42" i="36"/>
  <c r="AM42" i="36"/>
  <c r="AP42" i="36" s="1"/>
  <c r="AL42" i="36"/>
  <c r="AK42" i="36"/>
  <c r="AO42" i="36" s="1"/>
  <c r="AJ42" i="36"/>
  <c r="K42" i="36"/>
  <c r="AQ41" i="36"/>
  <c r="AM41" i="36"/>
  <c r="AP41" i="36" s="1"/>
  <c r="AL41" i="36"/>
  <c r="AK41" i="36"/>
  <c r="AO41" i="36" s="1"/>
  <c r="AJ41" i="36"/>
  <c r="K41" i="36"/>
  <c r="AQ40" i="36"/>
  <c r="AM40" i="36"/>
  <c r="AP40" i="36" s="1"/>
  <c r="AL40" i="36"/>
  <c r="AK40" i="36"/>
  <c r="AO40" i="36" s="1"/>
  <c r="AJ40" i="36"/>
  <c r="K40" i="36"/>
  <c r="AQ39" i="36"/>
  <c r="AM39" i="36"/>
  <c r="AP39" i="36" s="1"/>
  <c r="AL39" i="36"/>
  <c r="AK39" i="36"/>
  <c r="AO39" i="36" s="1"/>
  <c r="AJ39" i="36"/>
  <c r="K39" i="36"/>
  <c r="AQ38" i="36"/>
  <c r="AM38" i="36"/>
  <c r="AL38" i="36"/>
  <c r="AK38" i="36"/>
  <c r="AJ38" i="36"/>
  <c r="K38" i="36"/>
  <c r="AI37" i="36"/>
  <c r="AH37" i="36"/>
  <c r="AG37" i="36"/>
  <c r="AF37" i="36"/>
  <c r="AE37" i="36"/>
  <c r="AD37" i="36"/>
  <c r="AC37" i="36"/>
  <c r="AB37" i="36"/>
  <c r="AA37" i="36"/>
  <c r="Z37" i="36"/>
  <c r="Y37" i="36"/>
  <c r="X37" i="36"/>
  <c r="W37" i="36"/>
  <c r="V37" i="36"/>
  <c r="U37" i="36"/>
  <c r="T37" i="36"/>
  <c r="S37" i="36"/>
  <c r="R37" i="36"/>
  <c r="Q37" i="36"/>
  <c r="P37" i="36"/>
  <c r="O37" i="36"/>
  <c r="N37" i="36"/>
  <c r="M37" i="36"/>
  <c r="L37" i="36"/>
  <c r="J37" i="36"/>
  <c r="I37" i="36"/>
  <c r="H37" i="36"/>
  <c r="AI36" i="36"/>
  <c r="AH36" i="36"/>
  <c r="AG36" i="36"/>
  <c r="AF36" i="36"/>
  <c r="AE36" i="36"/>
  <c r="AD36" i="36"/>
  <c r="AC36" i="36"/>
  <c r="AB36" i="36"/>
  <c r="AA36" i="36"/>
  <c r="Z36" i="36"/>
  <c r="Y36" i="36"/>
  <c r="X36" i="36"/>
  <c r="W36" i="36"/>
  <c r="V36" i="36"/>
  <c r="U36" i="36"/>
  <c r="T36" i="36"/>
  <c r="S36" i="36"/>
  <c r="R36" i="36"/>
  <c r="Q36" i="36"/>
  <c r="P36" i="36"/>
  <c r="O36" i="36"/>
  <c r="N36" i="36"/>
  <c r="M36" i="36"/>
  <c r="L36" i="36"/>
  <c r="J36" i="36"/>
  <c r="I36" i="36"/>
  <c r="H36" i="36"/>
  <c r="AI35" i="36"/>
  <c r="AH35" i="36"/>
  <c r="AG35" i="36"/>
  <c r="AF35" i="36"/>
  <c r="AE35" i="36"/>
  <c r="AD35" i="36"/>
  <c r="AC35" i="36"/>
  <c r="AB35" i="36"/>
  <c r="AA35" i="36"/>
  <c r="Z35" i="36"/>
  <c r="Y35" i="36"/>
  <c r="X35" i="36"/>
  <c r="W35" i="36"/>
  <c r="V35" i="36"/>
  <c r="U35" i="36"/>
  <c r="T35" i="36"/>
  <c r="S35" i="36"/>
  <c r="R35" i="36"/>
  <c r="Q35" i="36"/>
  <c r="P35" i="36"/>
  <c r="O35" i="36"/>
  <c r="N35" i="36"/>
  <c r="M35" i="36"/>
  <c r="L35" i="36"/>
  <c r="J35" i="36"/>
  <c r="I35" i="36"/>
  <c r="H35" i="36"/>
  <c r="AQ34" i="36"/>
  <c r="AP34" i="36"/>
  <c r="AO34" i="36"/>
  <c r="AN34" i="36"/>
  <c r="AM34" i="36"/>
  <c r="AL34" i="36"/>
  <c r="AK34" i="36"/>
  <c r="AJ34" i="36"/>
  <c r="K34" i="36"/>
  <c r="AQ33" i="36"/>
  <c r="AM33" i="36"/>
  <c r="AP33" i="36" s="1"/>
  <c r="AL33" i="36"/>
  <c r="AK33" i="36"/>
  <c r="AO33" i="36" s="1"/>
  <c r="AJ33" i="36"/>
  <c r="K33" i="36"/>
  <c r="AQ32" i="36"/>
  <c r="AM32" i="36"/>
  <c r="AP32" i="36" s="1"/>
  <c r="AL32" i="36"/>
  <c r="AK32" i="36"/>
  <c r="AO32" i="36" s="1"/>
  <c r="AJ32" i="36"/>
  <c r="K32" i="36"/>
  <c r="AQ31" i="36"/>
  <c r="AM31" i="36"/>
  <c r="AP31" i="36" s="1"/>
  <c r="AL31" i="36"/>
  <c r="AK31" i="36"/>
  <c r="AO31" i="36" s="1"/>
  <c r="AJ31" i="36"/>
  <c r="K31" i="36"/>
  <c r="AQ30" i="36"/>
  <c r="AM30" i="36"/>
  <c r="AP30" i="36" s="1"/>
  <c r="AL30" i="36"/>
  <c r="AK30" i="36"/>
  <c r="AO30" i="36" s="1"/>
  <c r="AJ30" i="36"/>
  <c r="K30" i="36"/>
  <c r="AQ29" i="36"/>
  <c r="AM29" i="36"/>
  <c r="AP29" i="36" s="1"/>
  <c r="AL29" i="36"/>
  <c r="AK29" i="36"/>
  <c r="AO29" i="36" s="1"/>
  <c r="AJ29" i="36"/>
  <c r="K29" i="36"/>
  <c r="AQ28" i="36"/>
  <c r="AM28" i="36"/>
  <c r="AL28" i="36"/>
  <c r="AK28" i="36"/>
  <c r="AJ28" i="36"/>
  <c r="K28" i="36"/>
  <c r="AQ27" i="36"/>
  <c r="AM27" i="36"/>
  <c r="AP27" i="36" s="1"/>
  <c r="AL27" i="36"/>
  <c r="AK27" i="36"/>
  <c r="AJ27" i="36"/>
  <c r="K27" i="36"/>
  <c r="AI26" i="36"/>
  <c r="AH26" i="36"/>
  <c r="AG26" i="36"/>
  <c r="AF26" i="36"/>
  <c r="AE26" i="36"/>
  <c r="AD26" i="36"/>
  <c r="AC26" i="36"/>
  <c r="AB26" i="36"/>
  <c r="AA26" i="36"/>
  <c r="Z26" i="36"/>
  <c r="Y26" i="36"/>
  <c r="X26" i="36"/>
  <c r="W26" i="36"/>
  <c r="V26" i="36"/>
  <c r="U26" i="36"/>
  <c r="T26" i="36"/>
  <c r="S26" i="36"/>
  <c r="R26" i="36"/>
  <c r="Q26" i="36"/>
  <c r="P26" i="36"/>
  <c r="O26" i="36"/>
  <c r="N26" i="36"/>
  <c r="M26" i="36"/>
  <c r="L26" i="36"/>
  <c r="J26" i="36"/>
  <c r="I26" i="36"/>
  <c r="H26" i="36"/>
  <c r="AI25" i="36"/>
  <c r="AH25" i="36"/>
  <c r="AG25" i="36"/>
  <c r="AF25" i="36"/>
  <c r="AE25" i="36"/>
  <c r="AD25" i="36"/>
  <c r="AC25" i="36"/>
  <c r="AB25" i="36"/>
  <c r="AA25" i="36"/>
  <c r="Z25" i="36"/>
  <c r="Y25" i="36"/>
  <c r="X25" i="36"/>
  <c r="W25" i="36"/>
  <c r="V25" i="36"/>
  <c r="U25" i="36"/>
  <c r="T25" i="36"/>
  <c r="S25" i="36"/>
  <c r="R25" i="36"/>
  <c r="Q25" i="36"/>
  <c r="P25" i="36"/>
  <c r="O25" i="36"/>
  <c r="N25" i="36"/>
  <c r="M25" i="36"/>
  <c r="L25" i="36"/>
  <c r="J25" i="36"/>
  <c r="I25" i="36"/>
  <c r="H25" i="36"/>
  <c r="AI24" i="36"/>
  <c r="AH24" i="36"/>
  <c r="AG24" i="36"/>
  <c r="AF24" i="36"/>
  <c r="AE24" i="36"/>
  <c r="AD24" i="36"/>
  <c r="AC24" i="36"/>
  <c r="AB24" i="36"/>
  <c r="AA24" i="36"/>
  <c r="Z24" i="36"/>
  <c r="Y24" i="36"/>
  <c r="X24" i="36"/>
  <c r="W24" i="36"/>
  <c r="V24" i="36"/>
  <c r="U24" i="36"/>
  <c r="T24" i="36"/>
  <c r="S24" i="36"/>
  <c r="R24" i="36"/>
  <c r="Q24" i="36"/>
  <c r="P24" i="36"/>
  <c r="O24" i="36"/>
  <c r="N24" i="36"/>
  <c r="M24" i="36"/>
  <c r="L24" i="36"/>
  <c r="J24" i="36"/>
  <c r="I24" i="36"/>
  <c r="H24" i="36"/>
  <c r="AQ23" i="36"/>
  <c r="AP23" i="36"/>
  <c r="AO23" i="36"/>
  <c r="AN23" i="36"/>
  <c r="AM23" i="36"/>
  <c r="AL23" i="36"/>
  <c r="AK23" i="36"/>
  <c r="AJ23" i="36"/>
  <c r="K23" i="36"/>
  <c r="AQ22" i="36"/>
  <c r="AP22" i="36"/>
  <c r="AO22" i="36"/>
  <c r="AN22" i="36"/>
  <c r="AM22" i="36"/>
  <c r="AL22" i="36"/>
  <c r="AK22" i="36"/>
  <c r="AJ22" i="36"/>
  <c r="K22" i="36"/>
  <c r="AQ21" i="36"/>
  <c r="AP21" i="36"/>
  <c r="AO21" i="36"/>
  <c r="AN21" i="36"/>
  <c r="AM21" i="36"/>
  <c r="AL21" i="36"/>
  <c r="AK21" i="36"/>
  <c r="AJ21" i="36"/>
  <c r="K21" i="36"/>
  <c r="AQ20" i="36"/>
  <c r="AM20" i="36"/>
  <c r="AP20" i="36" s="1"/>
  <c r="AL20" i="36"/>
  <c r="AK20" i="36"/>
  <c r="AJ20" i="36"/>
  <c r="K20" i="36"/>
  <c r="AQ19" i="36"/>
  <c r="AM19" i="36"/>
  <c r="AP19" i="36" s="1"/>
  <c r="AL19" i="36"/>
  <c r="AK19" i="36"/>
  <c r="AO19" i="36" s="1"/>
  <c r="AJ19" i="36"/>
  <c r="K19" i="36"/>
  <c r="AQ18" i="36"/>
  <c r="AM18" i="36"/>
  <c r="AP18" i="36" s="1"/>
  <c r="AL18" i="36"/>
  <c r="AK18" i="36"/>
  <c r="AO18" i="36" s="1"/>
  <c r="AJ18" i="36"/>
  <c r="K18" i="36"/>
  <c r="AQ17" i="36"/>
  <c r="AM17" i="36"/>
  <c r="AP17" i="36" s="1"/>
  <c r="AL17" i="36"/>
  <c r="AK17" i="36"/>
  <c r="AO17" i="36" s="1"/>
  <c r="AJ17" i="36"/>
  <c r="K17" i="36"/>
  <c r="AQ16" i="36"/>
  <c r="AM16" i="36"/>
  <c r="AP16" i="36" s="1"/>
  <c r="AL16" i="36"/>
  <c r="AK16" i="36"/>
  <c r="AO16" i="36" s="1"/>
  <c r="AJ16" i="36"/>
  <c r="K16" i="36"/>
  <c r="AI15" i="36"/>
  <c r="AH15" i="36"/>
  <c r="AG15" i="36"/>
  <c r="AF15" i="36"/>
  <c r="AE15" i="36"/>
  <c r="AD15" i="36"/>
  <c r="AC15" i="36"/>
  <c r="AB15" i="36"/>
  <c r="AA15" i="36"/>
  <c r="Z15" i="36"/>
  <c r="Y15" i="36"/>
  <c r="X15" i="36"/>
  <c r="W15" i="36"/>
  <c r="V15" i="36"/>
  <c r="U15" i="36"/>
  <c r="T15" i="36"/>
  <c r="S15" i="36"/>
  <c r="R15" i="36"/>
  <c r="Q15" i="36"/>
  <c r="P15" i="36"/>
  <c r="O15" i="36"/>
  <c r="N15" i="36"/>
  <c r="M15" i="36"/>
  <c r="L15" i="36"/>
  <c r="J15" i="36"/>
  <c r="I15" i="36"/>
  <c r="H15" i="36"/>
  <c r="AI14" i="36"/>
  <c r="AH14" i="36"/>
  <c r="AG14" i="36"/>
  <c r="AF14" i="36"/>
  <c r="AE14" i="36"/>
  <c r="AD14" i="36"/>
  <c r="AC14" i="36"/>
  <c r="AB14" i="36"/>
  <c r="AA14" i="36"/>
  <c r="Z14" i="36"/>
  <c r="Y14" i="36"/>
  <c r="X14" i="36"/>
  <c r="W14" i="36"/>
  <c r="V14" i="36"/>
  <c r="U14" i="36"/>
  <c r="T14" i="36"/>
  <c r="S14" i="36"/>
  <c r="R14" i="36"/>
  <c r="Q14" i="36"/>
  <c r="P14" i="36"/>
  <c r="O14" i="36"/>
  <c r="N14" i="36"/>
  <c r="M14" i="36"/>
  <c r="L14" i="36"/>
  <c r="J14" i="36"/>
  <c r="I14" i="36"/>
  <c r="H14" i="36"/>
  <c r="AI13" i="36"/>
  <c r="AH13" i="36"/>
  <c r="AG13" i="36"/>
  <c r="AF13" i="36"/>
  <c r="AE13" i="36"/>
  <c r="AD13" i="36"/>
  <c r="AC13" i="36"/>
  <c r="AB13" i="36"/>
  <c r="AA13" i="36"/>
  <c r="Z13" i="36"/>
  <c r="Y13" i="36"/>
  <c r="X13" i="36"/>
  <c r="W13" i="36"/>
  <c r="V13" i="36"/>
  <c r="U13" i="36"/>
  <c r="T13" i="36"/>
  <c r="S13" i="36"/>
  <c r="R13" i="36"/>
  <c r="Q13" i="36"/>
  <c r="P13" i="36"/>
  <c r="O13" i="36"/>
  <c r="N13" i="36"/>
  <c r="M13" i="36"/>
  <c r="L13" i="36"/>
  <c r="J13" i="36"/>
  <c r="I13" i="36"/>
  <c r="H13" i="36"/>
  <c r="AQ12" i="36"/>
  <c r="AP12" i="36"/>
  <c r="AO12" i="36"/>
  <c r="AN12" i="36"/>
  <c r="AM12" i="36"/>
  <c r="AL12" i="36"/>
  <c r="AK12" i="36"/>
  <c r="AJ12" i="36"/>
  <c r="K12" i="36"/>
  <c r="AQ11" i="36"/>
  <c r="AP11" i="36"/>
  <c r="AO11" i="36"/>
  <c r="AN11" i="36"/>
  <c r="AM11" i="36"/>
  <c r="AL11" i="36"/>
  <c r="AK11" i="36"/>
  <c r="AJ11" i="36"/>
  <c r="K11" i="36"/>
  <c r="AQ10" i="36"/>
  <c r="AP10" i="36"/>
  <c r="AO10" i="36"/>
  <c r="AN10" i="36"/>
  <c r="AM10" i="36"/>
  <c r="AL10" i="36"/>
  <c r="AK10" i="36"/>
  <c r="AJ10" i="36"/>
  <c r="K10" i="36"/>
  <c r="AQ9" i="36"/>
  <c r="AM9" i="36"/>
  <c r="AP9" i="36" s="1"/>
  <c r="AL9" i="36"/>
  <c r="AK9" i="36"/>
  <c r="AO9" i="36" s="1"/>
  <c r="AJ9" i="36"/>
  <c r="K9" i="36"/>
  <c r="AQ8" i="36"/>
  <c r="AM8" i="36"/>
  <c r="AP8" i="36" s="1"/>
  <c r="AL8" i="36"/>
  <c r="AK8" i="36"/>
  <c r="AO8" i="36" s="1"/>
  <c r="AJ8" i="36"/>
  <c r="K8" i="36"/>
  <c r="AQ7" i="36"/>
  <c r="AM7" i="36"/>
  <c r="AP7" i="36" s="1"/>
  <c r="AL7" i="36"/>
  <c r="AK7" i="36"/>
  <c r="AO7" i="36" s="1"/>
  <c r="AJ7" i="36"/>
  <c r="K7" i="36"/>
  <c r="AQ6" i="36"/>
  <c r="AM6" i="36"/>
  <c r="AP6" i="36" s="1"/>
  <c r="AL6" i="36"/>
  <c r="AK6" i="36"/>
  <c r="AO6" i="36" s="1"/>
  <c r="AJ6" i="36"/>
  <c r="K6" i="36"/>
  <c r="AQ5" i="36"/>
  <c r="AP5" i="36"/>
  <c r="AM5" i="36"/>
  <c r="AL5" i="36"/>
  <c r="AK5" i="36"/>
  <c r="AO5" i="36" s="1"/>
  <c r="AJ5" i="36"/>
  <c r="K5" i="36"/>
  <c r="AK46" i="36" l="1"/>
  <c r="AN20" i="36"/>
  <c r="K48" i="36"/>
  <c r="K15" i="36"/>
  <c r="AJ48" i="36"/>
  <c r="K26" i="36"/>
  <c r="AN44" i="36"/>
  <c r="AN7" i="36"/>
  <c r="AQ37" i="36"/>
  <c r="AQ35" i="36"/>
  <c r="AN6" i="36"/>
  <c r="AJ36" i="36"/>
  <c r="AN28" i="36"/>
  <c r="AJ46" i="36"/>
  <c r="AJ47" i="36"/>
  <c r="K35" i="36"/>
  <c r="AQ14" i="36"/>
  <c r="AQ15" i="36" s="1"/>
  <c r="AL14" i="36"/>
  <c r="AL15" i="36" s="1"/>
  <c r="AL25" i="36"/>
  <c r="AL26" i="36" s="1"/>
  <c r="AQ25" i="36"/>
  <c r="AQ26" i="36" s="1"/>
  <c r="AQ36" i="36"/>
  <c r="AN29" i="36"/>
  <c r="AN32" i="36"/>
  <c r="AM48" i="36"/>
  <c r="AN39" i="36"/>
  <c r="AP14" i="36"/>
  <c r="AP15" i="36" s="1"/>
  <c r="AP13" i="36"/>
  <c r="AO14" i="36"/>
  <c r="AO15" i="36" s="1"/>
  <c r="AO13" i="36"/>
  <c r="AL13" i="36"/>
  <c r="K24" i="36"/>
  <c r="AM35" i="36"/>
  <c r="AQ47" i="36"/>
  <c r="AQ46" i="36"/>
  <c r="AK14" i="36"/>
  <c r="AK15" i="36" s="1"/>
  <c r="AK13" i="36"/>
  <c r="AN5" i="36"/>
  <c r="AM13" i="36"/>
  <c r="AM14" i="36"/>
  <c r="AM15" i="36" s="1"/>
  <c r="AJ25" i="36"/>
  <c r="AJ26" i="36" s="1"/>
  <c r="AN17" i="36"/>
  <c r="AN18" i="36"/>
  <c r="AL24" i="36"/>
  <c r="AK36" i="36"/>
  <c r="AK48" i="36"/>
  <c r="AJ14" i="36"/>
  <c r="AJ15" i="36" s="1"/>
  <c r="AJ13" i="36"/>
  <c r="AQ24" i="36"/>
  <c r="K25" i="36"/>
  <c r="AK37" i="36"/>
  <c r="AM24" i="36"/>
  <c r="K37" i="36"/>
  <c r="AL48" i="36"/>
  <c r="AN42" i="36"/>
  <c r="AQ48" i="36"/>
  <c r="AK25" i="36"/>
  <c r="AK26" i="36" s="1"/>
  <c r="AK24" i="36"/>
  <c r="AN16" i="36"/>
  <c r="AM25" i="36"/>
  <c r="AM26" i="36" s="1"/>
  <c r="AL35" i="36"/>
  <c r="AL37" i="36"/>
  <c r="AM37" i="36"/>
  <c r="AL36" i="36"/>
  <c r="AN9" i="36"/>
  <c r="K13" i="36"/>
  <c r="AQ13" i="36"/>
  <c r="K14" i="36"/>
  <c r="AO20" i="36"/>
  <c r="AP24" i="36"/>
  <c r="AP25" i="36"/>
  <c r="AP26" i="36" s="1"/>
  <c r="K36" i="36"/>
  <c r="AM36" i="36"/>
  <c r="AJ37" i="36"/>
  <c r="AO28" i="36"/>
  <c r="K47" i="36"/>
  <c r="K46" i="36"/>
  <c r="AM47" i="36"/>
  <c r="AP38" i="36"/>
  <c r="AM46" i="36"/>
  <c r="AN8" i="36"/>
  <c r="AN19" i="36"/>
  <c r="AJ24" i="36"/>
  <c r="AP28" i="36"/>
  <c r="AP37" i="36" s="1"/>
  <c r="AN30" i="36"/>
  <c r="AJ35" i="36"/>
  <c r="AN38" i="36"/>
  <c r="AN40" i="36"/>
  <c r="AL46" i="36"/>
  <c r="AK47" i="36"/>
  <c r="AN27" i="36"/>
  <c r="AN31" i="36"/>
  <c r="AN33" i="36"/>
  <c r="AK35" i="36"/>
  <c r="AO38" i="36"/>
  <c r="AN41" i="36"/>
  <c r="AN43" i="36"/>
  <c r="AN45" i="36"/>
  <c r="AL47" i="36"/>
  <c r="AO27" i="36"/>
  <c r="AP35" i="36" l="1"/>
  <c r="AO36" i="36"/>
  <c r="AO35" i="36"/>
  <c r="AO37" i="36"/>
  <c r="AO48" i="36"/>
  <c r="AO47" i="36"/>
  <c r="AO46" i="36"/>
  <c r="AN37" i="36"/>
  <c r="AN36" i="36"/>
  <c r="AN35" i="36"/>
  <c r="AO24" i="36"/>
  <c r="AN46" i="36"/>
  <c r="AN48" i="36"/>
  <c r="AN47" i="36"/>
  <c r="AP48" i="36"/>
  <c r="AP47" i="36"/>
  <c r="AP46" i="36"/>
  <c r="AP36" i="36"/>
  <c r="AO25" i="36"/>
  <c r="AO26" i="36" s="1"/>
  <c r="AN25" i="36"/>
  <c r="AN26" i="36" s="1"/>
  <c r="AN24" i="36"/>
  <c r="AN14" i="36"/>
  <c r="AN15" i="36" s="1"/>
  <c r="AN13" i="36"/>
  <c r="K65" i="26" l="1"/>
  <c r="K66" i="26"/>
  <c r="K67" i="26"/>
  <c r="K68" i="26"/>
  <c r="K69" i="26"/>
  <c r="K73" i="26"/>
  <c r="Y151" i="27" l="1"/>
  <c r="Y152" i="27" s="1"/>
  <c r="X151" i="27"/>
  <c r="X152" i="27" s="1"/>
  <c r="W151" i="27"/>
  <c r="W152" i="27" s="1"/>
  <c r="V151" i="27"/>
  <c r="V152" i="27" s="1"/>
  <c r="U151" i="27"/>
  <c r="U152" i="27" s="1"/>
  <c r="T151" i="27"/>
  <c r="T152" i="27" s="1"/>
  <c r="S151" i="27"/>
  <c r="S152" i="27" s="1"/>
  <c r="R151" i="27"/>
  <c r="R152" i="27" s="1"/>
  <c r="Q151" i="27"/>
  <c r="Q152" i="27" s="1"/>
  <c r="P151" i="27"/>
  <c r="P152" i="27" s="1"/>
  <c r="O151" i="27"/>
  <c r="O152" i="27" s="1"/>
  <c r="N151" i="27"/>
  <c r="N152" i="27" s="1"/>
  <c r="L151" i="27"/>
  <c r="L152" i="27" s="1"/>
  <c r="K151" i="27"/>
  <c r="K152" i="27" s="1"/>
  <c r="J151" i="27"/>
  <c r="J152" i="27" s="1"/>
  <c r="I151" i="27"/>
  <c r="I152" i="27" s="1"/>
  <c r="H151" i="27"/>
  <c r="H152" i="27" s="1"/>
  <c r="G151" i="27"/>
  <c r="G152" i="27" s="1"/>
  <c r="F151" i="27"/>
  <c r="F152" i="27" s="1"/>
  <c r="E151" i="27"/>
  <c r="E152" i="27" s="1"/>
  <c r="D151" i="27"/>
  <c r="D152" i="27" s="1"/>
  <c r="Y150" i="27"/>
  <c r="X150" i="27"/>
  <c r="W150" i="27"/>
  <c r="V150" i="27"/>
  <c r="U150" i="27"/>
  <c r="T150" i="27"/>
  <c r="S150" i="27"/>
  <c r="R150" i="27"/>
  <c r="Q150" i="27"/>
  <c r="P150" i="27"/>
  <c r="O150" i="27"/>
  <c r="N150" i="27"/>
  <c r="L150" i="27"/>
  <c r="K150" i="27"/>
  <c r="J150" i="27"/>
  <c r="I150" i="27"/>
  <c r="H150" i="27"/>
  <c r="G150" i="27"/>
  <c r="F150" i="27"/>
  <c r="E150" i="27"/>
  <c r="D150" i="27"/>
  <c r="Y139" i="27"/>
  <c r="Y140" i="27" s="1"/>
  <c r="X139" i="27"/>
  <c r="X140" i="27" s="1"/>
  <c r="W139" i="27"/>
  <c r="W140" i="27" s="1"/>
  <c r="V139" i="27"/>
  <c r="V140" i="27" s="1"/>
  <c r="U139" i="27"/>
  <c r="U140" i="27" s="1"/>
  <c r="T139" i="27"/>
  <c r="T140" i="27" s="1"/>
  <c r="S139" i="27"/>
  <c r="S140" i="27" s="1"/>
  <c r="R139" i="27"/>
  <c r="R140" i="27" s="1"/>
  <c r="Q139" i="27"/>
  <c r="Q140" i="27" s="1"/>
  <c r="P139" i="27"/>
  <c r="P140" i="27" s="1"/>
  <c r="O139" i="27"/>
  <c r="O140" i="27" s="1"/>
  <c r="N139" i="27"/>
  <c r="N140" i="27" s="1"/>
  <c r="L139" i="27"/>
  <c r="L140" i="27" s="1"/>
  <c r="K139" i="27"/>
  <c r="K140" i="27" s="1"/>
  <c r="J139" i="27"/>
  <c r="J140" i="27" s="1"/>
  <c r="I139" i="27"/>
  <c r="I140" i="27" s="1"/>
  <c r="H139" i="27"/>
  <c r="H140" i="27" s="1"/>
  <c r="G139" i="27"/>
  <c r="G140" i="27" s="1"/>
  <c r="F139" i="27"/>
  <c r="F140" i="27" s="1"/>
  <c r="E139" i="27"/>
  <c r="E140" i="27" s="1"/>
  <c r="D139" i="27"/>
  <c r="D140" i="27" s="1"/>
  <c r="Y138" i="27"/>
  <c r="X138" i="27"/>
  <c r="W138" i="27"/>
  <c r="V138" i="27"/>
  <c r="U138" i="27"/>
  <c r="T138" i="27"/>
  <c r="S138" i="27"/>
  <c r="R138" i="27"/>
  <c r="Q138" i="27"/>
  <c r="P138" i="27"/>
  <c r="O138" i="27"/>
  <c r="N138" i="27"/>
  <c r="L138" i="27"/>
  <c r="K138" i="27"/>
  <c r="J138" i="27"/>
  <c r="I138" i="27"/>
  <c r="H138" i="27"/>
  <c r="G138" i="27"/>
  <c r="F138" i="27"/>
  <c r="E138" i="27"/>
  <c r="D138" i="27"/>
  <c r="Y127" i="27"/>
  <c r="Y128" i="27" s="1"/>
  <c r="X127" i="27"/>
  <c r="X128" i="27" s="1"/>
  <c r="W127" i="27"/>
  <c r="W128" i="27" s="1"/>
  <c r="V127" i="27"/>
  <c r="V128" i="27" s="1"/>
  <c r="U127" i="27"/>
  <c r="U128" i="27" s="1"/>
  <c r="T127" i="27"/>
  <c r="T128" i="27" s="1"/>
  <c r="S127" i="27"/>
  <c r="S128" i="27" s="1"/>
  <c r="R127" i="27"/>
  <c r="R128" i="27" s="1"/>
  <c r="Q127" i="27"/>
  <c r="Q128" i="27" s="1"/>
  <c r="P127" i="27"/>
  <c r="P128" i="27" s="1"/>
  <c r="O127" i="27"/>
  <c r="O128" i="27" s="1"/>
  <c r="N127" i="27"/>
  <c r="N128" i="27" s="1"/>
  <c r="L127" i="27"/>
  <c r="L128" i="27" s="1"/>
  <c r="K127" i="27"/>
  <c r="K128" i="27" s="1"/>
  <c r="J127" i="27"/>
  <c r="J128" i="27" s="1"/>
  <c r="I127" i="27"/>
  <c r="I128" i="27" s="1"/>
  <c r="H127" i="27"/>
  <c r="H128" i="27" s="1"/>
  <c r="G127" i="27"/>
  <c r="G128" i="27" s="1"/>
  <c r="F127" i="27"/>
  <c r="F128" i="27" s="1"/>
  <c r="E127" i="27"/>
  <c r="E128" i="27" s="1"/>
  <c r="D127" i="27"/>
  <c r="D128" i="27" s="1"/>
  <c r="Y126" i="27"/>
  <c r="X126" i="27"/>
  <c r="W126" i="27"/>
  <c r="V126" i="27"/>
  <c r="U126" i="27"/>
  <c r="T126" i="27"/>
  <c r="S126" i="27"/>
  <c r="R126" i="27"/>
  <c r="Q126" i="27"/>
  <c r="P126" i="27"/>
  <c r="O126" i="27"/>
  <c r="N126" i="27"/>
  <c r="L126" i="27"/>
  <c r="K126" i="27"/>
  <c r="J126" i="27"/>
  <c r="I126" i="27"/>
  <c r="H126" i="27"/>
  <c r="G126" i="27"/>
  <c r="F126" i="27"/>
  <c r="E126" i="27"/>
  <c r="D126" i="27"/>
  <c r="Y115" i="27"/>
  <c r="Y116" i="27" s="1"/>
  <c r="X115" i="27"/>
  <c r="X116" i="27" s="1"/>
  <c r="W115" i="27"/>
  <c r="W116" i="27" s="1"/>
  <c r="V115" i="27"/>
  <c r="V116" i="27" s="1"/>
  <c r="U115" i="27"/>
  <c r="U116" i="27" s="1"/>
  <c r="T115" i="27"/>
  <c r="T116" i="27" s="1"/>
  <c r="S115" i="27"/>
  <c r="S116" i="27" s="1"/>
  <c r="R115" i="27"/>
  <c r="R116" i="27" s="1"/>
  <c r="Q115" i="27"/>
  <c r="Q116" i="27" s="1"/>
  <c r="P115" i="27"/>
  <c r="P116" i="27" s="1"/>
  <c r="O115" i="27"/>
  <c r="O116" i="27" s="1"/>
  <c r="N115" i="27"/>
  <c r="N116" i="27" s="1"/>
  <c r="L115" i="27"/>
  <c r="L116" i="27" s="1"/>
  <c r="K115" i="27"/>
  <c r="K116" i="27" s="1"/>
  <c r="J115" i="27"/>
  <c r="J116" i="27" s="1"/>
  <c r="I115" i="27"/>
  <c r="I116" i="27" s="1"/>
  <c r="H115" i="27"/>
  <c r="H116" i="27" s="1"/>
  <c r="G115" i="27"/>
  <c r="G116" i="27" s="1"/>
  <c r="F115" i="27"/>
  <c r="F116" i="27" s="1"/>
  <c r="E115" i="27"/>
  <c r="E116" i="27" s="1"/>
  <c r="D115" i="27"/>
  <c r="D116" i="27" s="1"/>
  <c r="Y114" i="27"/>
  <c r="X114" i="27"/>
  <c r="W114" i="27"/>
  <c r="V114" i="27"/>
  <c r="U114" i="27"/>
  <c r="T114" i="27"/>
  <c r="S114" i="27"/>
  <c r="R114" i="27"/>
  <c r="Q114" i="27"/>
  <c r="P114" i="27"/>
  <c r="O114" i="27"/>
  <c r="N114" i="27"/>
  <c r="L114" i="27"/>
  <c r="K114" i="27"/>
  <c r="J114" i="27"/>
  <c r="I114" i="27"/>
  <c r="H114" i="27"/>
  <c r="G114" i="27"/>
  <c r="F114" i="27"/>
  <c r="E114" i="27"/>
  <c r="D114" i="27"/>
  <c r="Y104" i="27"/>
  <c r="X104" i="27"/>
  <c r="W104" i="27"/>
  <c r="V104" i="27"/>
  <c r="U104" i="27"/>
  <c r="T104" i="27"/>
  <c r="S104" i="27"/>
  <c r="R104" i="27"/>
  <c r="Q104" i="27"/>
  <c r="P104" i="27"/>
  <c r="O104" i="27"/>
  <c r="N104" i="27"/>
  <c r="Y103" i="27"/>
  <c r="X103" i="27"/>
  <c r="W103" i="27"/>
  <c r="V103" i="27"/>
  <c r="U103" i="27"/>
  <c r="T103" i="27"/>
  <c r="S103" i="27"/>
  <c r="R103" i="27"/>
  <c r="Q103" i="27"/>
  <c r="P103" i="27"/>
  <c r="O103" i="27"/>
  <c r="N103" i="27"/>
  <c r="L103" i="27"/>
  <c r="L104" i="27" s="1"/>
  <c r="K103" i="27"/>
  <c r="K104" i="27" s="1"/>
  <c r="J103" i="27"/>
  <c r="J104" i="27" s="1"/>
  <c r="I103" i="27"/>
  <c r="I104" i="27" s="1"/>
  <c r="H103" i="27"/>
  <c r="H104" i="27" s="1"/>
  <c r="G103" i="27"/>
  <c r="G104" i="27" s="1"/>
  <c r="F103" i="27"/>
  <c r="F104" i="27" s="1"/>
  <c r="E103" i="27"/>
  <c r="E104" i="27" s="1"/>
  <c r="D103" i="27"/>
  <c r="D104" i="27" s="1"/>
  <c r="Y102" i="27"/>
  <c r="X102" i="27"/>
  <c r="W102" i="27"/>
  <c r="V102" i="27"/>
  <c r="U102" i="27"/>
  <c r="T102" i="27"/>
  <c r="S102" i="27"/>
  <c r="R102" i="27"/>
  <c r="Q102" i="27"/>
  <c r="P102" i="27"/>
  <c r="O102" i="27"/>
  <c r="N102" i="27"/>
  <c r="L102" i="27"/>
  <c r="K102" i="27"/>
  <c r="J102" i="27"/>
  <c r="I102" i="27"/>
  <c r="H102" i="27"/>
  <c r="G102" i="27"/>
  <c r="F102" i="27"/>
  <c r="E102" i="27"/>
  <c r="D102" i="27"/>
  <c r="Y92" i="27"/>
  <c r="X92" i="27"/>
  <c r="W92" i="27"/>
  <c r="V92" i="27"/>
  <c r="U92" i="27"/>
  <c r="T92" i="27"/>
  <c r="S92" i="27"/>
  <c r="R92" i="27"/>
  <c r="Q92" i="27"/>
  <c r="P92" i="27"/>
  <c r="O92" i="27"/>
  <c r="N92" i="27"/>
  <c r="Y91" i="27"/>
  <c r="X91" i="27"/>
  <c r="W91" i="27"/>
  <c r="V91" i="27"/>
  <c r="U91" i="27"/>
  <c r="T91" i="27"/>
  <c r="S91" i="27"/>
  <c r="R91" i="27"/>
  <c r="Q91" i="27"/>
  <c r="P91" i="27"/>
  <c r="O91" i="27"/>
  <c r="N91" i="27"/>
  <c r="L91" i="27"/>
  <c r="L92" i="27" s="1"/>
  <c r="K91" i="27"/>
  <c r="K92" i="27" s="1"/>
  <c r="J91" i="27"/>
  <c r="J92" i="27" s="1"/>
  <c r="I91" i="27"/>
  <c r="I92" i="27" s="1"/>
  <c r="H91" i="27"/>
  <c r="H92" i="27" s="1"/>
  <c r="G91" i="27"/>
  <c r="G92" i="27" s="1"/>
  <c r="F91" i="27"/>
  <c r="F92" i="27" s="1"/>
  <c r="E91" i="27"/>
  <c r="E92" i="27" s="1"/>
  <c r="D91" i="27"/>
  <c r="D92" i="27" s="1"/>
  <c r="Y90" i="27"/>
  <c r="X90" i="27"/>
  <c r="W90" i="27"/>
  <c r="V90" i="27"/>
  <c r="U90" i="27"/>
  <c r="T90" i="27"/>
  <c r="S90" i="27"/>
  <c r="R90" i="27"/>
  <c r="Q90" i="27"/>
  <c r="P90" i="27"/>
  <c r="O90" i="27"/>
  <c r="N90" i="27"/>
  <c r="L90" i="27"/>
  <c r="K90" i="27"/>
  <c r="J90" i="27"/>
  <c r="I90" i="27"/>
  <c r="H90" i="27"/>
  <c r="G90" i="27"/>
  <c r="F90" i="27"/>
  <c r="E90" i="27"/>
  <c r="D90" i="27"/>
  <c r="AI76" i="27"/>
  <c r="AH76" i="27"/>
  <c r="AG76" i="27"/>
  <c r="AF76" i="27"/>
  <c r="AE76" i="27"/>
  <c r="AD76" i="27"/>
  <c r="AC76" i="27"/>
  <c r="AB76" i="27"/>
  <c r="AA76" i="27"/>
  <c r="Z76" i="27"/>
  <c r="Y76" i="27"/>
  <c r="X76" i="27"/>
  <c r="W76" i="27"/>
  <c r="V76" i="27"/>
  <c r="U76" i="27"/>
  <c r="T76" i="27"/>
  <c r="S76" i="27"/>
  <c r="R76" i="27"/>
  <c r="Q76" i="27"/>
  <c r="P76" i="27"/>
  <c r="O76" i="27"/>
  <c r="N76" i="27"/>
  <c r="M76" i="27"/>
  <c r="L76" i="27"/>
  <c r="J76" i="27"/>
  <c r="I76" i="27"/>
  <c r="H76" i="27"/>
  <c r="AI75" i="27"/>
  <c r="AH75" i="27"/>
  <c r="AG75" i="27"/>
  <c r="AF75" i="27"/>
  <c r="AE75" i="27"/>
  <c r="AD75" i="27"/>
  <c r="AC75" i="27"/>
  <c r="AB75" i="27"/>
  <c r="AA75" i="27"/>
  <c r="Z75" i="27"/>
  <c r="Y75" i="27"/>
  <c r="X75" i="27"/>
  <c r="W75" i="27"/>
  <c r="V75" i="27"/>
  <c r="U75" i="27"/>
  <c r="T75" i="27"/>
  <c r="S75" i="27"/>
  <c r="R75" i="27"/>
  <c r="Q75" i="27"/>
  <c r="P75" i="27"/>
  <c r="O75" i="27"/>
  <c r="N75" i="27"/>
  <c r="M75" i="27"/>
  <c r="L75" i="27"/>
  <c r="J75" i="27"/>
  <c r="I75" i="27"/>
  <c r="H75" i="27"/>
  <c r="AI74" i="27"/>
  <c r="AH74" i="27"/>
  <c r="AG74" i="27"/>
  <c r="AF74" i="27"/>
  <c r="AE74" i="27"/>
  <c r="AD74" i="27"/>
  <c r="AC74" i="27"/>
  <c r="AB74" i="27"/>
  <c r="AA74" i="27"/>
  <c r="Z74" i="27"/>
  <c r="Y74" i="27"/>
  <c r="X74" i="27"/>
  <c r="W74" i="27"/>
  <c r="V74" i="27"/>
  <c r="U74" i="27"/>
  <c r="T74" i="27"/>
  <c r="S74" i="27"/>
  <c r="R74" i="27"/>
  <c r="Q74" i="27"/>
  <c r="P74" i="27"/>
  <c r="O74" i="27"/>
  <c r="N74" i="27"/>
  <c r="M74" i="27"/>
  <c r="L74" i="27"/>
  <c r="J74" i="27"/>
  <c r="I74" i="27"/>
  <c r="H74" i="27"/>
  <c r="AQ73" i="27"/>
  <c r="AP73" i="27"/>
  <c r="AO73" i="27"/>
  <c r="AN73" i="27"/>
  <c r="AM73" i="27"/>
  <c r="AL73" i="27"/>
  <c r="AK73" i="27"/>
  <c r="AJ73" i="27"/>
  <c r="K73" i="27"/>
  <c r="AQ69" i="27"/>
  <c r="AM69" i="27"/>
  <c r="AP69" i="27" s="1"/>
  <c r="AL69" i="27"/>
  <c r="AK69" i="27"/>
  <c r="AJ69" i="27"/>
  <c r="K69" i="27"/>
  <c r="AQ68" i="27"/>
  <c r="AM68" i="27"/>
  <c r="AP68" i="27" s="1"/>
  <c r="AL68" i="27"/>
  <c r="AK68" i="27"/>
  <c r="AO68" i="27" s="1"/>
  <c r="AJ68" i="27"/>
  <c r="K68" i="27"/>
  <c r="AQ67" i="27"/>
  <c r="AM67" i="27"/>
  <c r="AP67" i="27" s="1"/>
  <c r="AL67" i="27"/>
  <c r="AK67" i="27"/>
  <c r="AO67" i="27" s="1"/>
  <c r="AJ67" i="27"/>
  <c r="K67" i="27"/>
  <c r="AQ66" i="27"/>
  <c r="AM66" i="27"/>
  <c r="AL66" i="27"/>
  <c r="AK66" i="27"/>
  <c r="AO66" i="27" s="1"/>
  <c r="AJ66" i="27"/>
  <c r="K66" i="27"/>
  <c r="AQ65" i="27"/>
  <c r="AM65" i="27"/>
  <c r="AP65" i="27" s="1"/>
  <c r="AL65" i="27"/>
  <c r="AK65" i="27"/>
  <c r="AO65" i="27" s="1"/>
  <c r="AJ65" i="27"/>
  <c r="K65" i="27"/>
  <c r="AI64" i="27"/>
  <c r="AH64" i="27"/>
  <c r="AG64" i="27"/>
  <c r="AF64" i="27"/>
  <c r="AE64" i="27"/>
  <c r="AD64" i="27"/>
  <c r="AC64" i="27"/>
  <c r="AB64" i="27"/>
  <c r="AA64" i="27"/>
  <c r="Z64" i="27"/>
  <c r="Y64" i="27"/>
  <c r="X64" i="27"/>
  <c r="W64" i="27"/>
  <c r="V64" i="27"/>
  <c r="U64" i="27"/>
  <c r="T64" i="27"/>
  <c r="S64" i="27"/>
  <c r="R64" i="27"/>
  <c r="Q64" i="27"/>
  <c r="P64" i="27"/>
  <c r="O64" i="27"/>
  <c r="N64" i="27"/>
  <c r="M64" i="27"/>
  <c r="L64" i="27"/>
  <c r="J64" i="27"/>
  <c r="I64" i="27"/>
  <c r="H64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J63" i="27"/>
  <c r="I63" i="27"/>
  <c r="H63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J62" i="27"/>
  <c r="I62" i="27"/>
  <c r="H62" i="27"/>
  <c r="AQ58" i="27"/>
  <c r="AM58" i="27"/>
  <c r="AP58" i="27" s="1"/>
  <c r="AL58" i="27"/>
  <c r="AK58" i="27"/>
  <c r="AO58" i="27" s="1"/>
  <c r="AJ58" i="27"/>
  <c r="K58" i="27"/>
  <c r="AQ57" i="27"/>
  <c r="AM57" i="27"/>
  <c r="AP57" i="27" s="1"/>
  <c r="AL57" i="27"/>
  <c r="AK57" i="27"/>
  <c r="AO57" i="27" s="1"/>
  <c r="AJ57" i="27"/>
  <c r="K57" i="27"/>
  <c r="AQ56" i="27"/>
  <c r="AM56" i="27"/>
  <c r="AP56" i="27" s="1"/>
  <c r="AL56" i="27"/>
  <c r="AK56" i="27"/>
  <c r="AJ56" i="27"/>
  <c r="K56" i="27"/>
  <c r="AQ55" i="27"/>
  <c r="AM55" i="27"/>
  <c r="AP55" i="27" s="1"/>
  <c r="AL55" i="27"/>
  <c r="AK55" i="27"/>
  <c r="AJ55" i="27"/>
  <c r="K55" i="27"/>
  <c r="AQ54" i="27"/>
  <c r="AM54" i="27"/>
  <c r="AP54" i="27" s="1"/>
  <c r="AL54" i="27"/>
  <c r="AK54" i="27"/>
  <c r="AJ54" i="27"/>
  <c r="K54" i="27"/>
  <c r="AQ53" i="27"/>
  <c r="AM53" i="27"/>
  <c r="AL53" i="27"/>
  <c r="AK53" i="27"/>
  <c r="AJ53" i="27"/>
  <c r="K53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J52" i="27"/>
  <c r="I52" i="27"/>
  <c r="H52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J51" i="27"/>
  <c r="I51" i="27"/>
  <c r="H51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J50" i="27"/>
  <c r="I50" i="27"/>
  <c r="H50" i="27"/>
  <c r="AQ49" i="27"/>
  <c r="AP49" i="27"/>
  <c r="AO49" i="27"/>
  <c r="AN49" i="27"/>
  <c r="AM49" i="27"/>
  <c r="AL49" i="27"/>
  <c r="AK49" i="27"/>
  <c r="AJ49" i="27"/>
  <c r="K49" i="27"/>
  <c r="AQ45" i="27"/>
  <c r="AM45" i="27"/>
  <c r="AP45" i="27" s="1"/>
  <c r="AL45" i="27"/>
  <c r="AK45" i="27"/>
  <c r="AO45" i="27" s="1"/>
  <c r="AJ45" i="27"/>
  <c r="K45" i="27"/>
  <c r="AQ44" i="27"/>
  <c r="AM44" i="27"/>
  <c r="AP44" i="27" s="1"/>
  <c r="AL44" i="27"/>
  <c r="AK44" i="27"/>
  <c r="AO44" i="27" s="1"/>
  <c r="AJ44" i="27"/>
  <c r="K44" i="27"/>
  <c r="AQ43" i="27"/>
  <c r="AM43" i="27"/>
  <c r="AP43" i="27" s="1"/>
  <c r="AL43" i="27"/>
  <c r="AK43" i="27"/>
  <c r="AO43" i="27" s="1"/>
  <c r="AJ43" i="27"/>
  <c r="K43" i="27"/>
  <c r="AQ42" i="27"/>
  <c r="AM42" i="27"/>
  <c r="AL42" i="27"/>
  <c r="AK42" i="27"/>
  <c r="AJ42" i="27"/>
  <c r="K42" i="27"/>
  <c r="AQ41" i="27"/>
  <c r="AM41" i="27"/>
  <c r="AP41" i="27" s="1"/>
  <c r="AL41" i="27"/>
  <c r="AK41" i="27"/>
  <c r="AJ41" i="27"/>
  <c r="K41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J40" i="27"/>
  <c r="I40" i="27"/>
  <c r="H40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J39" i="27"/>
  <c r="I39" i="27"/>
  <c r="H39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J38" i="27"/>
  <c r="I38" i="27"/>
  <c r="H38" i="27"/>
  <c r="AQ37" i="27"/>
  <c r="AP37" i="27"/>
  <c r="AO37" i="27"/>
  <c r="AN37" i="27"/>
  <c r="AM37" i="27"/>
  <c r="AL37" i="27"/>
  <c r="AK37" i="27"/>
  <c r="AJ37" i="27"/>
  <c r="K37" i="27"/>
  <c r="AQ33" i="27"/>
  <c r="AM33" i="27"/>
  <c r="AP33" i="27" s="1"/>
  <c r="AL33" i="27"/>
  <c r="AK33" i="27"/>
  <c r="AJ33" i="27"/>
  <c r="K33" i="27"/>
  <c r="AQ32" i="27"/>
  <c r="AM32" i="27"/>
  <c r="AP32" i="27" s="1"/>
  <c r="AL32" i="27"/>
  <c r="AK32" i="27"/>
  <c r="AO32" i="27" s="1"/>
  <c r="AJ32" i="27"/>
  <c r="K32" i="27"/>
  <c r="AQ31" i="27"/>
  <c r="AM31" i="27"/>
  <c r="AL31" i="27"/>
  <c r="AK31" i="27"/>
  <c r="AJ31" i="27"/>
  <c r="K31" i="27"/>
  <c r="AQ30" i="27"/>
  <c r="AM30" i="27"/>
  <c r="AP30" i="27" s="1"/>
  <c r="AL30" i="27"/>
  <c r="AK30" i="27"/>
  <c r="AO30" i="27" s="1"/>
  <c r="AJ30" i="27"/>
  <c r="K30" i="27"/>
  <c r="AQ29" i="27"/>
  <c r="AM29" i="27"/>
  <c r="AL29" i="27"/>
  <c r="AK29" i="27"/>
  <c r="AJ29" i="27"/>
  <c r="K29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J28" i="27"/>
  <c r="I28" i="27"/>
  <c r="H28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J27" i="27"/>
  <c r="I27" i="27"/>
  <c r="H27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J26" i="27"/>
  <c r="I26" i="27"/>
  <c r="H26" i="27"/>
  <c r="AQ25" i="27"/>
  <c r="AP25" i="27"/>
  <c r="AO25" i="27"/>
  <c r="AN25" i="27"/>
  <c r="AM25" i="27"/>
  <c r="AL25" i="27"/>
  <c r="AK25" i="27"/>
  <c r="AJ25" i="27"/>
  <c r="K25" i="27"/>
  <c r="AQ21" i="27"/>
  <c r="AM21" i="27"/>
  <c r="AP21" i="27" s="1"/>
  <c r="AL21" i="27"/>
  <c r="AK21" i="27"/>
  <c r="AJ21" i="27"/>
  <c r="K21" i="27"/>
  <c r="AQ20" i="27"/>
  <c r="AM20" i="27"/>
  <c r="AP20" i="27" s="1"/>
  <c r="AL20" i="27"/>
  <c r="AK20" i="27"/>
  <c r="AO20" i="27" s="1"/>
  <c r="AJ20" i="27"/>
  <c r="K20" i="27"/>
  <c r="AQ19" i="27"/>
  <c r="AM19" i="27"/>
  <c r="AP19" i="27" s="1"/>
  <c r="AL19" i="27"/>
  <c r="AK19" i="27"/>
  <c r="AJ19" i="27"/>
  <c r="K19" i="27"/>
  <c r="AQ18" i="27"/>
  <c r="AM18" i="27"/>
  <c r="AP18" i="27" s="1"/>
  <c r="AL18" i="27"/>
  <c r="AK18" i="27"/>
  <c r="AO18" i="27" s="1"/>
  <c r="AJ18" i="27"/>
  <c r="K18" i="27"/>
  <c r="AQ17" i="27"/>
  <c r="AM17" i="27"/>
  <c r="AL17" i="27"/>
  <c r="AK17" i="27"/>
  <c r="AO17" i="27" s="1"/>
  <c r="AJ17" i="27"/>
  <c r="K17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J16" i="27"/>
  <c r="I16" i="27"/>
  <c r="H16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J15" i="27"/>
  <c r="I15" i="27"/>
  <c r="H15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J14" i="27"/>
  <c r="I14" i="27"/>
  <c r="H14" i="27"/>
  <c r="AQ13" i="27"/>
  <c r="AP13" i="27"/>
  <c r="AO13" i="27"/>
  <c r="AN13" i="27"/>
  <c r="AM13" i="27"/>
  <c r="AL13" i="27"/>
  <c r="AK13" i="27"/>
  <c r="AJ13" i="27"/>
  <c r="K13" i="27"/>
  <c r="AQ9" i="27"/>
  <c r="AM9" i="27"/>
  <c r="AP9" i="27" s="1"/>
  <c r="AL9" i="27"/>
  <c r="AK9" i="27"/>
  <c r="AJ9" i="27"/>
  <c r="K9" i="27"/>
  <c r="AQ8" i="27"/>
  <c r="AM8" i="27"/>
  <c r="AP8" i="27" s="1"/>
  <c r="AL8" i="27"/>
  <c r="AK8" i="27"/>
  <c r="AO8" i="27" s="1"/>
  <c r="AJ8" i="27"/>
  <c r="K8" i="27"/>
  <c r="AQ7" i="27"/>
  <c r="AM7" i="27"/>
  <c r="AP7" i="27" s="1"/>
  <c r="AL7" i="27"/>
  <c r="AK7" i="27"/>
  <c r="AO7" i="27" s="1"/>
  <c r="AJ7" i="27"/>
  <c r="K7" i="27"/>
  <c r="AQ6" i="27"/>
  <c r="AM6" i="27"/>
  <c r="AP6" i="27" s="1"/>
  <c r="AL6" i="27"/>
  <c r="AK6" i="27"/>
  <c r="AO6" i="27" s="1"/>
  <c r="AJ6" i="27"/>
  <c r="K6" i="27"/>
  <c r="AQ5" i="27"/>
  <c r="AM5" i="27"/>
  <c r="AL5" i="27"/>
  <c r="AK5" i="27"/>
  <c r="AJ5" i="27"/>
  <c r="K5" i="27"/>
  <c r="Y151" i="26"/>
  <c r="Y152" i="26" s="1"/>
  <c r="X151" i="26"/>
  <c r="X152" i="26" s="1"/>
  <c r="W151" i="26"/>
  <c r="W152" i="26" s="1"/>
  <c r="V151" i="26"/>
  <c r="V152" i="26" s="1"/>
  <c r="U151" i="26"/>
  <c r="U152" i="26" s="1"/>
  <c r="T151" i="26"/>
  <c r="T152" i="26" s="1"/>
  <c r="S151" i="26"/>
  <c r="S152" i="26" s="1"/>
  <c r="R151" i="26"/>
  <c r="R152" i="26" s="1"/>
  <c r="Q151" i="26"/>
  <c r="Q152" i="26" s="1"/>
  <c r="P151" i="26"/>
  <c r="P152" i="26" s="1"/>
  <c r="O151" i="26"/>
  <c r="O152" i="26" s="1"/>
  <c r="N151" i="26"/>
  <c r="N152" i="26" s="1"/>
  <c r="L151" i="26"/>
  <c r="L152" i="26" s="1"/>
  <c r="K151" i="26"/>
  <c r="K152" i="26" s="1"/>
  <c r="J151" i="26"/>
  <c r="J152" i="26" s="1"/>
  <c r="I151" i="26"/>
  <c r="I152" i="26" s="1"/>
  <c r="H151" i="26"/>
  <c r="H152" i="26" s="1"/>
  <c r="G151" i="26"/>
  <c r="G152" i="26" s="1"/>
  <c r="F151" i="26"/>
  <c r="F152" i="26" s="1"/>
  <c r="E151" i="26"/>
  <c r="E152" i="26" s="1"/>
  <c r="D151" i="26"/>
  <c r="D152" i="26" s="1"/>
  <c r="Y150" i="26"/>
  <c r="X150" i="26"/>
  <c r="W150" i="26"/>
  <c r="V150" i="26"/>
  <c r="U150" i="26"/>
  <c r="T150" i="26"/>
  <c r="S150" i="26"/>
  <c r="R150" i="26"/>
  <c r="Q150" i="26"/>
  <c r="P150" i="26"/>
  <c r="O150" i="26"/>
  <c r="N150" i="26"/>
  <c r="L150" i="26"/>
  <c r="K150" i="26"/>
  <c r="J150" i="26"/>
  <c r="I150" i="26"/>
  <c r="H150" i="26"/>
  <c r="G150" i="26"/>
  <c r="F150" i="26"/>
  <c r="E150" i="26"/>
  <c r="D150" i="26"/>
  <c r="Y139" i="26"/>
  <c r="Y140" i="26" s="1"/>
  <c r="X139" i="26"/>
  <c r="X140" i="26" s="1"/>
  <c r="W139" i="26"/>
  <c r="W140" i="26" s="1"/>
  <c r="V139" i="26"/>
  <c r="V140" i="26" s="1"/>
  <c r="U139" i="26"/>
  <c r="U140" i="26" s="1"/>
  <c r="T139" i="26"/>
  <c r="T140" i="26" s="1"/>
  <c r="S139" i="26"/>
  <c r="S140" i="26" s="1"/>
  <c r="R139" i="26"/>
  <c r="R140" i="26" s="1"/>
  <c r="Q139" i="26"/>
  <c r="Q140" i="26" s="1"/>
  <c r="P139" i="26"/>
  <c r="P140" i="26" s="1"/>
  <c r="O139" i="26"/>
  <c r="O140" i="26" s="1"/>
  <c r="N139" i="26"/>
  <c r="N140" i="26" s="1"/>
  <c r="L139" i="26"/>
  <c r="L140" i="26" s="1"/>
  <c r="K139" i="26"/>
  <c r="K140" i="26" s="1"/>
  <c r="J139" i="26"/>
  <c r="J140" i="26" s="1"/>
  <c r="I139" i="26"/>
  <c r="I140" i="26" s="1"/>
  <c r="H139" i="26"/>
  <c r="H140" i="26" s="1"/>
  <c r="G139" i="26"/>
  <c r="G140" i="26" s="1"/>
  <c r="F139" i="26"/>
  <c r="F140" i="26" s="1"/>
  <c r="E139" i="26"/>
  <c r="E140" i="26" s="1"/>
  <c r="D139" i="26"/>
  <c r="D140" i="26" s="1"/>
  <c r="Y138" i="26"/>
  <c r="X138" i="26"/>
  <c r="W138" i="26"/>
  <c r="V138" i="26"/>
  <c r="U138" i="26"/>
  <c r="T138" i="26"/>
  <c r="S138" i="26"/>
  <c r="R138" i="26"/>
  <c r="Q138" i="26"/>
  <c r="P138" i="26"/>
  <c r="O138" i="26"/>
  <c r="N138" i="26"/>
  <c r="L138" i="26"/>
  <c r="K138" i="26"/>
  <c r="J138" i="26"/>
  <c r="I138" i="26"/>
  <c r="H138" i="26"/>
  <c r="G138" i="26"/>
  <c r="F138" i="26"/>
  <c r="E138" i="26"/>
  <c r="D138" i="26"/>
  <c r="Y127" i="26"/>
  <c r="Y128" i="26" s="1"/>
  <c r="X127" i="26"/>
  <c r="X128" i="26" s="1"/>
  <c r="W127" i="26"/>
  <c r="W128" i="26" s="1"/>
  <c r="V127" i="26"/>
  <c r="V128" i="26" s="1"/>
  <c r="U127" i="26"/>
  <c r="U128" i="26" s="1"/>
  <c r="T127" i="26"/>
  <c r="T128" i="26" s="1"/>
  <c r="S127" i="26"/>
  <c r="S128" i="26" s="1"/>
  <c r="R127" i="26"/>
  <c r="R128" i="26" s="1"/>
  <c r="Q127" i="26"/>
  <c r="Q128" i="26" s="1"/>
  <c r="P127" i="26"/>
  <c r="P128" i="26" s="1"/>
  <c r="O127" i="26"/>
  <c r="O128" i="26" s="1"/>
  <c r="N127" i="26"/>
  <c r="N128" i="26" s="1"/>
  <c r="L127" i="26"/>
  <c r="L128" i="26" s="1"/>
  <c r="K127" i="26"/>
  <c r="K128" i="26" s="1"/>
  <c r="J127" i="26"/>
  <c r="J128" i="26" s="1"/>
  <c r="I127" i="26"/>
  <c r="I128" i="26" s="1"/>
  <c r="H127" i="26"/>
  <c r="H128" i="26" s="1"/>
  <c r="G127" i="26"/>
  <c r="G128" i="26" s="1"/>
  <c r="F127" i="26"/>
  <c r="F128" i="26" s="1"/>
  <c r="E127" i="26"/>
  <c r="E128" i="26" s="1"/>
  <c r="D127" i="26"/>
  <c r="D128" i="26" s="1"/>
  <c r="Y126" i="26"/>
  <c r="X126" i="26"/>
  <c r="W126" i="26"/>
  <c r="V126" i="26"/>
  <c r="U126" i="26"/>
  <c r="T126" i="26"/>
  <c r="S126" i="26"/>
  <c r="R126" i="26"/>
  <c r="Q126" i="26"/>
  <c r="P126" i="26"/>
  <c r="O126" i="26"/>
  <c r="N126" i="26"/>
  <c r="L126" i="26"/>
  <c r="K126" i="26"/>
  <c r="J126" i="26"/>
  <c r="I126" i="26"/>
  <c r="H126" i="26"/>
  <c r="G126" i="26"/>
  <c r="F126" i="26"/>
  <c r="E126" i="26"/>
  <c r="D126" i="26"/>
  <c r="Y115" i="26"/>
  <c r="Y116" i="26" s="1"/>
  <c r="X115" i="26"/>
  <c r="X116" i="26" s="1"/>
  <c r="W115" i="26"/>
  <c r="W116" i="26" s="1"/>
  <c r="V115" i="26"/>
  <c r="V116" i="26" s="1"/>
  <c r="U115" i="26"/>
  <c r="U116" i="26" s="1"/>
  <c r="T115" i="26"/>
  <c r="T116" i="26" s="1"/>
  <c r="S115" i="26"/>
  <c r="S116" i="26" s="1"/>
  <c r="R115" i="26"/>
  <c r="R116" i="26" s="1"/>
  <c r="Q115" i="26"/>
  <c r="Q116" i="26" s="1"/>
  <c r="P115" i="26"/>
  <c r="P116" i="26" s="1"/>
  <c r="O115" i="26"/>
  <c r="O116" i="26" s="1"/>
  <c r="N115" i="26"/>
  <c r="N116" i="26" s="1"/>
  <c r="L115" i="26"/>
  <c r="L116" i="26" s="1"/>
  <c r="K115" i="26"/>
  <c r="K116" i="26" s="1"/>
  <c r="J115" i="26"/>
  <c r="J116" i="26" s="1"/>
  <c r="I115" i="26"/>
  <c r="I116" i="26" s="1"/>
  <c r="H115" i="26"/>
  <c r="H116" i="26" s="1"/>
  <c r="G115" i="26"/>
  <c r="G116" i="26" s="1"/>
  <c r="F115" i="26"/>
  <c r="F116" i="26" s="1"/>
  <c r="E115" i="26"/>
  <c r="E116" i="26" s="1"/>
  <c r="D115" i="26"/>
  <c r="D116" i="26" s="1"/>
  <c r="Y114" i="26"/>
  <c r="X114" i="26"/>
  <c r="W114" i="26"/>
  <c r="V114" i="26"/>
  <c r="U114" i="26"/>
  <c r="T114" i="26"/>
  <c r="S114" i="26"/>
  <c r="R114" i="26"/>
  <c r="Q114" i="26"/>
  <c r="P114" i="26"/>
  <c r="O114" i="26"/>
  <c r="N114" i="26"/>
  <c r="L114" i="26"/>
  <c r="K114" i="26"/>
  <c r="J114" i="26"/>
  <c r="I114" i="26"/>
  <c r="H114" i="26"/>
  <c r="G114" i="26"/>
  <c r="F114" i="26"/>
  <c r="E114" i="26"/>
  <c r="D114" i="26"/>
  <c r="Y104" i="26"/>
  <c r="X104" i="26"/>
  <c r="W104" i="26"/>
  <c r="V104" i="26"/>
  <c r="U104" i="26"/>
  <c r="T104" i="26"/>
  <c r="S104" i="26"/>
  <c r="R104" i="26"/>
  <c r="Q104" i="26"/>
  <c r="P104" i="26"/>
  <c r="O104" i="26"/>
  <c r="N104" i="26"/>
  <c r="Y103" i="26"/>
  <c r="X103" i="26"/>
  <c r="W103" i="26"/>
  <c r="V103" i="26"/>
  <c r="U103" i="26"/>
  <c r="T103" i="26"/>
  <c r="S103" i="26"/>
  <c r="R103" i="26"/>
  <c r="Q103" i="26"/>
  <c r="P103" i="26"/>
  <c r="O103" i="26"/>
  <c r="N103" i="26"/>
  <c r="L103" i="26"/>
  <c r="L104" i="26" s="1"/>
  <c r="K103" i="26"/>
  <c r="K104" i="26" s="1"/>
  <c r="J103" i="26"/>
  <c r="J104" i="26" s="1"/>
  <c r="I103" i="26"/>
  <c r="I104" i="26" s="1"/>
  <c r="H103" i="26"/>
  <c r="H104" i="26" s="1"/>
  <c r="G103" i="26"/>
  <c r="G104" i="26" s="1"/>
  <c r="F103" i="26"/>
  <c r="F104" i="26" s="1"/>
  <c r="E103" i="26"/>
  <c r="E104" i="26" s="1"/>
  <c r="D103" i="26"/>
  <c r="D104" i="26" s="1"/>
  <c r="Y102" i="26"/>
  <c r="X102" i="26"/>
  <c r="W102" i="26"/>
  <c r="V102" i="26"/>
  <c r="U102" i="26"/>
  <c r="T102" i="26"/>
  <c r="S102" i="26"/>
  <c r="R102" i="26"/>
  <c r="Q102" i="26"/>
  <c r="P102" i="26"/>
  <c r="O102" i="26"/>
  <c r="N102" i="26"/>
  <c r="L102" i="26"/>
  <c r="K102" i="26"/>
  <c r="J102" i="26"/>
  <c r="I102" i="26"/>
  <c r="H102" i="26"/>
  <c r="G102" i="26"/>
  <c r="F102" i="26"/>
  <c r="E102" i="26"/>
  <c r="D10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L91" i="26"/>
  <c r="L92" i="26" s="1"/>
  <c r="K91" i="26"/>
  <c r="K92" i="26" s="1"/>
  <c r="J91" i="26"/>
  <c r="J92" i="26" s="1"/>
  <c r="I91" i="26"/>
  <c r="I92" i="26" s="1"/>
  <c r="H91" i="26"/>
  <c r="H92" i="26" s="1"/>
  <c r="G91" i="26"/>
  <c r="G92" i="26" s="1"/>
  <c r="F91" i="26"/>
  <c r="F92" i="26" s="1"/>
  <c r="E91" i="26"/>
  <c r="E92" i="26" s="1"/>
  <c r="D91" i="26"/>
  <c r="D92" i="26" s="1"/>
  <c r="Y90" i="26"/>
  <c r="X90" i="26"/>
  <c r="W90" i="26"/>
  <c r="V90" i="26"/>
  <c r="U90" i="26"/>
  <c r="T90" i="26"/>
  <c r="S90" i="26"/>
  <c r="R90" i="26"/>
  <c r="Q90" i="26"/>
  <c r="P90" i="26"/>
  <c r="O90" i="26"/>
  <c r="N90" i="26"/>
  <c r="L90" i="26"/>
  <c r="K90" i="26"/>
  <c r="J90" i="26"/>
  <c r="I90" i="26"/>
  <c r="H90" i="26"/>
  <c r="G90" i="26"/>
  <c r="F90" i="26"/>
  <c r="E90" i="26"/>
  <c r="D90" i="26"/>
  <c r="AI76" i="26"/>
  <c r="AH76" i="26"/>
  <c r="AG76" i="26"/>
  <c r="AF76" i="26"/>
  <c r="AE76" i="26"/>
  <c r="AD76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J76" i="26"/>
  <c r="I76" i="26"/>
  <c r="H76" i="26"/>
  <c r="AI75" i="26"/>
  <c r="AH75" i="26"/>
  <c r="AG75" i="26"/>
  <c r="AF75" i="26"/>
  <c r="AE75" i="26"/>
  <c r="AD75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J75" i="26"/>
  <c r="I75" i="26"/>
  <c r="H75" i="26"/>
  <c r="AI74" i="26"/>
  <c r="AH74" i="26"/>
  <c r="AG74" i="26"/>
  <c r="AF74" i="26"/>
  <c r="AE74" i="26"/>
  <c r="AD74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J74" i="26"/>
  <c r="I74" i="26"/>
  <c r="H74" i="26"/>
  <c r="AQ73" i="26"/>
  <c r="AP73" i="26"/>
  <c r="AO73" i="26"/>
  <c r="AN73" i="26"/>
  <c r="AM73" i="26"/>
  <c r="AL73" i="26"/>
  <c r="AK73" i="26"/>
  <c r="AJ73" i="26"/>
  <c r="AQ69" i="26"/>
  <c r="AM69" i="26"/>
  <c r="AP69" i="26" s="1"/>
  <c r="AL69" i="26"/>
  <c r="AK69" i="26"/>
  <c r="AJ69" i="26"/>
  <c r="AQ68" i="26"/>
  <c r="AM68" i="26"/>
  <c r="AL68" i="26"/>
  <c r="AK68" i="26"/>
  <c r="AO68" i="26" s="1"/>
  <c r="AJ68" i="26"/>
  <c r="AQ67" i="26"/>
  <c r="AM67" i="26"/>
  <c r="AL67" i="26"/>
  <c r="AK67" i="26"/>
  <c r="AO67" i="26" s="1"/>
  <c r="AJ67" i="26"/>
  <c r="AQ66" i="26"/>
  <c r="AM66" i="26"/>
  <c r="AP66" i="26" s="1"/>
  <c r="AL66" i="26"/>
  <c r="AK66" i="26"/>
  <c r="AO66" i="26" s="1"/>
  <c r="AJ66" i="26"/>
  <c r="AQ65" i="26"/>
  <c r="AM65" i="26"/>
  <c r="AP65" i="26" s="1"/>
  <c r="AL65" i="26"/>
  <c r="AK65" i="26"/>
  <c r="AO65" i="26" s="1"/>
  <c r="AJ65" i="26"/>
  <c r="AI64" i="26"/>
  <c r="AH64" i="26"/>
  <c r="AG64" i="26"/>
  <c r="AF64" i="26"/>
  <c r="AE64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J64" i="26"/>
  <c r="I64" i="26"/>
  <c r="H64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J63" i="26"/>
  <c r="I63" i="26"/>
  <c r="H63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J62" i="26"/>
  <c r="I62" i="26"/>
  <c r="H62" i="26"/>
  <c r="AQ58" i="26"/>
  <c r="AM58" i="26"/>
  <c r="AP58" i="26" s="1"/>
  <c r="AL58" i="26"/>
  <c r="AK58" i="26"/>
  <c r="AO58" i="26" s="1"/>
  <c r="AJ58" i="26"/>
  <c r="K58" i="26"/>
  <c r="AQ57" i="26"/>
  <c r="AM57" i="26"/>
  <c r="AP57" i="26" s="1"/>
  <c r="AL57" i="26"/>
  <c r="AK57" i="26"/>
  <c r="AO57" i="26" s="1"/>
  <c r="AJ57" i="26"/>
  <c r="K57" i="26"/>
  <c r="AQ56" i="26"/>
  <c r="AM56" i="26"/>
  <c r="AP56" i="26" s="1"/>
  <c r="AL56" i="26"/>
  <c r="AK56" i="26"/>
  <c r="AO56" i="26" s="1"/>
  <c r="AJ56" i="26"/>
  <c r="K56" i="26"/>
  <c r="AQ55" i="26"/>
  <c r="AM55" i="26"/>
  <c r="AP55" i="26" s="1"/>
  <c r="AL55" i="26"/>
  <c r="AK55" i="26"/>
  <c r="AO55" i="26" s="1"/>
  <c r="AJ55" i="26"/>
  <c r="K55" i="26"/>
  <c r="AQ54" i="26"/>
  <c r="AM54" i="26"/>
  <c r="AL54" i="26"/>
  <c r="AK54" i="26"/>
  <c r="AO54" i="26" s="1"/>
  <c r="AJ54" i="26"/>
  <c r="K54" i="26"/>
  <c r="AQ53" i="26"/>
  <c r="AM53" i="26"/>
  <c r="AP53" i="26" s="1"/>
  <c r="AL53" i="26"/>
  <c r="AK53" i="26"/>
  <c r="AO53" i="26" s="1"/>
  <c r="AJ53" i="26"/>
  <c r="K53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J52" i="26"/>
  <c r="I52" i="26"/>
  <c r="H52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J51" i="26"/>
  <c r="I51" i="26"/>
  <c r="H51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J50" i="26"/>
  <c r="I50" i="26"/>
  <c r="H50" i="26"/>
  <c r="AQ49" i="26"/>
  <c r="AP49" i="26"/>
  <c r="AO49" i="26"/>
  <c r="AN49" i="26"/>
  <c r="AM49" i="26"/>
  <c r="AL49" i="26"/>
  <c r="AK49" i="26"/>
  <c r="AJ49" i="26"/>
  <c r="K49" i="26"/>
  <c r="AQ45" i="26"/>
  <c r="AM45" i="26"/>
  <c r="AP45" i="26" s="1"/>
  <c r="AL45" i="26"/>
  <c r="AK45" i="26"/>
  <c r="AO45" i="26" s="1"/>
  <c r="AJ45" i="26"/>
  <c r="K45" i="26"/>
  <c r="AQ44" i="26"/>
  <c r="AM44" i="26"/>
  <c r="AP44" i="26" s="1"/>
  <c r="AL44" i="26"/>
  <c r="AK44" i="26"/>
  <c r="AJ44" i="26"/>
  <c r="K44" i="26"/>
  <c r="AQ43" i="26"/>
  <c r="AM43" i="26"/>
  <c r="AL43" i="26"/>
  <c r="AK43" i="26"/>
  <c r="AO43" i="26" s="1"/>
  <c r="AJ43" i="26"/>
  <c r="K43" i="26"/>
  <c r="AQ42" i="26"/>
  <c r="AM42" i="26"/>
  <c r="AP42" i="26" s="1"/>
  <c r="AL42" i="26"/>
  <c r="AK42" i="26"/>
  <c r="AO42" i="26" s="1"/>
  <c r="AJ42" i="26"/>
  <c r="K42" i="26"/>
  <c r="AQ41" i="26"/>
  <c r="AM41" i="26"/>
  <c r="AL41" i="26"/>
  <c r="AK41" i="26"/>
  <c r="AJ41" i="26"/>
  <c r="K41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J40" i="26"/>
  <c r="I40" i="26"/>
  <c r="H40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J39" i="26"/>
  <c r="I39" i="26"/>
  <c r="H39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J38" i="26"/>
  <c r="I38" i="26"/>
  <c r="H38" i="26"/>
  <c r="AQ37" i="26"/>
  <c r="AP37" i="26"/>
  <c r="AO37" i="26"/>
  <c r="AN37" i="26"/>
  <c r="AM37" i="26"/>
  <c r="AL37" i="26"/>
  <c r="AK37" i="26"/>
  <c r="AJ37" i="26"/>
  <c r="K37" i="26"/>
  <c r="AQ33" i="26"/>
  <c r="AM33" i="26"/>
  <c r="AL33" i="26"/>
  <c r="AK33" i="26"/>
  <c r="AO33" i="26" s="1"/>
  <c r="AJ33" i="26"/>
  <c r="K33" i="26"/>
  <c r="AQ32" i="26"/>
  <c r="AM32" i="26"/>
  <c r="AP32" i="26" s="1"/>
  <c r="AL32" i="26"/>
  <c r="AK32" i="26"/>
  <c r="AJ32" i="26"/>
  <c r="K32" i="26"/>
  <c r="AQ31" i="26"/>
  <c r="AM31" i="26"/>
  <c r="AL31" i="26"/>
  <c r="AK31" i="26"/>
  <c r="AO31" i="26" s="1"/>
  <c r="AJ31" i="26"/>
  <c r="K31" i="26"/>
  <c r="AQ30" i="26"/>
  <c r="AM30" i="26"/>
  <c r="AP30" i="26" s="1"/>
  <c r="AL30" i="26"/>
  <c r="AK30" i="26"/>
  <c r="AO30" i="26" s="1"/>
  <c r="AJ30" i="26"/>
  <c r="K30" i="26"/>
  <c r="AQ29" i="26"/>
  <c r="AM29" i="26"/>
  <c r="AP29" i="26" s="1"/>
  <c r="AL29" i="26"/>
  <c r="AK29" i="26"/>
  <c r="AJ29" i="26"/>
  <c r="K29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J28" i="26"/>
  <c r="I28" i="26"/>
  <c r="H28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J27" i="26"/>
  <c r="I27" i="26"/>
  <c r="H27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J26" i="26"/>
  <c r="I26" i="26"/>
  <c r="H26" i="26"/>
  <c r="AQ25" i="26"/>
  <c r="AP25" i="26"/>
  <c r="AO25" i="26"/>
  <c r="AN25" i="26"/>
  <c r="AM25" i="26"/>
  <c r="AL25" i="26"/>
  <c r="AK25" i="26"/>
  <c r="AJ25" i="26"/>
  <c r="K25" i="26"/>
  <c r="AQ21" i="26"/>
  <c r="AM21" i="26"/>
  <c r="AL21" i="26"/>
  <c r="AK21" i="26"/>
  <c r="AO21" i="26" s="1"/>
  <c r="AJ21" i="26"/>
  <c r="K21" i="26"/>
  <c r="AQ20" i="26"/>
  <c r="AM20" i="26"/>
  <c r="AP20" i="26" s="1"/>
  <c r="AL20" i="26"/>
  <c r="AK20" i="26"/>
  <c r="AO20" i="26" s="1"/>
  <c r="AJ20" i="26"/>
  <c r="K20" i="26"/>
  <c r="AQ19" i="26"/>
  <c r="AM19" i="26"/>
  <c r="AP19" i="26" s="1"/>
  <c r="AL19" i="26"/>
  <c r="AK19" i="26"/>
  <c r="AO19" i="26" s="1"/>
  <c r="AJ19" i="26"/>
  <c r="K19" i="26"/>
  <c r="AQ18" i="26"/>
  <c r="AM18" i="26"/>
  <c r="AP18" i="26" s="1"/>
  <c r="AL18" i="26"/>
  <c r="AK18" i="26"/>
  <c r="AO18" i="26" s="1"/>
  <c r="AJ18" i="26"/>
  <c r="K18" i="26"/>
  <c r="AQ17" i="26"/>
  <c r="AM17" i="26"/>
  <c r="AL17" i="26"/>
  <c r="AK17" i="26"/>
  <c r="AO17" i="26" s="1"/>
  <c r="AJ17" i="26"/>
  <c r="K17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J16" i="26"/>
  <c r="I16" i="26"/>
  <c r="H16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J15" i="26"/>
  <c r="I15" i="26"/>
  <c r="H15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J14" i="26"/>
  <c r="I14" i="26"/>
  <c r="H14" i="26"/>
  <c r="AQ13" i="26"/>
  <c r="AP13" i="26"/>
  <c r="AO13" i="26"/>
  <c r="AN13" i="26"/>
  <c r="AM13" i="26"/>
  <c r="AL13" i="26"/>
  <c r="AK13" i="26"/>
  <c r="AJ13" i="26"/>
  <c r="K13" i="26"/>
  <c r="AQ9" i="26"/>
  <c r="AM9" i="26"/>
  <c r="AP9" i="26" s="1"/>
  <c r="AL9" i="26"/>
  <c r="AK9" i="26"/>
  <c r="AO9" i="26" s="1"/>
  <c r="AJ9" i="26"/>
  <c r="K9" i="26"/>
  <c r="AQ8" i="26"/>
  <c r="AM8" i="26"/>
  <c r="AP8" i="26" s="1"/>
  <c r="AL8" i="26"/>
  <c r="AK8" i="26"/>
  <c r="AO8" i="26" s="1"/>
  <c r="AJ8" i="26"/>
  <c r="K8" i="26"/>
  <c r="AQ7" i="26"/>
  <c r="AM7" i="26"/>
  <c r="AL7" i="26"/>
  <c r="AK7" i="26"/>
  <c r="AO7" i="26" s="1"/>
  <c r="AJ7" i="26"/>
  <c r="K7" i="26"/>
  <c r="AQ6" i="26"/>
  <c r="AM6" i="26"/>
  <c r="AP6" i="26" s="1"/>
  <c r="AL6" i="26"/>
  <c r="AK6" i="26"/>
  <c r="AO6" i="26" s="1"/>
  <c r="AJ6" i="26"/>
  <c r="K6" i="26"/>
  <c r="AQ5" i="26"/>
  <c r="AM5" i="26"/>
  <c r="AP5" i="26" s="1"/>
  <c r="AL5" i="26"/>
  <c r="AK5" i="26"/>
  <c r="AJ5" i="26"/>
  <c r="K5" i="26"/>
  <c r="AN53" i="27" l="1"/>
  <c r="AK74" i="27"/>
  <c r="AN67" i="27"/>
  <c r="AN68" i="27"/>
  <c r="K75" i="27"/>
  <c r="AM75" i="27"/>
  <c r="AM76" i="27"/>
  <c r="AQ76" i="27"/>
  <c r="AN69" i="27"/>
  <c r="AL75" i="27"/>
  <c r="AJ63" i="27"/>
  <c r="AN56" i="27"/>
  <c r="AN55" i="27"/>
  <c r="AM52" i="27"/>
  <c r="K52" i="27"/>
  <c r="AN42" i="27"/>
  <c r="AP42" i="27"/>
  <c r="AP51" i="27" s="1"/>
  <c r="AL51" i="27"/>
  <c r="K51" i="27"/>
  <c r="AN44" i="27"/>
  <c r="AN45" i="27"/>
  <c r="AK50" i="27"/>
  <c r="AJ40" i="27"/>
  <c r="AM39" i="27"/>
  <c r="AN33" i="27"/>
  <c r="AL27" i="27"/>
  <c r="AL28" i="27" s="1"/>
  <c r="AQ15" i="27"/>
  <c r="AQ16" i="27" s="1"/>
  <c r="AL15" i="27"/>
  <c r="AL16" i="27" s="1"/>
  <c r="K16" i="27"/>
  <c r="AN8" i="27"/>
  <c r="AN9" i="27"/>
  <c r="K74" i="26"/>
  <c r="AQ62" i="26"/>
  <c r="AL74" i="26"/>
  <c r="AQ74" i="26"/>
  <c r="AQ75" i="26"/>
  <c r="AL75" i="26"/>
  <c r="AK75" i="26"/>
  <c r="AN57" i="26"/>
  <c r="AL62" i="26"/>
  <c r="AN56" i="26"/>
  <c r="AJ64" i="26"/>
  <c r="AJ63" i="26"/>
  <c r="AQ52" i="26"/>
  <c r="AK64" i="26"/>
  <c r="AQ64" i="26"/>
  <c r="AM52" i="26"/>
  <c r="AJ50" i="26"/>
  <c r="AJ38" i="26"/>
  <c r="AL50" i="26"/>
  <c r="AK51" i="26"/>
  <c r="AN45" i="26"/>
  <c r="AL39" i="26"/>
  <c r="K40" i="26"/>
  <c r="AN33" i="26"/>
  <c r="K39" i="26"/>
  <c r="AN32" i="26"/>
  <c r="AL27" i="26"/>
  <c r="AL28" i="26" s="1"/>
  <c r="AK26" i="26"/>
  <c r="AL26" i="26"/>
  <c r="AQ15" i="26"/>
  <c r="AQ16" i="26" s="1"/>
  <c r="AL15" i="26"/>
  <c r="AL16" i="26" s="1"/>
  <c r="K16" i="26"/>
  <c r="AN8" i="26"/>
  <c r="AJ15" i="26"/>
  <c r="AJ16" i="26" s="1"/>
  <c r="AN9" i="26"/>
  <c r="AO26" i="26"/>
  <c r="K14" i="26"/>
  <c r="AQ14" i="26"/>
  <c r="AP33" i="26"/>
  <c r="AP43" i="26"/>
  <c r="AN43" i="26"/>
  <c r="AJ51" i="26"/>
  <c r="AL52" i="26"/>
  <c r="K64" i="26"/>
  <c r="K62" i="26"/>
  <c r="AM64" i="26"/>
  <c r="AP54" i="26"/>
  <c r="AP64" i="26" s="1"/>
  <c r="AM75" i="26"/>
  <c r="AP67" i="26"/>
  <c r="AP68" i="26"/>
  <c r="AN68" i="26"/>
  <c r="AQ27" i="26"/>
  <c r="AQ28" i="26" s="1"/>
  <c r="AQ26" i="26"/>
  <c r="AK39" i="26"/>
  <c r="AK38" i="26"/>
  <c r="AQ51" i="26"/>
  <c r="AN7" i="26"/>
  <c r="K15" i="26"/>
  <c r="AN21" i="26"/>
  <c r="AN5" i="26"/>
  <c r="AP7" i="26"/>
  <c r="AP15" i="26" s="1"/>
  <c r="AP16" i="26" s="1"/>
  <c r="AP21" i="26"/>
  <c r="AQ39" i="26"/>
  <c r="K50" i="26"/>
  <c r="K51" i="26"/>
  <c r="K52" i="26"/>
  <c r="AO62" i="26"/>
  <c r="AN54" i="26"/>
  <c r="AN55" i="26"/>
  <c r="AO64" i="26"/>
  <c r="AJ75" i="26"/>
  <c r="AJ76" i="26"/>
  <c r="AN66" i="26"/>
  <c r="AN69" i="26"/>
  <c r="AO69" i="26"/>
  <c r="AO76" i="26" s="1"/>
  <c r="AJ74" i="26"/>
  <c r="AO29" i="26"/>
  <c r="AN30" i="26"/>
  <c r="AO32" i="26"/>
  <c r="AL64" i="26"/>
  <c r="AL63" i="26"/>
  <c r="AO27" i="26"/>
  <c r="AO28" i="26" s="1"/>
  <c r="AQ40" i="26"/>
  <c r="K38" i="26"/>
  <c r="AQ38" i="26"/>
  <c r="AJ14" i="26"/>
  <c r="K28" i="26"/>
  <c r="K27" i="26"/>
  <c r="K26" i="26"/>
  <c r="AN17" i="26"/>
  <c r="AM27" i="26"/>
  <c r="AM28" i="26" s="1"/>
  <c r="AM26" i="26"/>
  <c r="AN19" i="26"/>
  <c r="AM40" i="26"/>
  <c r="AN31" i="26"/>
  <c r="AK40" i="26"/>
  <c r="AM50" i="26"/>
  <c r="AP41" i="26"/>
  <c r="AM51" i="26"/>
  <c r="AN44" i="26"/>
  <c r="AO44" i="26"/>
  <c r="AK15" i="26"/>
  <c r="AK16" i="26" s="1"/>
  <c r="AK14" i="26"/>
  <c r="AO5" i="26"/>
  <c r="AN6" i="26"/>
  <c r="AM14" i="26"/>
  <c r="AM15" i="26"/>
  <c r="AM16" i="26" s="1"/>
  <c r="AJ27" i="26"/>
  <c r="AJ28" i="26" s="1"/>
  <c r="AP17" i="26"/>
  <c r="AN18" i="26"/>
  <c r="AN20" i="26"/>
  <c r="AK27" i="26"/>
  <c r="AK28" i="26" s="1"/>
  <c r="AJ40" i="26"/>
  <c r="AJ39" i="26"/>
  <c r="AN29" i="26"/>
  <c r="AP31" i="26"/>
  <c r="AM38" i="26"/>
  <c r="AM39" i="26"/>
  <c r="AJ52" i="26"/>
  <c r="AN41" i="26"/>
  <c r="AK62" i="26"/>
  <c r="AN53" i="26"/>
  <c r="AK63" i="26"/>
  <c r="AN58" i="26"/>
  <c r="AM62" i="26"/>
  <c r="AO63" i="26"/>
  <c r="AK74" i="26"/>
  <c r="AN65" i="26"/>
  <c r="AK76" i="26"/>
  <c r="AL76" i="26"/>
  <c r="AK63" i="27"/>
  <c r="AM64" i="27"/>
  <c r="K74" i="27"/>
  <c r="K76" i="27"/>
  <c r="AO69" i="27"/>
  <c r="AO75" i="27" s="1"/>
  <c r="AQ74" i="27"/>
  <c r="AK52" i="26"/>
  <c r="AK50" i="26"/>
  <c r="K63" i="26"/>
  <c r="AM63" i="26"/>
  <c r="AP5" i="27"/>
  <c r="AM15" i="27"/>
  <c r="AM16" i="27" s="1"/>
  <c r="AN6" i="27"/>
  <c r="K14" i="27"/>
  <c r="AQ14" i="27"/>
  <c r="K15" i="27"/>
  <c r="AQ27" i="27"/>
  <c r="AQ28" i="27" s="1"/>
  <c r="AQ26" i="27"/>
  <c r="AN20" i="27"/>
  <c r="AN30" i="27"/>
  <c r="AP31" i="27"/>
  <c r="AN32" i="27"/>
  <c r="AK51" i="27"/>
  <c r="AK52" i="27"/>
  <c r="AO42" i="27"/>
  <c r="AN43" i="27"/>
  <c r="AM51" i="27"/>
  <c r="AM50" i="27"/>
  <c r="AJ64" i="27"/>
  <c r="AN54" i="27"/>
  <c r="AO54" i="27"/>
  <c r="AJ76" i="27"/>
  <c r="AJ75" i="27"/>
  <c r="AN66" i="27"/>
  <c r="AN19" i="27"/>
  <c r="AL26" i="27"/>
  <c r="AK38" i="27"/>
  <c r="AN29" i="27"/>
  <c r="AQ40" i="27"/>
  <c r="AQ39" i="27"/>
  <c r="AQ38" i="27"/>
  <c r="AL39" i="27"/>
  <c r="AL40" i="27"/>
  <c r="AM38" i="27"/>
  <c r="AJ52" i="27"/>
  <c r="AJ51" i="27"/>
  <c r="AN41" i="27"/>
  <c r="K62" i="27"/>
  <c r="K63" i="27"/>
  <c r="AM62" i="27"/>
  <c r="AP53" i="27"/>
  <c r="AM63" i="27"/>
  <c r="AN57" i="27"/>
  <c r="AK62" i="27"/>
  <c r="AK76" i="27"/>
  <c r="AL40" i="26"/>
  <c r="AO41" i="26"/>
  <c r="AQ63" i="26"/>
  <c r="AQ76" i="26"/>
  <c r="AN67" i="26"/>
  <c r="AL14" i="26"/>
  <c r="AJ26" i="26"/>
  <c r="AL38" i="26"/>
  <c r="AL51" i="26"/>
  <c r="AQ50" i="26"/>
  <c r="AN42" i="26"/>
  <c r="AJ62" i="26"/>
  <c r="K76" i="26"/>
  <c r="AM76" i="26"/>
  <c r="AM74" i="26"/>
  <c r="K75" i="26"/>
  <c r="AJ14" i="27"/>
  <c r="AN5" i="27"/>
  <c r="AL14" i="27"/>
  <c r="AJ15" i="27"/>
  <c r="AJ16" i="27" s="1"/>
  <c r="AN21" i="27"/>
  <c r="AO21" i="27"/>
  <c r="AK27" i="27"/>
  <c r="AK28" i="27" s="1"/>
  <c r="K40" i="27"/>
  <c r="K38" i="27"/>
  <c r="AM40" i="27"/>
  <c r="AP29" i="27"/>
  <c r="AN31" i="27"/>
  <c r="AO31" i="27"/>
  <c r="AO33" i="27"/>
  <c r="K39" i="27"/>
  <c r="AL50" i="27"/>
  <c r="AL52" i="27"/>
  <c r="AQ52" i="27"/>
  <c r="AQ50" i="27"/>
  <c r="AQ51" i="27"/>
  <c r="AQ62" i="27"/>
  <c r="AQ63" i="27"/>
  <c r="AQ64" i="27"/>
  <c r="AK75" i="27"/>
  <c r="AN65" i="27"/>
  <c r="AP66" i="27"/>
  <c r="AP74" i="27" s="1"/>
  <c r="AM74" i="27"/>
  <c r="AO9" i="27"/>
  <c r="AM14" i="27"/>
  <c r="K28" i="27"/>
  <c r="K27" i="27"/>
  <c r="K26" i="27"/>
  <c r="AM27" i="27"/>
  <c r="AM28" i="27" s="1"/>
  <c r="AM26" i="27"/>
  <c r="AP17" i="27"/>
  <c r="AJ27" i="27"/>
  <c r="AJ28" i="27" s="1"/>
  <c r="AN18" i="27"/>
  <c r="AO19" i="27"/>
  <c r="AJ26" i="27"/>
  <c r="AO29" i="27"/>
  <c r="AL38" i="27"/>
  <c r="AK39" i="27"/>
  <c r="AK40" i="27"/>
  <c r="AJ50" i="27"/>
  <c r="AO55" i="27"/>
  <c r="AO56" i="27"/>
  <c r="AJ62" i="27"/>
  <c r="K64" i="27"/>
  <c r="K50" i="27"/>
  <c r="AL63" i="27"/>
  <c r="AL62" i="27"/>
  <c r="AL64" i="27"/>
  <c r="AL76" i="27"/>
  <c r="AQ75" i="27"/>
  <c r="AL74" i="27"/>
  <c r="AK15" i="27"/>
  <c r="AK16" i="27" s="1"/>
  <c r="AK14" i="27"/>
  <c r="AO5" i="27"/>
  <c r="AN7" i="27"/>
  <c r="AN17" i="27"/>
  <c r="AK26" i="27"/>
  <c r="AJ39" i="27"/>
  <c r="AJ38" i="27"/>
  <c r="AK64" i="27"/>
  <c r="AO53" i="27"/>
  <c r="AN58" i="27"/>
  <c r="AJ74" i="27"/>
  <c r="AO41" i="27"/>
  <c r="AO76" i="27" l="1"/>
  <c r="AP75" i="27"/>
  <c r="AN63" i="27"/>
  <c r="AP52" i="27"/>
  <c r="AP50" i="27"/>
  <c r="AO26" i="27"/>
  <c r="AP63" i="26"/>
  <c r="AP62" i="26"/>
  <c r="AP76" i="26"/>
  <c r="AO75" i="26"/>
  <c r="AP38" i="26"/>
  <c r="AP39" i="26"/>
  <c r="AP40" i="26"/>
  <c r="AP14" i="26"/>
  <c r="AP38" i="27"/>
  <c r="AP40" i="27"/>
  <c r="AP39" i="27"/>
  <c r="AP74" i="26"/>
  <c r="AP75" i="26"/>
  <c r="AN27" i="27"/>
  <c r="AN28" i="27" s="1"/>
  <c r="AN26" i="27"/>
  <c r="AO38" i="27"/>
  <c r="AO39" i="27"/>
  <c r="AO40" i="27"/>
  <c r="AP76" i="27"/>
  <c r="AN39" i="27"/>
  <c r="AN40" i="27"/>
  <c r="AN38" i="27"/>
  <c r="AO74" i="27"/>
  <c r="AP14" i="27"/>
  <c r="AP15" i="27"/>
  <c r="AP16" i="27" s="1"/>
  <c r="AN64" i="27"/>
  <c r="AN27" i="26"/>
  <c r="AN28" i="26" s="1"/>
  <c r="AN26" i="26"/>
  <c r="AO39" i="26"/>
  <c r="AO38" i="26"/>
  <c r="AO40" i="26"/>
  <c r="AO74" i="26"/>
  <c r="AN62" i="27"/>
  <c r="AO15" i="27"/>
  <c r="AO16" i="27" s="1"/>
  <c r="AO14" i="27"/>
  <c r="AN74" i="27"/>
  <c r="AN75" i="27"/>
  <c r="AN76" i="27"/>
  <c r="AO52" i="26"/>
  <c r="AO51" i="26"/>
  <c r="AO50" i="26"/>
  <c r="AO27" i="27"/>
  <c r="AO28" i="27" s="1"/>
  <c r="AN75" i="26"/>
  <c r="AN76" i="26"/>
  <c r="AN74" i="26"/>
  <c r="AN51" i="26"/>
  <c r="AN52" i="26"/>
  <c r="AN50" i="26"/>
  <c r="AP26" i="26"/>
  <c r="AP27" i="26"/>
  <c r="AP28" i="26" s="1"/>
  <c r="AN15" i="26"/>
  <c r="AN16" i="26" s="1"/>
  <c r="AN14" i="26"/>
  <c r="AP63" i="27"/>
  <c r="AP64" i="27"/>
  <c r="AP62" i="27"/>
  <c r="AN52" i="27"/>
  <c r="AN50" i="27"/>
  <c r="AN51" i="27"/>
  <c r="AO51" i="27"/>
  <c r="AO50" i="27"/>
  <c r="AO52" i="27"/>
  <c r="AO64" i="27"/>
  <c r="AO62" i="27"/>
  <c r="AO63" i="27"/>
  <c r="AP26" i="27"/>
  <c r="AP27" i="27"/>
  <c r="AP28" i="27" s="1"/>
  <c r="AN15" i="27"/>
  <c r="AN16" i="27" s="1"/>
  <c r="AN14" i="27"/>
  <c r="AN62" i="26"/>
  <c r="AN64" i="26"/>
  <c r="AN63" i="26"/>
  <c r="AN40" i="26"/>
  <c r="AN39" i="26"/>
  <c r="AN38" i="26"/>
  <c r="AO15" i="26"/>
  <c r="AO16" i="26" s="1"/>
  <c r="AO14" i="26"/>
  <c r="AP51" i="26"/>
  <c r="AP52" i="26"/>
  <c r="AP50" i="26"/>
  <c r="AJ79" i="5" l="1"/>
  <c r="AK79" i="5"/>
  <c r="AL79" i="5"/>
  <c r="AM79" i="5"/>
  <c r="AP79" i="5" s="1"/>
  <c r="AQ79" i="5"/>
  <c r="K79" i="5"/>
  <c r="AJ80" i="5"/>
  <c r="AK80" i="5"/>
  <c r="AO80" i="5" s="1"/>
  <c r="AL80" i="5"/>
  <c r="AM80" i="5"/>
  <c r="AP80" i="5" s="1"/>
  <c r="AQ80" i="5"/>
  <c r="K80" i="5"/>
  <c r="AJ67" i="5"/>
  <c r="AK67" i="5"/>
  <c r="AO67" i="5" s="1"/>
  <c r="AL67" i="5"/>
  <c r="AM67" i="5"/>
  <c r="AQ67" i="5"/>
  <c r="K67" i="5"/>
  <c r="AJ68" i="5"/>
  <c r="AK68" i="5"/>
  <c r="AO68" i="5" s="1"/>
  <c r="AL68" i="5"/>
  <c r="AM68" i="5"/>
  <c r="AP68" i="5" s="1"/>
  <c r="AQ68" i="5"/>
  <c r="K68" i="5"/>
  <c r="AJ55" i="5"/>
  <c r="AK55" i="5"/>
  <c r="AL55" i="5"/>
  <c r="AM55" i="5"/>
  <c r="AN55" i="5"/>
  <c r="AO55" i="5"/>
  <c r="AP55" i="5"/>
  <c r="AQ55" i="5"/>
  <c r="K55" i="5"/>
  <c r="AJ56" i="5"/>
  <c r="AK56" i="5"/>
  <c r="AL56" i="5"/>
  <c r="AM56" i="5"/>
  <c r="AN56" i="5"/>
  <c r="AO56" i="5"/>
  <c r="AP56" i="5"/>
  <c r="AQ56" i="5"/>
  <c r="K56" i="5"/>
  <c r="AJ43" i="5"/>
  <c r="AK43" i="5"/>
  <c r="AO43" i="5" s="1"/>
  <c r="AL43" i="5"/>
  <c r="AM43" i="5"/>
  <c r="AQ43" i="5"/>
  <c r="K43" i="5"/>
  <c r="AJ44" i="5"/>
  <c r="AK44" i="5"/>
  <c r="AL44" i="5"/>
  <c r="AM44" i="5"/>
  <c r="AP44" i="5" s="1"/>
  <c r="AQ44" i="5"/>
  <c r="K44" i="5"/>
  <c r="AJ31" i="5"/>
  <c r="AK31" i="5"/>
  <c r="AO31" i="5" s="1"/>
  <c r="AL31" i="5"/>
  <c r="AM31" i="5"/>
  <c r="AP31" i="5" s="1"/>
  <c r="AQ31" i="5"/>
  <c r="K31" i="5"/>
  <c r="AJ32" i="5"/>
  <c r="AK32" i="5"/>
  <c r="AO32" i="5" s="1"/>
  <c r="AL32" i="5"/>
  <c r="AM32" i="5"/>
  <c r="AQ32" i="5"/>
  <c r="K32" i="5"/>
  <c r="AJ19" i="5"/>
  <c r="AK19" i="5"/>
  <c r="AO19" i="5" s="1"/>
  <c r="AL19" i="5"/>
  <c r="AM19" i="5"/>
  <c r="AP19" i="5" s="1"/>
  <c r="AQ19" i="5"/>
  <c r="K19" i="5"/>
  <c r="AJ20" i="5"/>
  <c r="AK20" i="5"/>
  <c r="AL20" i="5"/>
  <c r="AM20" i="5"/>
  <c r="AP20" i="5" s="1"/>
  <c r="AQ20" i="5"/>
  <c r="K20" i="5"/>
  <c r="AJ7" i="5"/>
  <c r="AK7" i="5"/>
  <c r="AO7" i="5" s="1"/>
  <c r="AL7" i="5"/>
  <c r="AM7" i="5"/>
  <c r="AP7" i="5" s="1"/>
  <c r="AQ7" i="5"/>
  <c r="K7" i="5"/>
  <c r="AJ8" i="5"/>
  <c r="AK8" i="5"/>
  <c r="AL8" i="5"/>
  <c r="AM8" i="5"/>
  <c r="AP8" i="5" s="1"/>
  <c r="AQ8" i="5"/>
  <c r="K8" i="5"/>
  <c r="AJ79" i="3"/>
  <c r="AK79" i="3"/>
  <c r="AL79" i="3"/>
  <c r="AM79" i="3"/>
  <c r="AP79" i="3" s="1"/>
  <c r="AQ79" i="3"/>
  <c r="K79" i="3"/>
  <c r="AJ80" i="3"/>
  <c r="AK80" i="3"/>
  <c r="AO80" i="3" s="1"/>
  <c r="AL80" i="3"/>
  <c r="AM80" i="3"/>
  <c r="AP80" i="3" s="1"/>
  <c r="AQ80" i="3"/>
  <c r="K80" i="3"/>
  <c r="AJ67" i="3"/>
  <c r="AK67" i="3"/>
  <c r="AL67" i="3"/>
  <c r="AM67" i="3"/>
  <c r="AP67" i="3" s="1"/>
  <c r="AQ67" i="3"/>
  <c r="K67" i="3"/>
  <c r="AJ68" i="3"/>
  <c r="AK68" i="3"/>
  <c r="AL68" i="3"/>
  <c r="AM68" i="3"/>
  <c r="AP68" i="3" s="1"/>
  <c r="AQ68" i="3"/>
  <c r="K68" i="3"/>
  <c r="AJ55" i="3"/>
  <c r="AK55" i="3"/>
  <c r="AL55" i="3"/>
  <c r="AM55" i="3"/>
  <c r="AN55" i="3"/>
  <c r="AO55" i="3"/>
  <c r="AP55" i="3"/>
  <c r="AQ55" i="3"/>
  <c r="K55" i="3"/>
  <c r="AJ56" i="3"/>
  <c r="AK56" i="3"/>
  <c r="AL56" i="3"/>
  <c r="AM56" i="3"/>
  <c r="AN56" i="3"/>
  <c r="AO56" i="3"/>
  <c r="AP56" i="3"/>
  <c r="AQ56" i="3"/>
  <c r="K56" i="3"/>
  <c r="AJ43" i="3"/>
  <c r="AK43" i="3"/>
  <c r="AL43" i="3"/>
  <c r="AM43" i="3"/>
  <c r="AP43" i="3" s="1"/>
  <c r="AQ43" i="3"/>
  <c r="K43" i="3"/>
  <c r="AJ44" i="3"/>
  <c r="AK44" i="3"/>
  <c r="AO44" i="3" s="1"/>
  <c r="AL44" i="3"/>
  <c r="AM44" i="3"/>
  <c r="AQ44" i="3"/>
  <c r="K44" i="3"/>
  <c r="AJ31" i="3"/>
  <c r="AK31" i="3"/>
  <c r="AL31" i="3"/>
  <c r="AM31" i="3"/>
  <c r="AP31" i="3" s="1"/>
  <c r="AQ31" i="3"/>
  <c r="K31" i="3"/>
  <c r="AJ32" i="3"/>
  <c r="AK32" i="3"/>
  <c r="AO32" i="3" s="1"/>
  <c r="AL32" i="3"/>
  <c r="AM32" i="3"/>
  <c r="AP32" i="3" s="1"/>
  <c r="AQ32" i="3"/>
  <c r="K32" i="3"/>
  <c r="AJ19" i="3"/>
  <c r="AK19" i="3"/>
  <c r="AO19" i="3" s="1"/>
  <c r="AL19" i="3"/>
  <c r="AM19" i="3"/>
  <c r="AQ19" i="3"/>
  <c r="K19" i="3"/>
  <c r="AJ20" i="3"/>
  <c r="AK20" i="3"/>
  <c r="AO20" i="3" s="1"/>
  <c r="AL20" i="3"/>
  <c r="AM20" i="3"/>
  <c r="AP20" i="3" s="1"/>
  <c r="AQ20" i="3"/>
  <c r="K20" i="3"/>
  <c r="AJ7" i="3"/>
  <c r="AK7" i="3"/>
  <c r="AO7" i="3" s="1"/>
  <c r="AL7" i="3"/>
  <c r="AM7" i="3"/>
  <c r="AP7" i="3" s="1"/>
  <c r="AQ7" i="3"/>
  <c r="K7" i="3"/>
  <c r="AJ8" i="3"/>
  <c r="AK8" i="3"/>
  <c r="AO8" i="3" s="1"/>
  <c r="AL8" i="3"/>
  <c r="AM8" i="3"/>
  <c r="AP8" i="3" s="1"/>
  <c r="AQ8" i="3"/>
  <c r="K8" i="3"/>
  <c r="AN8" i="5" l="1"/>
  <c r="AN79" i="5"/>
  <c r="AO8" i="5"/>
  <c r="AN19" i="5"/>
  <c r="AN43" i="3"/>
  <c r="AN32" i="3"/>
  <c r="AO43" i="3"/>
  <c r="AN67" i="3"/>
  <c r="AN20" i="5"/>
  <c r="AN67" i="5"/>
  <c r="AN68" i="3"/>
  <c r="AO67" i="3"/>
  <c r="AO20" i="5"/>
  <c r="AN43" i="5"/>
  <c r="AN8" i="3"/>
  <c r="AN19" i="3"/>
  <c r="AN44" i="3"/>
  <c r="AO68" i="3"/>
  <c r="AN31" i="5"/>
  <c r="AN79" i="3"/>
  <c r="AN32" i="5"/>
  <c r="AN31" i="3"/>
  <c r="AP44" i="3"/>
  <c r="AN80" i="5"/>
  <c r="AN20" i="3"/>
  <c r="AN80" i="3"/>
  <c r="AP32" i="5"/>
  <c r="AN44" i="5"/>
  <c r="AO79" i="5"/>
  <c r="AP67" i="5"/>
  <c r="AN68" i="5"/>
  <c r="AO44" i="5"/>
  <c r="AP43" i="5"/>
  <c r="AN7" i="5"/>
  <c r="AO79" i="3"/>
  <c r="AO31" i="3"/>
  <c r="AP19" i="3"/>
  <c r="AN7" i="3"/>
  <c r="Y175" i="5" l="1"/>
  <c r="Y176" i="5" s="1"/>
  <c r="X175" i="5"/>
  <c r="X176" i="5" s="1"/>
  <c r="W175" i="5"/>
  <c r="W176" i="5" s="1"/>
  <c r="V175" i="5"/>
  <c r="V176" i="5" s="1"/>
  <c r="U175" i="5"/>
  <c r="U176" i="5" s="1"/>
  <c r="T175" i="5"/>
  <c r="T176" i="5" s="1"/>
  <c r="S175" i="5"/>
  <c r="S176" i="5" s="1"/>
  <c r="R175" i="5"/>
  <c r="R176" i="5" s="1"/>
  <c r="Q175" i="5"/>
  <c r="Q176" i="5" s="1"/>
  <c r="P175" i="5"/>
  <c r="P176" i="5" s="1"/>
  <c r="O175" i="5"/>
  <c r="O176" i="5" s="1"/>
  <c r="N175" i="5"/>
  <c r="N176" i="5" s="1"/>
  <c r="L175" i="5"/>
  <c r="L176" i="5" s="1"/>
  <c r="K175" i="5"/>
  <c r="K176" i="5" s="1"/>
  <c r="J175" i="5"/>
  <c r="J176" i="5" s="1"/>
  <c r="I175" i="5"/>
  <c r="I176" i="5" s="1"/>
  <c r="H175" i="5"/>
  <c r="H176" i="5" s="1"/>
  <c r="G175" i="5"/>
  <c r="G176" i="5" s="1"/>
  <c r="F175" i="5"/>
  <c r="F176" i="5" s="1"/>
  <c r="E175" i="5"/>
  <c r="E176" i="5" s="1"/>
  <c r="D175" i="5"/>
  <c r="D176" i="5" s="1"/>
  <c r="Y174" i="5"/>
  <c r="X174" i="5"/>
  <c r="W174" i="5"/>
  <c r="V174" i="5"/>
  <c r="U174" i="5"/>
  <c r="T174" i="5"/>
  <c r="S174" i="5"/>
  <c r="R174" i="5"/>
  <c r="Q174" i="5"/>
  <c r="P174" i="5"/>
  <c r="O174" i="5"/>
  <c r="N174" i="5"/>
  <c r="L174" i="5"/>
  <c r="K174" i="5"/>
  <c r="J174" i="5"/>
  <c r="I174" i="5"/>
  <c r="H174" i="5"/>
  <c r="G174" i="5"/>
  <c r="F174" i="5"/>
  <c r="E174" i="5"/>
  <c r="D174" i="5"/>
  <c r="Y163" i="5"/>
  <c r="Y164" i="5" s="1"/>
  <c r="X163" i="5"/>
  <c r="X164" i="5" s="1"/>
  <c r="W163" i="5"/>
  <c r="W164" i="5" s="1"/>
  <c r="V163" i="5"/>
  <c r="V164" i="5" s="1"/>
  <c r="U163" i="5"/>
  <c r="U164" i="5" s="1"/>
  <c r="T163" i="5"/>
  <c r="T164" i="5" s="1"/>
  <c r="S163" i="5"/>
  <c r="S164" i="5" s="1"/>
  <c r="R163" i="5"/>
  <c r="R164" i="5" s="1"/>
  <c r="Q163" i="5"/>
  <c r="Q164" i="5" s="1"/>
  <c r="P163" i="5"/>
  <c r="P164" i="5" s="1"/>
  <c r="O163" i="5"/>
  <c r="O164" i="5" s="1"/>
  <c r="N163" i="5"/>
  <c r="N164" i="5" s="1"/>
  <c r="L163" i="5"/>
  <c r="L164" i="5" s="1"/>
  <c r="K163" i="5"/>
  <c r="K164" i="5" s="1"/>
  <c r="J163" i="5"/>
  <c r="J164" i="5" s="1"/>
  <c r="I163" i="5"/>
  <c r="I164" i="5" s="1"/>
  <c r="H163" i="5"/>
  <c r="H164" i="5" s="1"/>
  <c r="G163" i="5"/>
  <c r="G164" i="5" s="1"/>
  <c r="F163" i="5"/>
  <c r="F164" i="5" s="1"/>
  <c r="E163" i="5"/>
  <c r="E164" i="5" s="1"/>
  <c r="D163" i="5"/>
  <c r="D164" i="5" s="1"/>
  <c r="Y162" i="5"/>
  <c r="X162" i="5"/>
  <c r="W162" i="5"/>
  <c r="V162" i="5"/>
  <c r="U162" i="5"/>
  <c r="T162" i="5"/>
  <c r="S162" i="5"/>
  <c r="R162" i="5"/>
  <c r="Q162" i="5"/>
  <c r="P162" i="5"/>
  <c r="O162" i="5"/>
  <c r="N162" i="5"/>
  <c r="L162" i="5"/>
  <c r="K162" i="5"/>
  <c r="J162" i="5"/>
  <c r="I162" i="5"/>
  <c r="H162" i="5"/>
  <c r="G162" i="5"/>
  <c r="F162" i="5"/>
  <c r="E162" i="5"/>
  <c r="D162" i="5"/>
  <c r="Y151" i="5"/>
  <c r="Y152" i="5" s="1"/>
  <c r="X151" i="5"/>
  <c r="X152" i="5" s="1"/>
  <c r="W151" i="5"/>
  <c r="W152" i="5" s="1"/>
  <c r="V151" i="5"/>
  <c r="V152" i="5" s="1"/>
  <c r="U151" i="5"/>
  <c r="U152" i="5" s="1"/>
  <c r="T151" i="5"/>
  <c r="T152" i="5" s="1"/>
  <c r="S151" i="5"/>
  <c r="S152" i="5" s="1"/>
  <c r="R151" i="5"/>
  <c r="R152" i="5" s="1"/>
  <c r="Q151" i="5"/>
  <c r="Q152" i="5" s="1"/>
  <c r="P151" i="5"/>
  <c r="P152" i="5" s="1"/>
  <c r="O151" i="5"/>
  <c r="O152" i="5" s="1"/>
  <c r="N151" i="5"/>
  <c r="N152" i="5" s="1"/>
  <c r="L151" i="5"/>
  <c r="L152" i="5" s="1"/>
  <c r="K151" i="5"/>
  <c r="K152" i="5" s="1"/>
  <c r="J151" i="5"/>
  <c r="J152" i="5" s="1"/>
  <c r="I151" i="5"/>
  <c r="I152" i="5" s="1"/>
  <c r="H151" i="5"/>
  <c r="H152" i="5" s="1"/>
  <c r="G151" i="5"/>
  <c r="G152" i="5" s="1"/>
  <c r="F151" i="5"/>
  <c r="F152" i="5" s="1"/>
  <c r="E151" i="5"/>
  <c r="E152" i="5" s="1"/>
  <c r="D151" i="5"/>
  <c r="D152" i="5" s="1"/>
  <c r="Y150" i="5"/>
  <c r="X150" i="5"/>
  <c r="W150" i="5"/>
  <c r="V150" i="5"/>
  <c r="U150" i="5"/>
  <c r="T150" i="5"/>
  <c r="S150" i="5"/>
  <c r="R150" i="5"/>
  <c r="Q150" i="5"/>
  <c r="P150" i="5"/>
  <c r="O150" i="5"/>
  <c r="N150" i="5"/>
  <c r="L150" i="5"/>
  <c r="K150" i="5"/>
  <c r="J150" i="5"/>
  <c r="I150" i="5"/>
  <c r="H150" i="5"/>
  <c r="G150" i="5"/>
  <c r="F150" i="5"/>
  <c r="E150" i="5"/>
  <c r="D150" i="5"/>
  <c r="Y139" i="5"/>
  <c r="Y140" i="5" s="1"/>
  <c r="X139" i="5"/>
  <c r="X140" i="5" s="1"/>
  <c r="W139" i="5"/>
  <c r="W140" i="5" s="1"/>
  <c r="V139" i="5"/>
  <c r="V140" i="5" s="1"/>
  <c r="U139" i="5"/>
  <c r="U140" i="5" s="1"/>
  <c r="T139" i="5"/>
  <c r="T140" i="5" s="1"/>
  <c r="S139" i="5"/>
  <c r="S140" i="5" s="1"/>
  <c r="R139" i="5"/>
  <c r="R140" i="5" s="1"/>
  <c r="Q139" i="5"/>
  <c r="Q140" i="5" s="1"/>
  <c r="P139" i="5"/>
  <c r="P140" i="5" s="1"/>
  <c r="O139" i="5"/>
  <c r="O140" i="5" s="1"/>
  <c r="N139" i="5"/>
  <c r="N140" i="5" s="1"/>
  <c r="L139" i="5"/>
  <c r="L140" i="5" s="1"/>
  <c r="K139" i="5"/>
  <c r="K140" i="5" s="1"/>
  <c r="J139" i="5"/>
  <c r="J140" i="5" s="1"/>
  <c r="I139" i="5"/>
  <c r="I140" i="5" s="1"/>
  <c r="H139" i="5"/>
  <c r="H140" i="5" s="1"/>
  <c r="G139" i="5"/>
  <c r="G140" i="5" s="1"/>
  <c r="F139" i="5"/>
  <c r="F140" i="5" s="1"/>
  <c r="E139" i="5"/>
  <c r="E140" i="5" s="1"/>
  <c r="D139" i="5"/>
  <c r="D140" i="5" s="1"/>
  <c r="Y138" i="5"/>
  <c r="X138" i="5"/>
  <c r="W138" i="5"/>
  <c r="V138" i="5"/>
  <c r="U138" i="5"/>
  <c r="T138" i="5"/>
  <c r="S138" i="5"/>
  <c r="R138" i="5"/>
  <c r="Q138" i="5"/>
  <c r="P138" i="5"/>
  <c r="O138" i="5"/>
  <c r="N138" i="5"/>
  <c r="L138" i="5"/>
  <c r="K138" i="5"/>
  <c r="J138" i="5"/>
  <c r="I138" i="5"/>
  <c r="H138" i="5"/>
  <c r="G138" i="5"/>
  <c r="F138" i="5"/>
  <c r="E138" i="5"/>
  <c r="D138" i="5"/>
  <c r="Y127" i="5"/>
  <c r="Y128" i="5" s="1"/>
  <c r="X127" i="5"/>
  <c r="X128" i="5" s="1"/>
  <c r="W127" i="5"/>
  <c r="W128" i="5" s="1"/>
  <c r="V127" i="5"/>
  <c r="V128" i="5" s="1"/>
  <c r="U127" i="5"/>
  <c r="U128" i="5" s="1"/>
  <c r="T127" i="5"/>
  <c r="T128" i="5" s="1"/>
  <c r="S127" i="5"/>
  <c r="S128" i="5" s="1"/>
  <c r="R127" i="5"/>
  <c r="R128" i="5" s="1"/>
  <c r="Q127" i="5"/>
  <c r="Q128" i="5" s="1"/>
  <c r="P127" i="5"/>
  <c r="P128" i="5" s="1"/>
  <c r="O127" i="5"/>
  <c r="O128" i="5" s="1"/>
  <c r="N127" i="5"/>
  <c r="N128" i="5" s="1"/>
  <c r="L127" i="5"/>
  <c r="L128" i="5" s="1"/>
  <c r="K127" i="5"/>
  <c r="K128" i="5" s="1"/>
  <c r="J127" i="5"/>
  <c r="J128" i="5" s="1"/>
  <c r="I127" i="5"/>
  <c r="I128" i="5" s="1"/>
  <c r="H127" i="5"/>
  <c r="H128" i="5" s="1"/>
  <c r="G127" i="5"/>
  <c r="G128" i="5" s="1"/>
  <c r="F127" i="5"/>
  <c r="F128" i="5" s="1"/>
  <c r="E127" i="5"/>
  <c r="E128" i="5" s="1"/>
  <c r="D127" i="5"/>
  <c r="D128" i="5" s="1"/>
  <c r="Y126" i="5"/>
  <c r="X126" i="5"/>
  <c r="W126" i="5"/>
  <c r="V126" i="5"/>
  <c r="U126" i="5"/>
  <c r="T126" i="5"/>
  <c r="S126" i="5"/>
  <c r="R126" i="5"/>
  <c r="Q126" i="5"/>
  <c r="P126" i="5"/>
  <c r="O126" i="5"/>
  <c r="N126" i="5"/>
  <c r="L126" i="5"/>
  <c r="K126" i="5"/>
  <c r="J126" i="5"/>
  <c r="I126" i="5"/>
  <c r="H126" i="5"/>
  <c r="G126" i="5"/>
  <c r="F126" i="5"/>
  <c r="E126" i="5"/>
  <c r="D12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L115" i="5"/>
  <c r="L116" i="5" s="1"/>
  <c r="K115" i="5"/>
  <c r="K116" i="5" s="1"/>
  <c r="J115" i="5"/>
  <c r="J116" i="5" s="1"/>
  <c r="I115" i="5"/>
  <c r="I116" i="5" s="1"/>
  <c r="H115" i="5"/>
  <c r="H116" i="5" s="1"/>
  <c r="G115" i="5"/>
  <c r="G116" i="5" s="1"/>
  <c r="F115" i="5"/>
  <c r="F116" i="5" s="1"/>
  <c r="E115" i="5"/>
  <c r="E116" i="5" s="1"/>
  <c r="D115" i="5"/>
  <c r="D116" i="5" s="1"/>
  <c r="Y114" i="5"/>
  <c r="X114" i="5"/>
  <c r="W114" i="5"/>
  <c r="V114" i="5"/>
  <c r="U114" i="5"/>
  <c r="T114" i="5"/>
  <c r="S114" i="5"/>
  <c r="R114" i="5"/>
  <c r="Q114" i="5"/>
  <c r="P114" i="5"/>
  <c r="O114" i="5"/>
  <c r="N114" i="5"/>
  <c r="L114" i="5"/>
  <c r="K114" i="5"/>
  <c r="J114" i="5"/>
  <c r="I114" i="5"/>
  <c r="H114" i="5"/>
  <c r="G114" i="5"/>
  <c r="F114" i="5"/>
  <c r="E114" i="5"/>
  <c r="D11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L103" i="5"/>
  <c r="L104" i="5" s="1"/>
  <c r="K103" i="5"/>
  <c r="K104" i="5" s="1"/>
  <c r="J103" i="5"/>
  <c r="J104" i="5" s="1"/>
  <c r="I103" i="5"/>
  <c r="I104" i="5" s="1"/>
  <c r="H103" i="5"/>
  <c r="H104" i="5" s="1"/>
  <c r="G103" i="5"/>
  <c r="G104" i="5" s="1"/>
  <c r="F103" i="5"/>
  <c r="F104" i="5" s="1"/>
  <c r="E103" i="5"/>
  <c r="E104" i="5" s="1"/>
  <c r="D103" i="5"/>
  <c r="D104" i="5" s="1"/>
  <c r="Y102" i="5"/>
  <c r="X102" i="5"/>
  <c r="W102" i="5"/>
  <c r="V102" i="5"/>
  <c r="U102" i="5"/>
  <c r="T102" i="5"/>
  <c r="S102" i="5"/>
  <c r="R102" i="5"/>
  <c r="Q102" i="5"/>
  <c r="P102" i="5"/>
  <c r="O102" i="5"/>
  <c r="N102" i="5"/>
  <c r="L102" i="5"/>
  <c r="K102" i="5"/>
  <c r="J102" i="5"/>
  <c r="I102" i="5"/>
  <c r="H102" i="5"/>
  <c r="G102" i="5"/>
  <c r="F102" i="5"/>
  <c r="E102" i="5"/>
  <c r="D102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J88" i="5"/>
  <c r="I88" i="5"/>
  <c r="H88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J87" i="5"/>
  <c r="I87" i="5"/>
  <c r="H87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J86" i="5"/>
  <c r="I86" i="5"/>
  <c r="H86" i="5"/>
  <c r="AQ85" i="5"/>
  <c r="AP85" i="5"/>
  <c r="AO85" i="5"/>
  <c r="AN85" i="5"/>
  <c r="AM85" i="5"/>
  <c r="AL85" i="5"/>
  <c r="AK85" i="5"/>
  <c r="AJ85" i="5"/>
  <c r="K85" i="5"/>
  <c r="AQ84" i="5"/>
  <c r="AP84" i="5"/>
  <c r="AO84" i="5"/>
  <c r="AN84" i="5"/>
  <c r="AM84" i="5"/>
  <c r="AL84" i="5"/>
  <c r="AK84" i="5"/>
  <c r="AJ84" i="5"/>
  <c r="K84" i="5"/>
  <c r="AQ83" i="5"/>
  <c r="AP83" i="5"/>
  <c r="AO83" i="5"/>
  <c r="AN83" i="5"/>
  <c r="AM83" i="5"/>
  <c r="AL83" i="5"/>
  <c r="AK83" i="5"/>
  <c r="AJ83" i="5"/>
  <c r="K83" i="5"/>
  <c r="AQ82" i="5"/>
  <c r="AM82" i="5"/>
  <c r="AP82" i="5" s="1"/>
  <c r="AL82" i="5"/>
  <c r="AK82" i="5"/>
  <c r="AJ82" i="5"/>
  <c r="K82" i="5"/>
  <c r="AQ81" i="5"/>
  <c r="AM81" i="5"/>
  <c r="AP81" i="5" s="1"/>
  <c r="AL81" i="5"/>
  <c r="AK81" i="5"/>
  <c r="AO81" i="5" s="1"/>
  <c r="AJ81" i="5"/>
  <c r="K81" i="5"/>
  <c r="AQ78" i="5"/>
  <c r="AM78" i="5"/>
  <c r="AP78" i="5" s="1"/>
  <c r="AL78" i="5"/>
  <c r="AK78" i="5"/>
  <c r="AO78" i="5" s="1"/>
  <c r="AJ78" i="5"/>
  <c r="K78" i="5"/>
  <c r="AQ77" i="5"/>
  <c r="AM77" i="5"/>
  <c r="AP77" i="5" s="1"/>
  <c r="AL77" i="5"/>
  <c r="AK77" i="5"/>
  <c r="AO77" i="5" s="1"/>
  <c r="AJ77" i="5"/>
  <c r="K77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J76" i="5"/>
  <c r="I76" i="5"/>
  <c r="H76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J75" i="5"/>
  <c r="I75" i="5"/>
  <c r="H75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J74" i="5"/>
  <c r="I74" i="5"/>
  <c r="H74" i="5"/>
  <c r="AQ73" i="5"/>
  <c r="AP73" i="5"/>
  <c r="AO73" i="5"/>
  <c r="AN73" i="5"/>
  <c r="AM73" i="5"/>
  <c r="AL73" i="5"/>
  <c r="AK73" i="5"/>
  <c r="AJ73" i="5"/>
  <c r="K73" i="5"/>
  <c r="AQ72" i="5"/>
  <c r="AP72" i="5"/>
  <c r="AO72" i="5"/>
  <c r="AN72" i="5"/>
  <c r="AM72" i="5"/>
  <c r="AL72" i="5"/>
  <c r="AK72" i="5"/>
  <c r="AJ72" i="5"/>
  <c r="K72" i="5"/>
  <c r="AQ71" i="5"/>
  <c r="AP71" i="5"/>
  <c r="AO71" i="5"/>
  <c r="AN71" i="5"/>
  <c r="AM71" i="5"/>
  <c r="AL71" i="5"/>
  <c r="AK71" i="5"/>
  <c r="AJ71" i="5"/>
  <c r="K71" i="5"/>
  <c r="AQ70" i="5"/>
  <c r="AP70" i="5"/>
  <c r="AO70" i="5"/>
  <c r="AN70" i="5"/>
  <c r="AM70" i="5"/>
  <c r="AL70" i="5"/>
  <c r="AK70" i="5"/>
  <c r="AJ70" i="5"/>
  <c r="K70" i="5"/>
  <c r="AQ69" i="5"/>
  <c r="AM69" i="5"/>
  <c r="AP69" i="5" s="1"/>
  <c r="AL69" i="5"/>
  <c r="AK69" i="5"/>
  <c r="AO69" i="5" s="1"/>
  <c r="AJ69" i="5"/>
  <c r="K69" i="5"/>
  <c r="AQ66" i="5"/>
  <c r="AM66" i="5"/>
  <c r="AP66" i="5" s="1"/>
  <c r="AL66" i="5"/>
  <c r="AK66" i="5"/>
  <c r="AJ66" i="5"/>
  <c r="K66" i="5"/>
  <c r="AQ65" i="5"/>
  <c r="AM65" i="5"/>
  <c r="AP65" i="5" s="1"/>
  <c r="AL65" i="5"/>
  <c r="AK65" i="5"/>
  <c r="AO65" i="5" s="1"/>
  <c r="AJ65" i="5"/>
  <c r="K65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J64" i="5"/>
  <c r="I64" i="5"/>
  <c r="H64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J63" i="5"/>
  <c r="I63" i="5"/>
  <c r="H63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J62" i="5"/>
  <c r="I62" i="5"/>
  <c r="H62" i="5"/>
  <c r="AQ61" i="5"/>
  <c r="AP61" i="5"/>
  <c r="AO61" i="5"/>
  <c r="AN61" i="5"/>
  <c r="AM61" i="5"/>
  <c r="AL61" i="5"/>
  <c r="AK61" i="5"/>
  <c r="AJ61" i="5"/>
  <c r="K61" i="5"/>
  <c r="AQ60" i="5"/>
  <c r="AP60" i="5"/>
  <c r="AO60" i="5"/>
  <c r="AN60" i="5"/>
  <c r="AM60" i="5"/>
  <c r="AL60" i="5"/>
  <c r="AK60" i="5"/>
  <c r="AJ60" i="5"/>
  <c r="K60" i="5"/>
  <c r="AQ59" i="5"/>
  <c r="AP59" i="5"/>
  <c r="AO59" i="5"/>
  <c r="AN59" i="5"/>
  <c r="AM59" i="5"/>
  <c r="AL59" i="5"/>
  <c r="AK59" i="5"/>
  <c r="AJ59" i="5"/>
  <c r="K59" i="5"/>
  <c r="AQ58" i="5"/>
  <c r="AP58" i="5"/>
  <c r="AO58" i="5"/>
  <c r="AN58" i="5"/>
  <c r="AM58" i="5"/>
  <c r="AL58" i="5"/>
  <c r="AK58" i="5"/>
  <c r="AJ58" i="5"/>
  <c r="K58" i="5"/>
  <c r="AQ57" i="5"/>
  <c r="AP57" i="5"/>
  <c r="AO57" i="5"/>
  <c r="AN57" i="5"/>
  <c r="AM57" i="5"/>
  <c r="AL57" i="5"/>
  <c r="AK57" i="5"/>
  <c r="AJ57" i="5"/>
  <c r="K57" i="5"/>
  <c r="AQ54" i="5"/>
  <c r="AM54" i="5"/>
  <c r="AP54" i="5" s="1"/>
  <c r="AL54" i="5"/>
  <c r="AK54" i="5"/>
  <c r="AO54" i="5" s="1"/>
  <c r="AJ54" i="5"/>
  <c r="K54" i="5"/>
  <c r="AQ53" i="5"/>
  <c r="AM53" i="5"/>
  <c r="AP53" i="5" s="1"/>
  <c r="AL53" i="5"/>
  <c r="AK53" i="5"/>
  <c r="AO53" i="5" s="1"/>
  <c r="AJ53" i="5"/>
  <c r="K53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J52" i="5"/>
  <c r="I52" i="5"/>
  <c r="H52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J51" i="5"/>
  <c r="I51" i="5"/>
  <c r="H51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J50" i="5"/>
  <c r="I50" i="5"/>
  <c r="H50" i="5"/>
  <c r="AQ49" i="5"/>
  <c r="AP49" i="5"/>
  <c r="AO49" i="5"/>
  <c r="AN49" i="5"/>
  <c r="AM49" i="5"/>
  <c r="AL49" i="5"/>
  <c r="AK49" i="5"/>
  <c r="AJ49" i="5"/>
  <c r="K49" i="5"/>
  <c r="AQ48" i="5"/>
  <c r="AP48" i="5"/>
  <c r="AO48" i="5"/>
  <c r="AN48" i="5"/>
  <c r="AM48" i="5"/>
  <c r="AL48" i="5"/>
  <c r="AK48" i="5"/>
  <c r="AJ48" i="5"/>
  <c r="K48" i="5"/>
  <c r="AQ47" i="5"/>
  <c r="AP47" i="5"/>
  <c r="AO47" i="5"/>
  <c r="AN47" i="5"/>
  <c r="AM47" i="5"/>
  <c r="AL47" i="5"/>
  <c r="AK47" i="5"/>
  <c r="AJ47" i="5"/>
  <c r="K47" i="5"/>
  <c r="AQ46" i="5"/>
  <c r="AP46" i="5"/>
  <c r="AO46" i="5"/>
  <c r="AN46" i="5"/>
  <c r="AM46" i="5"/>
  <c r="AL46" i="5"/>
  <c r="AK46" i="5"/>
  <c r="AJ46" i="5"/>
  <c r="K46" i="5"/>
  <c r="AQ45" i="5"/>
  <c r="AM45" i="5"/>
  <c r="AP45" i="5" s="1"/>
  <c r="AL45" i="5"/>
  <c r="AK45" i="5"/>
  <c r="AO45" i="5" s="1"/>
  <c r="AJ45" i="5"/>
  <c r="K45" i="5"/>
  <c r="AQ42" i="5"/>
  <c r="AM42" i="5"/>
  <c r="AP42" i="5" s="1"/>
  <c r="AL42" i="5"/>
  <c r="AK42" i="5"/>
  <c r="AJ42" i="5"/>
  <c r="K42" i="5"/>
  <c r="AQ41" i="5"/>
  <c r="AM41" i="5"/>
  <c r="AP41" i="5" s="1"/>
  <c r="AL41" i="5"/>
  <c r="AK41" i="5"/>
  <c r="AO41" i="5" s="1"/>
  <c r="AJ41" i="5"/>
  <c r="K41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J40" i="5"/>
  <c r="I40" i="5"/>
  <c r="H40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J39" i="5"/>
  <c r="I39" i="5"/>
  <c r="H39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J38" i="5"/>
  <c r="I38" i="5"/>
  <c r="H38" i="5"/>
  <c r="AQ37" i="5"/>
  <c r="AP37" i="5"/>
  <c r="AO37" i="5"/>
  <c r="AN37" i="5"/>
  <c r="AM37" i="5"/>
  <c r="AL37" i="5"/>
  <c r="AK37" i="5"/>
  <c r="AJ37" i="5"/>
  <c r="K37" i="5"/>
  <c r="AQ36" i="5"/>
  <c r="AP36" i="5"/>
  <c r="AO36" i="5"/>
  <c r="AN36" i="5"/>
  <c r="AM36" i="5"/>
  <c r="AL36" i="5"/>
  <c r="AK36" i="5"/>
  <c r="AJ36" i="5"/>
  <c r="K36" i="5"/>
  <c r="AQ35" i="5"/>
  <c r="AP35" i="5"/>
  <c r="AO35" i="5"/>
  <c r="AN35" i="5"/>
  <c r="AM35" i="5"/>
  <c r="AL35" i="5"/>
  <c r="AK35" i="5"/>
  <c r="AJ35" i="5"/>
  <c r="K35" i="5"/>
  <c r="AQ34" i="5"/>
  <c r="AP34" i="5"/>
  <c r="AO34" i="5"/>
  <c r="AN34" i="5"/>
  <c r="AM34" i="5"/>
  <c r="AL34" i="5"/>
  <c r="AK34" i="5"/>
  <c r="AJ34" i="5"/>
  <c r="K34" i="5"/>
  <c r="AQ33" i="5"/>
  <c r="AM33" i="5"/>
  <c r="AP33" i="5" s="1"/>
  <c r="AL33" i="5"/>
  <c r="AK33" i="5"/>
  <c r="AO33" i="5" s="1"/>
  <c r="AJ33" i="5"/>
  <c r="K33" i="5"/>
  <c r="AQ30" i="5"/>
  <c r="AM30" i="5"/>
  <c r="AP30" i="5" s="1"/>
  <c r="AL30" i="5"/>
  <c r="AK30" i="5"/>
  <c r="AO30" i="5" s="1"/>
  <c r="AJ30" i="5"/>
  <c r="K30" i="5"/>
  <c r="AQ29" i="5"/>
  <c r="AM29" i="5"/>
  <c r="AP29" i="5" s="1"/>
  <c r="AL29" i="5"/>
  <c r="AK29" i="5"/>
  <c r="AO29" i="5" s="1"/>
  <c r="AJ29" i="5"/>
  <c r="K29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J28" i="5"/>
  <c r="I28" i="5"/>
  <c r="H28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J27" i="5"/>
  <c r="I27" i="5"/>
  <c r="H27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J26" i="5"/>
  <c r="I26" i="5"/>
  <c r="H26" i="5"/>
  <c r="AQ25" i="5"/>
  <c r="AM25" i="5"/>
  <c r="AP25" i="5" s="1"/>
  <c r="AL25" i="5"/>
  <c r="AK25" i="5"/>
  <c r="AO25" i="5" s="1"/>
  <c r="AJ25" i="5"/>
  <c r="K25" i="5"/>
  <c r="AQ24" i="5"/>
  <c r="AM24" i="5"/>
  <c r="AP24" i="5" s="1"/>
  <c r="AL24" i="5"/>
  <c r="AK24" i="5"/>
  <c r="AO24" i="5" s="1"/>
  <c r="AJ24" i="5"/>
  <c r="K24" i="5"/>
  <c r="AQ23" i="5"/>
  <c r="AM23" i="5"/>
  <c r="AP23" i="5" s="1"/>
  <c r="AL23" i="5"/>
  <c r="AK23" i="5"/>
  <c r="AJ23" i="5"/>
  <c r="K23" i="5"/>
  <c r="AQ22" i="5"/>
  <c r="AM22" i="5"/>
  <c r="AP22" i="5" s="1"/>
  <c r="AL22" i="5"/>
  <c r="AK22" i="5"/>
  <c r="AO22" i="5" s="1"/>
  <c r="AJ22" i="5"/>
  <c r="K22" i="5"/>
  <c r="AQ21" i="5"/>
  <c r="AM21" i="5"/>
  <c r="AP21" i="5" s="1"/>
  <c r="AL21" i="5"/>
  <c r="AK21" i="5"/>
  <c r="AO21" i="5" s="1"/>
  <c r="AJ21" i="5"/>
  <c r="K21" i="5"/>
  <c r="AQ18" i="5"/>
  <c r="AM18" i="5"/>
  <c r="AP18" i="5" s="1"/>
  <c r="AL18" i="5"/>
  <c r="AK18" i="5"/>
  <c r="AO18" i="5" s="1"/>
  <c r="AJ18" i="5"/>
  <c r="K18" i="5"/>
  <c r="AQ17" i="5"/>
  <c r="AM17" i="5"/>
  <c r="AP17" i="5" s="1"/>
  <c r="AL17" i="5"/>
  <c r="AK17" i="5"/>
  <c r="AJ17" i="5"/>
  <c r="K17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J16" i="5"/>
  <c r="I16" i="5"/>
  <c r="H16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J15" i="5"/>
  <c r="I15" i="5"/>
  <c r="H15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J14" i="5"/>
  <c r="I14" i="5"/>
  <c r="H14" i="5"/>
  <c r="AQ13" i="5"/>
  <c r="AP13" i="5"/>
  <c r="AO13" i="5"/>
  <c r="AN13" i="5"/>
  <c r="AM13" i="5"/>
  <c r="AL13" i="5"/>
  <c r="AK13" i="5"/>
  <c r="AJ13" i="5"/>
  <c r="K13" i="5"/>
  <c r="AQ12" i="5"/>
  <c r="AP12" i="5"/>
  <c r="AO12" i="5"/>
  <c r="AN12" i="5"/>
  <c r="AM12" i="5"/>
  <c r="AL12" i="5"/>
  <c r="AK12" i="5"/>
  <c r="AJ12" i="5"/>
  <c r="K12" i="5"/>
  <c r="AQ11" i="5"/>
  <c r="AP11" i="5"/>
  <c r="AO11" i="5"/>
  <c r="AN11" i="5"/>
  <c r="AM11" i="5"/>
  <c r="AL11" i="5"/>
  <c r="AK11" i="5"/>
  <c r="AJ11" i="5"/>
  <c r="K11" i="5"/>
  <c r="AQ10" i="5"/>
  <c r="AP10" i="5"/>
  <c r="AO10" i="5"/>
  <c r="AN10" i="5"/>
  <c r="AM10" i="5"/>
  <c r="AL10" i="5"/>
  <c r="AK10" i="5"/>
  <c r="AJ10" i="5"/>
  <c r="K10" i="5"/>
  <c r="AQ9" i="5"/>
  <c r="AM9" i="5"/>
  <c r="AP9" i="5" s="1"/>
  <c r="AL9" i="5"/>
  <c r="AK9" i="5"/>
  <c r="AO9" i="5" s="1"/>
  <c r="AJ9" i="5"/>
  <c r="K9" i="5"/>
  <c r="AQ6" i="5"/>
  <c r="AM6" i="5"/>
  <c r="AP6" i="5" s="1"/>
  <c r="AL6" i="5"/>
  <c r="AK6" i="5"/>
  <c r="AO6" i="5" s="1"/>
  <c r="AJ6" i="5"/>
  <c r="K6" i="5"/>
  <c r="AQ5" i="5"/>
  <c r="AM5" i="5"/>
  <c r="AP5" i="5" s="1"/>
  <c r="AL5" i="5"/>
  <c r="AK5" i="5"/>
  <c r="AJ5" i="5"/>
  <c r="K5" i="5"/>
  <c r="AN69" i="5" l="1"/>
  <c r="AN6" i="5"/>
  <c r="AN42" i="5"/>
  <c r="AN45" i="5"/>
  <c r="AN66" i="5"/>
  <c r="AN77" i="5"/>
  <c r="AN82" i="5"/>
  <c r="AN5" i="5"/>
  <c r="AN17" i="5"/>
  <c r="AN23" i="5"/>
  <c r="AN30" i="5"/>
  <c r="AN78" i="5"/>
  <c r="AO82" i="5"/>
  <c r="AO88" i="5" s="1"/>
  <c r="AN81" i="5"/>
  <c r="AN65" i="5"/>
  <c r="AN74" i="5" s="1"/>
  <c r="AO66" i="5"/>
  <c r="AO75" i="5" s="1"/>
  <c r="AN53" i="5"/>
  <c r="AN54" i="5"/>
  <c r="AO42" i="5"/>
  <c r="AO52" i="5" s="1"/>
  <c r="AN41" i="5"/>
  <c r="AN52" i="5" s="1"/>
  <c r="AN29" i="5"/>
  <c r="AN33" i="5"/>
  <c r="AO17" i="5"/>
  <c r="AO27" i="5" s="1"/>
  <c r="AO28" i="5" s="1"/>
  <c r="AN18" i="5"/>
  <c r="AO23" i="5"/>
  <c r="AN24" i="5"/>
  <c r="AN21" i="5"/>
  <c r="AN25" i="5"/>
  <c r="AN22" i="5"/>
  <c r="AN9" i="5"/>
  <c r="AO5" i="5"/>
  <c r="AO15" i="5" s="1"/>
  <c r="AO16" i="5" s="1"/>
  <c r="AK88" i="5"/>
  <c r="AJ88" i="5"/>
  <c r="AK87" i="5"/>
  <c r="AL88" i="5"/>
  <c r="AP88" i="5"/>
  <c r="AL86" i="5"/>
  <c r="AP86" i="5"/>
  <c r="K75" i="5"/>
  <c r="AM75" i="5"/>
  <c r="AQ75" i="5"/>
  <c r="AL75" i="5"/>
  <c r="AJ87" i="5"/>
  <c r="AK76" i="5"/>
  <c r="K88" i="5"/>
  <c r="AP75" i="5"/>
  <c r="AM74" i="5"/>
  <c r="AK75" i="5"/>
  <c r="AQ74" i="5"/>
  <c r="AL64" i="5"/>
  <c r="AP64" i="5"/>
  <c r="AJ74" i="5"/>
  <c r="K74" i="5"/>
  <c r="AL76" i="5"/>
  <c r="AP76" i="5"/>
  <c r="AJ52" i="5"/>
  <c r="AM52" i="5"/>
  <c r="AQ52" i="5"/>
  <c r="AK62" i="5"/>
  <c r="AO62" i="5"/>
  <c r="AJ62" i="5"/>
  <c r="AJ51" i="5"/>
  <c r="AL63" i="5"/>
  <c r="AP63" i="5"/>
  <c r="AL50" i="5"/>
  <c r="AP50" i="5"/>
  <c r="AK50" i="5"/>
  <c r="K64" i="5"/>
  <c r="AM64" i="5"/>
  <c r="AQ64" i="5"/>
  <c r="AQ51" i="5"/>
  <c r="AJ63" i="5"/>
  <c r="K63" i="5"/>
  <c r="AM63" i="5"/>
  <c r="AQ63" i="5"/>
  <c r="AK51" i="5"/>
  <c r="AL27" i="5"/>
  <c r="AL28" i="5" s="1"/>
  <c r="AP27" i="5"/>
  <c r="AP28" i="5" s="1"/>
  <c r="AL39" i="5"/>
  <c r="AP39" i="5"/>
  <c r="K51" i="5"/>
  <c r="AM51" i="5"/>
  <c r="AM50" i="5"/>
  <c r="AK52" i="5"/>
  <c r="K50" i="5"/>
  <c r="AQ50" i="5"/>
  <c r="K52" i="5"/>
  <c r="K38" i="5"/>
  <c r="AM38" i="5"/>
  <c r="AQ38" i="5"/>
  <c r="AJ27" i="5"/>
  <c r="AJ28" i="5" s="1"/>
  <c r="AJ40" i="5"/>
  <c r="K39" i="5"/>
  <c r="AM39" i="5"/>
  <c r="AQ39" i="5"/>
  <c r="AL38" i="5"/>
  <c r="AP38" i="5"/>
  <c r="AK39" i="5"/>
  <c r="AO39" i="5"/>
  <c r="AK40" i="5"/>
  <c r="AO40" i="5"/>
  <c r="AQ27" i="5"/>
  <c r="AQ28" i="5" s="1"/>
  <c r="AL15" i="5"/>
  <c r="AL16" i="5" s="1"/>
  <c r="AP15" i="5"/>
  <c r="AP16" i="5" s="1"/>
  <c r="AJ15" i="5"/>
  <c r="AJ16" i="5" s="1"/>
  <c r="AK26" i="5"/>
  <c r="K16" i="5"/>
  <c r="AM15" i="5"/>
  <c r="AM16" i="5" s="1"/>
  <c r="AQ15" i="5"/>
  <c r="AQ16" i="5" s="1"/>
  <c r="AK15" i="5"/>
  <c r="AK16" i="5" s="1"/>
  <c r="AJ14" i="5"/>
  <c r="AL14" i="5"/>
  <c r="AP14" i="5"/>
  <c r="K26" i="5"/>
  <c r="AM26" i="5"/>
  <c r="AQ26" i="5"/>
  <c r="K27" i="5"/>
  <c r="AM27" i="5"/>
  <c r="AM28" i="5" s="1"/>
  <c r="K28" i="5"/>
  <c r="AJ38" i="5"/>
  <c r="AL40" i="5"/>
  <c r="AP40" i="5"/>
  <c r="AL51" i="5"/>
  <c r="AP51" i="5"/>
  <c r="AL62" i="5"/>
  <c r="AP62" i="5"/>
  <c r="AK63" i="5"/>
  <c r="AO63" i="5"/>
  <c r="AJ64" i="5"/>
  <c r="AK74" i="5"/>
  <c r="AJ75" i="5"/>
  <c r="K76" i="5"/>
  <c r="AM76" i="5"/>
  <c r="AQ76" i="5"/>
  <c r="AJ86" i="5"/>
  <c r="K87" i="5"/>
  <c r="AO87" i="5"/>
  <c r="K14" i="5"/>
  <c r="AM14" i="5"/>
  <c r="AQ14" i="5"/>
  <c r="K15" i="5"/>
  <c r="AJ26" i="5"/>
  <c r="AK38" i="5"/>
  <c r="AO38" i="5"/>
  <c r="AJ39" i="5"/>
  <c r="K40" i="5"/>
  <c r="AM40" i="5"/>
  <c r="AQ40" i="5"/>
  <c r="AJ50" i="5"/>
  <c r="AL52" i="5"/>
  <c r="AP52" i="5"/>
  <c r="K62" i="5"/>
  <c r="AM62" i="5"/>
  <c r="AQ62" i="5"/>
  <c r="AK64" i="5"/>
  <c r="AO64" i="5"/>
  <c r="AL74" i="5"/>
  <c r="AP74" i="5"/>
  <c r="AJ76" i="5"/>
  <c r="AK86" i="5"/>
  <c r="AO86" i="5"/>
  <c r="AP87" i="5"/>
  <c r="AK27" i="5"/>
  <c r="AK28" i="5" s="1"/>
  <c r="AM88" i="5"/>
  <c r="AM87" i="5"/>
  <c r="AQ88" i="5"/>
  <c r="AQ87" i="5"/>
  <c r="AK14" i="5"/>
  <c r="AL26" i="5"/>
  <c r="AP26" i="5"/>
  <c r="K86" i="5"/>
  <c r="AM86" i="5"/>
  <c r="AQ86" i="5"/>
  <c r="AL87" i="5"/>
  <c r="K85" i="3"/>
  <c r="K84" i="3"/>
  <c r="K83" i="3"/>
  <c r="K82" i="3"/>
  <c r="K81" i="3"/>
  <c r="K78" i="3"/>
  <c r="K77" i="3"/>
  <c r="K73" i="3"/>
  <c r="K72" i="3"/>
  <c r="K71" i="3"/>
  <c r="K70" i="3"/>
  <c r="K69" i="3"/>
  <c r="K66" i="3"/>
  <c r="K65" i="3"/>
  <c r="K61" i="3"/>
  <c r="K60" i="3"/>
  <c r="K59" i="3"/>
  <c r="K58" i="3"/>
  <c r="K57" i="3"/>
  <c r="K54" i="3"/>
  <c r="K53" i="3"/>
  <c r="K49" i="3"/>
  <c r="K48" i="3"/>
  <c r="K47" i="3"/>
  <c r="K46" i="3"/>
  <c r="K45" i="3"/>
  <c r="K42" i="3"/>
  <c r="K41" i="3"/>
  <c r="K37" i="3"/>
  <c r="K36" i="3"/>
  <c r="K35" i="3"/>
  <c r="K34" i="3"/>
  <c r="K33" i="3"/>
  <c r="K30" i="3"/>
  <c r="K29" i="3"/>
  <c r="K25" i="3"/>
  <c r="K24" i="3"/>
  <c r="K23" i="3"/>
  <c r="K22" i="3"/>
  <c r="K21" i="3"/>
  <c r="K18" i="3"/>
  <c r="K17" i="3"/>
  <c r="K13" i="3"/>
  <c r="K12" i="3"/>
  <c r="K11" i="3"/>
  <c r="K10" i="3"/>
  <c r="K9" i="3"/>
  <c r="K6" i="3"/>
  <c r="K5" i="3"/>
  <c r="AO51" i="5" l="1"/>
  <c r="AO50" i="5"/>
  <c r="AO14" i="5"/>
  <c r="AO26" i="5"/>
  <c r="AN75" i="5"/>
  <c r="AN76" i="5"/>
  <c r="AN62" i="5"/>
  <c r="AO74" i="5"/>
  <c r="AO76" i="5"/>
  <c r="AN15" i="5"/>
  <c r="AN16" i="5" s="1"/>
  <c r="AN88" i="5"/>
  <c r="AN87" i="5"/>
  <c r="AN27" i="5"/>
  <c r="AN28" i="5" s="1"/>
  <c r="AN40" i="5"/>
  <c r="AN63" i="5"/>
  <c r="AN14" i="5"/>
  <c r="AN38" i="5"/>
  <c r="AN86" i="5"/>
  <c r="AN51" i="5"/>
  <c r="AN50" i="5"/>
  <c r="AN26" i="5"/>
  <c r="AN64" i="5"/>
  <c r="AN39" i="5"/>
  <c r="K76" i="3"/>
  <c r="K28" i="3"/>
  <c r="K52" i="3"/>
  <c r="K38" i="3"/>
  <c r="K86" i="3"/>
  <c r="K62" i="3"/>
  <c r="K14" i="3"/>
  <c r="K15" i="3"/>
  <c r="K16" i="3"/>
  <c r="K26" i="3"/>
  <c r="K40" i="3"/>
  <c r="K50" i="3"/>
  <c r="K64" i="3"/>
  <c r="K74" i="3"/>
  <c r="K88" i="3"/>
  <c r="K39" i="3"/>
  <c r="K27" i="3"/>
  <c r="K51" i="3"/>
  <c r="K75" i="3"/>
  <c r="K63" i="3"/>
  <c r="K87" i="3"/>
  <c r="AQ85" i="3" l="1"/>
  <c r="AP85" i="3"/>
  <c r="AO85" i="3"/>
  <c r="AN85" i="3"/>
  <c r="AM85" i="3"/>
  <c r="AL85" i="3"/>
  <c r="AK85" i="3"/>
  <c r="AJ85" i="3"/>
  <c r="AQ84" i="3"/>
  <c r="AP84" i="3"/>
  <c r="AO84" i="3"/>
  <c r="AN84" i="3"/>
  <c r="AM84" i="3"/>
  <c r="AL84" i="3"/>
  <c r="AK84" i="3"/>
  <c r="AJ84" i="3"/>
  <c r="AQ83" i="3"/>
  <c r="AP83" i="3"/>
  <c r="AO83" i="3"/>
  <c r="AN83" i="3"/>
  <c r="AM83" i="3"/>
  <c r="AL83" i="3"/>
  <c r="AK83" i="3"/>
  <c r="AJ83" i="3"/>
  <c r="AQ82" i="3"/>
  <c r="AP82" i="3"/>
  <c r="AO82" i="3"/>
  <c r="AN82" i="3"/>
  <c r="AM82" i="3"/>
  <c r="AL82" i="3"/>
  <c r="AK82" i="3"/>
  <c r="AJ82" i="3"/>
  <c r="AQ81" i="3"/>
  <c r="AM81" i="3"/>
  <c r="AP81" i="3" s="1"/>
  <c r="AL81" i="3"/>
  <c r="AK81" i="3"/>
  <c r="AO81" i="3" s="1"/>
  <c r="AJ81" i="3"/>
  <c r="AQ78" i="3"/>
  <c r="AM78" i="3"/>
  <c r="AP78" i="3" s="1"/>
  <c r="AL78" i="3"/>
  <c r="AK78" i="3"/>
  <c r="AO78" i="3" s="1"/>
  <c r="AJ78" i="3"/>
  <c r="AQ77" i="3"/>
  <c r="AM77" i="3"/>
  <c r="AP77" i="3" s="1"/>
  <c r="AL77" i="3"/>
  <c r="AK77" i="3"/>
  <c r="AO77" i="3" s="1"/>
  <c r="AJ77" i="3"/>
  <c r="AQ73" i="3"/>
  <c r="AP73" i="3"/>
  <c r="AO73" i="3"/>
  <c r="AN73" i="3"/>
  <c r="AM73" i="3"/>
  <c r="AL73" i="3"/>
  <c r="AK73" i="3"/>
  <c r="AJ73" i="3"/>
  <c r="AQ72" i="3"/>
  <c r="AP72" i="3"/>
  <c r="AO72" i="3"/>
  <c r="AN72" i="3"/>
  <c r="AM72" i="3"/>
  <c r="AL72" i="3"/>
  <c r="AK72" i="3"/>
  <c r="AJ72" i="3"/>
  <c r="AQ71" i="3"/>
  <c r="AP71" i="3"/>
  <c r="AO71" i="3"/>
  <c r="AN71" i="3"/>
  <c r="AM71" i="3"/>
  <c r="AL71" i="3"/>
  <c r="AK71" i="3"/>
  <c r="AJ71" i="3"/>
  <c r="AQ70" i="3"/>
  <c r="AP70" i="3"/>
  <c r="AO70" i="3"/>
  <c r="AN70" i="3"/>
  <c r="AM70" i="3"/>
  <c r="AL70" i="3"/>
  <c r="AK70" i="3"/>
  <c r="AJ70" i="3"/>
  <c r="AQ69" i="3"/>
  <c r="AM69" i="3"/>
  <c r="AP69" i="3" s="1"/>
  <c r="AL69" i="3"/>
  <c r="AK69" i="3"/>
  <c r="AO69" i="3" s="1"/>
  <c r="AJ69" i="3"/>
  <c r="AQ66" i="3"/>
  <c r="AM66" i="3"/>
  <c r="AP66" i="3" s="1"/>
  <c r="AL66" i="3"/>
  <c r="AK66" i="3"/>
  <c r="AO66" i="3" s="1"/>
  <c r="AJ66" i="3"/>
  <c r="AQ65" i="3"/>
  <c r="AM65" i="3"/>
  <c r="AP65" i="3" s="1"/>
  <c r="AL65" i="3"/>
  <c r="AK65" i="3"/>
  <c r="AO65" i="3" s="1"/>
  <c r="AJ65" i="3"/>
  <c r="AQ61" i="3"/>
  <c r="AP61" i="3"/>
  <c r="AO61" i="3"/>
  <c r="AN61" i="3"/>
  <c r="AM61" i="3"/>
  <c r="AL61" i="3"/>
  <c r="AK61" i="3"/>
  <c r="AJ61" i="3"/>
  <c r="AQ60" i="3"/>
  <c r="AP60" i="3"/>
  <c r="AO60" i="3"/>
  <c r="AN60" i="3"/>
  <c r="AM60" i="3"/>
  <c r="AL60" i="3"/>
  <c r="AK60" i="3"/>
  <c r="AJ60" i="3"/>
  <c r="AQ59" i="3"/>
  <c r="AP59" i="3"/>
  <c r="AO59" i="3"/>
  <c r="AN59" i="3"/>
  <c r="AM59" i="3"/>
  <c r="AL59" i="3"/>
  <c r="AK59" i="3"/>
  <c r="AJ59" i="3"/>
  <c r="AQ58" i="3"/>
  <c r="AP58" i="3"/>
  <c r="AO58" i="3"/>
  <c r="AN58" i="3"/>
  <c r="AM58" i="3"/>
  <c r="AL58" i="3"/>
  <c r="AK58" i="3"/>
  <c r="AJ58" i="3"/>
  <c r="AQ57" i="3"/>
  <c r="AP57" i="3"/>
  <c r="AO57" i="3"/>
  <c r="AN57" i="3"/>
  <c r="AM57" i="3"/>
  <c r="AL57" i="3"/>
  <c r="AK57" i="3"/>
  <c r="AJ57" i="3"/>
  <c r="AQ54" i="3"/>
  <c r="AM54" i="3"/>
  <c r="AP54" i="3" s="1"/>
  <c r="AL54" i="3"/>
  <c r="AK54" i="3"/>
  <c r="AO54" i="3" s="1"/>
  <c r="AJ54" i="3"/>
  <c r="AQ53" i="3"/>
  <c r="AM53" i="3"/>
  <c r="AP53" i="3" s="1"/>
  <c r="AL53" i="3"/>
  <c r="AK53" i="3"/>
  <c r="AO53" i="3" s="1"/>
  <c r="AJ53" i="3"/>
  <c r="AQ49" i="3"/>
  <c r="AP49" i="3"/>
  <c r="AO49" i="3"/>
  <c r="AN49" i="3"/>
  <c r="AM49" i="3"/>
  <c r="AL49" i="3"/>
  <c r="AK49" i="3"/>
  <c r="AJ49" i="3"/>
  <c r="AQ48" i="3"/>
  <c r="AP48" i="3"/>
  <c r="AO48" i="3"/>
  <c r="AN48" i="3"/>
  <c r="AM48" i="3"/>
  <c r="AL48" i="3"/>
  <c r="AK48" i="3"/>
  <c r="AJ48" i="3"/>
  <c r="AQ47" i="3"/>
  <c r="AP47" i="3"/>
  <c r="AO47" i="3"/>
  <c r="AN47" i="3"/>
  <c r="AM47" i="3"/>
  <c r="AL47" i="3"/>
  <c r="AK47" i="3"/>
  <c r="AJ47" i="3"/>
  <c r="AQ46" i="3"/>
  <c r="AP46" i="3"/>
  <c r="AO46" i="3"/>
  <c r="AN46" i="3"/>
  <c r="AM46" i="3"/>
  <c r="AL46" i="3"/>
  <c r="AK46" i="3"/>
  <c r="AJ46" i="3"/>
  <c r="AQ45" i="3"/>
  <c r="AM45" i="3"/>
  <c r="AP45" i="3" s="1"/>
  <c r="AL45" i="3"/>
  <c r="AK45" i="3"/>
  <c r="AO45" i="3" s="1"/>
  <c r="AJ45" i="3"/>
  <c r="AQ42" i="3"/>
  <c r="AM42" i="3"/>
  <c r="AP42" i="3" s="1"/>
  <c r="AL42" i="3"/>
  <c r="AK42" i="3"/>
  <c r="AO42" i="3" s="1"/>
  <c r="AJ42" i="3"/>
  <c r="AQ41" i="3"/>
  <c r="AM41" i="3"/>
  <c r="AP41" i="3" s="1"/>
  <c r="AL41" i="3"/>
  <c r="AK41" i="3"/>
  <c r="AO41" i="3" s="1"/>
  <c r="AJ41" i="3"/>
  <c r="AQ37" i="3"/>
  <c r="AP37" i="3"/>
  <c r="AO37" i="3"/>
  <c r="AN37" i="3"/>
  <c r="AM37" i="3"/>
  <c r="AL37" i="3"/>
  <c r="AK37" i="3"/>
  <c r="AJ37" i="3"/>
  <c r="AQ36" i="3"/>
  <c r="AP36" i="3"/>
  <c r="AO36" i="3"/>
  <c r="AN36" i="3"/>
  <c r="AM36" i="3"/>
  <c r="AL36" i="3"/>
  <c r="AK36" i="3"/>
  <c r="AJ36" i="3"/>
  <c r="AQ35" i="3"/>
  <c r="AP35" i="3"/>
  <c r="AO35" i="3"/>
  <c r="AN35" i="3"/>
  <c r="AM35" i="3"/>
  <c r="AL35" i="3"/>
  <c r="AK35" i="3"/>
  <c r="AJ35" i="3"/>
  <c r="AQ34" i="3"/>
  <c r="AP34" i="3"/>
  <c r="AO34" i="3"/>
  <c r="AN34" i="3"/>
  <c r="AM34" i="3"/>
  <c r="AL34" i="3"/>
  <c r="AK34" i="3"/>
  <c r="AJ34" i="3"/>
  <c r="AQ33" i="3"/>
  <c r="AM33" i="3"/>
  <c r="AP33" i="3" s="1"/>
  <c r="AL33" i="3"/>
  <c r="AK33" i="3"/>
  <c r="AO33" i="3" s="1"/>
  <c r="AJ33" i="3"/>
  <c r="AQ30" i="3"/>
  <c r="AM30" i="3"/>
  <c r="AP30" i="3" s="1"/>
  <c r="AL30" i="3"/>
  <c r="AK30" i="3"/>
  <c r="AO30" i="3" s="1"/>
  <c r="AJ30" i="3"/>
  <c r="AQ29" i="3"/>
  <c r="AM29" i="3"/>
  <c r="AP29" i="3" s="1"/>
  <c r="AL29" i="3"/>
  <c r="AK29" i="3"/>
  <c r="AO29" i="3" s="1"/>
  <c r="AJ29" i="3"/>
  <c r="AQ25" i="3"/>
  <c r="AM25" i="3"/>
  <c r="AP25" i="3" s="1"/>
  <c r="AL25" i="3"/>
  <c r="AK25" i="3"/>
  <c r="AO25" i="3" s="1"/>
  <c r="AJ25" i="3"/>
  <c r="AQ24" i="3"/>
  <c r="AM24" i="3"/>
  <c r="AP24" i="3" s="1"/>
  <c r="AL24" i="3"/>
  <c r="AK24" i="3"/>
  <c r="AO24" i="3" s="1"/>
  <c r="AJ24" i="3"/>
  <c r="AQ23" i="3"/>
  <c r="AM23" i="3"/>
  <c r="AP23" i="3" s="1"/>
  <c r="AL23" i="3"/>
  <c r="AK23" i="3"/>
  <c r="AO23" i="3" s="1"/>
  <c r="AJ23" i="3"/>
  <c r="AQ22" i="3"/>
  <c r="AM22" i="3"/>
  <c r="AP22" i="3" s="1"/>
  <c r="AL22" i="3"/>
  <c r="AK22" i="3"/>
  <c r="AO22" i="3" s="1"/>
  <c r="AJ22" i="3"/>
  <c r="AQ21" i="3"/>
  <c r="AM21" i="3"/>
  <c r="AP21" i="3" s="1"/>
  <c r="AL21" i="3"/>
  <c r="AK21" i="3"/>
  <c r="AO21" i="3" s="1"/>
  <c r="AJ21" i="3"/>
  <c r="AQ18" i="3"/>
  <c r="AM18" i="3"/>
  <c r="AP18" i="3" s="1"/>
  <c r="AL18" i="3"/>
  <c r="AK18" i="3"/>
  <c r="AO18" i="3" s="1"/>
  <c r="AJ18" i="3"/>
  <c r="AQ17" i="3"/>
  <c r="AM17" i="3"/>
  <c r="AP17" i="3" s="1"/>
  <c r="AL17" i="3"/>
  <c r="AK17" i="3"/>
  <c r="AO17" i="3" s="1"/>
  <c r="AJ17" i="3"/>
  <c r="AJ6" i="3"/>
  <c r="AK6" i="3"/>
  <c r="AO6" i="3" s="1"/>
  <c r="AL6" i="3"/>
  <c r="AM6" i="3"/>
  <c r="AQ6" i="3"/>
  <c r="AJ9" i="3"/>
  <c r="AK9" i="3"/>
  <c r="AO9" i="3" s="1"/>
  <c r="AL9" i="3"/>
  <c r="AM9" i="3"/>
  <c r="AQ9" i="3"/>
  <c r="AJ10" i="3"/>
  <c r="AK10" i="3"/>
  <c r="AL10" i="3"/>
  <c r="AM10" i="3"/>
  <c r="AO10" i="3"/>
  <c r="AQ10" i="3"/>
  <c r="AJ11" i="3"/>
  <c r="AK11" i="3"/>
  <c r="AO11" i="3" s="1"/>
  <c r="AL11" i="3"/>
  <c r="AM11" i="3"/>
  <c r="AQ11" i="3"/>
  <c r="AJ12" i="3"/>
  <c r="AK12" i="3"/>
  <c r="AL12" i="3"/>
  <c r="AM12" i="3"/>
  <c r="AN12" i="3"/>
  <c r="AO12" i="3"/>
  <c r="AP12" i="3"/>
  <c r="AQ12" i="3"/>
  <c r="AJ13" i="3"/>
  <c r="AK13" i="3"/>
  <c r="AL13" i="3"/>
  <c r="AM13" i="3"/>
  <c r="AN13" i="3"/>
  <c r="AO13" i="3"/>
  <c r="AP13" i="3"/>
  <c r="AQ13" i="3"/>
  <c r="AQ5" i="3"/>
  <c r="AM5" i="3"/>
  <c r="AP5" i="3" s="1"/>
  <c r="AL5" i="3"/>
  <c r="AK5" i="3"/>
  <c r="AO5" i="3" s="1"/>
  <c r="AJ5" i="3"/>
  <c r="AN30" i="3" l="1"/>
  <c r="AN24" i="3"/>
  <c r="AN65" i="3"/>
  <c r="AN22" i="3"/>
  <c r="AN6" i="3"/>
  <c r="AN17" i="3"/>
  <c r="AN25" i="3"/>
  <c r="AN18" i="3"/>
  <c r="AN23" i="3"/>
  <c r="AN29" i="3"/>
  <c r="AN33" i="3"/>
  <c r="AN38" i="3" s="1"/>
  <c r="AN21" i="3"/>
  <c r="AN77" i="3"/>
  <c r="AN78" i="3"/>
  <c r="AN81" i="3"/>
  <c r="AN66" i="3"/>
  <c r="AN69" i="3"/>
  <c r="AN53" i="3"/>
  <c r="AN54" i="3"/>
  <c r="AN41" i="3"/>
  <c r="AN42" i="3"/>
  <c r="AN45" i="3"/>
  <c r="AN10" i="3"/>
  <c r="AN11" i="3"/>
  <c r="AN9" i="3"/>
  <c r="AN5" i="3"/>
  <c r="AP9" i="3"/>
  <c r="AP6" i="3"/>
  <c r="AP11" i="3"/>
  <c r="AP10" i="3"/>
  <c r="Y175" i="3"/>
  <c r="Y176" i="3" s="1"/>
  <c r="X175" i="3"/>
  <c r="X176" i="3" s="1"/>
  <c r="W175" i="3"/>
  <c r="W176" i="3" s="1"/>
  <c r="V175" i="3"/>
  <c r="V176" i="3" s="1"/>
  <c r="U175" i="3"/>
  <c r="U176" i="3" s="1"/>
  <c r="T175" i="3"/>
  <c r="T176" i="3" s="1"/>
  <c r="S175" i="3"/>
  <c r="S176" i="3" s="1"/>
  <c r="R175" i="3"/>
  <c r="R176" i="3" s="1"/>
  <c r="Q175" i="3"/>
  <c r="Q176" i="3" s="1"/>
  <c r="P175" i="3"/>
  <c r="P176" i="3" s="1"/>
  <c r="O175" i="3"/>
  <c r="O176" i="3" s="1"/>
  <c r="N175" i="3"/>
  <c r="N176" i="3" s="1"/>
  <c r="L175" i="3"/>
  <c r="L176" i="3" s="1"/>
  <c r="K175" i="3"/>
  <c r="K176" i="3" s="1"/>
  <c r="J175" i="3"/>
  <c r="J176" i="3" s="1"/>
  <c r="I175" i="3"/>
  <c r="I176" i="3" s="1"/>
  <c r="H175" i="3"/>
  <c r="H176" i="3" s="1"/>
  <c r="G175" i="3"/>
  <c r="G176" i="3" s="1"/>
  <c r="F175" i="3"/>
  <c r="F176" i="3" s="1"/>
  <c r="E175" i="3"/>
  <c r="E176" i="3" s="1"/>
  <c r="D175" i="3"/>
  <c r="D176" i="3" s="1"/>
  <c r="Y174" i="3"/>
  <c r="X174" i="3"/>
  <c r="W174" i="3"/>
  <c r="V174" i="3"/>
  <c r="U174" i="3"/>
  <c r="T174" i="3"/>
  <c r="S174" i="3"/>
  <c r="R174" i="3"/>
  <c r="Q174" i="3"/>
  <c r="P174" i="3"/>
  <c r="O174" i="3"/>
  <c r="N174" i="3"/>
  <c r="L174" i="3"/>
  <c r="K174" i="3"/>
  <c r="J174" i="3"/>
  <c r="I174" i="3"/>
  <c r="H174" i="3"/>
  <c r="G174" i="3"/>
  <c r="F174" i="3"/>
  <c r="E174" i="3"/>
  <c r="D174" i="3"/>
  <c r="Y163" i="3"/>
  <c r="Y164" i="3" s="1"/>
  <c r="X163" i="3"/>
  <c r="X164" i="3" s="1"/>
  <c r="W163" i="3"/>
  <c r="W164" i="3" s="1"/>
  <c r="V163" i="3"/>
  <c r="V164" i="3" s="1"/>
  <c r="U163" i="3"/>
  <c r="U164" i="3" s="1"/>
  <c r="T163" i="3"/>
  <c r="T164" i="3" s="1"/>
  <c r="S163" i="3"/>
  <c r="S164" i="3" s="1"/>
  <c r="R163" i="3"/>
  <c r="R164" i="3" s="1"/>
  <c r="Q163" i="3"/>
  <c r="Q164" i="3" s="1"/>
  <c r="P163" i="3"/>
  <c r="P164" i="3" s="1"/>
  <c r="O163" i="3"/>
  <c r="O164" i="3" s="1"/>
  <c r="N163" i="3"/>
  <c r="N164" i="3" s="1"/>
  <c r="L163" i="3"/>
  <c r="L164" i="3" s="1"/>
  <c r="K163" i="3"/>
  <c r="K164" i="3" s="1"/>
  <c r="J163" i="3"/>
  <c r="J164" i="3" s="1"/>
  <c r="I163" i="3"/>
  <c r="I164" i="3" s="1"/>
  <c r="H163" i="3"/>
  <c r="H164" i="3" s="1"/>
  <c r="G163" i="3"/>
  <c r="G164" i="3" s="1"/>
  <c r="F163" i="3"/>
  <c r="F164" i="3" s="1"/>
  <c r="E163" i="3"/>
  <c r="E164" i="3" s="1"/>
  <c r="D163" i="3"/>
  <c r="D164" i="3" s="1"/>
  <c r="Y162" i="3"/>
  <c r="X162" i="3"/>
  <c r="W162" i="3"/>
  <c r="V162" i="3"/>
  <c r="U162" i="3"/>
  <c r="T162" i="3"/>
  <c r="S162" i="3"/>
  <c r="R162" i="3"/>
  <c r="Q162" i="3"/>
  <c r="P162" i="3"/>
  <c r="O162" i="3"/>
  <c r="N162" i="3"/>
  <c r="L162" i="3"/>
  <c r="K162" i="3"/>
  <c r="J162" i="3"/>
  <c r="I162" i="3"/>
  <c r="H162" i="3"/>
  <c r="G162" i="3"/>
  <c r="F162" i="3"/>
  <c r="E162" i="3"/>
  <c r="D162" i="3"/>
  <c r="Y151" i="3"/>
  <c r="Y152" i="3" s="1"/>
  <c r="X151" i="3"/>
  <c r="X152" i="3" s="1"/>
  <c r="W151" i="3"/>
  <c r="W152" i="3" s="1"/>
  <c r="V151" i="3"/>
  <c r="V152" i="3" s="1"/>
  <c r="U151" i="3"/>
  <c r="U152" i="3" s="1"/>
  <c r="T151" i="3"/>
  <c r="T152" i="3" s="1"/>
  <c r="S151" i="3"/>
  <c r="S152" i="3" s="1"/>
  <c r="R151" i="3"/>
  <c r="R152" i="3" s="1"/>
  <c r="Q151" i="3"/>
  <c r="Q152" i="3" s="1"/>
  <c r="P151" i="3"/>
  <c r="P152" i="3" s="1"/>
  <c r="O151" i="3"/>
  <c r="O152" i="3" s="1"/>
  <c r="N151" i="3"/>
  <c r="N152" i="3" s="1"/>
  <c r="L151" i="3"/>
  <c r="L152" i="3" s="1"/>
  <c r="K151" i="3"/>
  <c r="K152" i="3" s="1"/>
  <c r="J151" i="3"/>
  <c r="J152" i="3" s="1"/>
  <c r="I151" i="3"/>
  <c r="I152" i="3" s="1"/>
  <c r="H151" i="3"/>
  <c r="H152" i="3" s="1"/>
  <c r="G151" i="3"/>
  <c r="G152" i="3" s="1"/>
  <c r="F151" i="3"/>
  <c r="F152" i="3" s="1"/>
  <c r="E151" i="3"/>
  <c r="E152" i="3" s="1"/>
  <c r="D151" i="3"/>
  <c r="D152" i="3" s="1"/>
  <c r="Y150" i="3"/>
  <c r="X150" i="3"/>
  <c r="W150" i="3"/>
  <c r="V150" i="3"/>
  <c r="U150" i="3"/>
  <c r="T150" i="3"/>
  <c r="S150" i="3"/>
  <c r="R150" i="3"/>
  <c r="Q150" i="3"/>
  <c r="P150" i="3"/>
  <c r="O150" i="3"/>
  <c r="N150" i="3"/>
  <c r="L150" i="3"/>
  <c r="K150" i="3"/>
  <c r="J150" i="3"/>
  <c r="I150" i="3"/>
  <c r="H150" i="3"/>
  <c r="G150" i="3"/>
  <c r="F150" i="3"/>
  <c r="E150" i="3"/>
  <c r="D150" i="3"/>
  <c r="Y139" i="3"/>
  <c r="Y140" i="3" s="1"/>
  <c r="X139" i="3"/>
  <c r="X140" i="3" s="1"/>
  <c r="W139" i="3"/>
  <c r="W140" i="3" s="1"/>
  <c r="V139" i="3"/>
  <c r="V140" i="3" s="1"/>
  <c r="U139" i="3"/>
  <c r="U140" i="3" s="1"/>
  <c r="T139" i="3"/>
  <c r="T140" i="3" s="1"/>
  <c r="S139" i="3"/>
  <c r="S140" i="3" s="1"/>
  <c r="R139" i="3"/>
  <c r="R140" i="3" s="1"/>
  <c r="Q139" i="3"/>
  <c r="Q140" i="3" s="1"/>
  <c r="P139" i="3"/>
  <c r="P140" i="3" s="1"/>
  <c r="O139" i="3"/>
  <c r="O140" i="3" s="1"/>
  <c r="N139" i="3"/>
  <c r="N140" i="3" s="1"/>
  <c r="L139" i="3"/>
  <c r="L140" i="3" s="1"/>
  <c r="K139" i="3"/>
  <c r="K140" i="3" s="1"/>
  <c r="J139" i="3"/>
  <c r="J140" i="3" s="1"/>
  <c r="I139" i="3"/>
  <c r="I140" i="3" s="1"/>
  <c r="H139" i="3"/>
  <c r="H140" i="3" s="1"/>
  <c r="G139" i="3"/>
  <c r="G140" i="3" s="1"/>
  <c r="F139" i="3"/>
  <c r="F140" i="3" s="1"/>
  <c r="E139" i="3"/>
  <c r="E140" i="3" s="1"/>
  <c r="D139" i="3"/>
  <c r="D140" i="3" s="1"/>
  <c r="Y138" i="3"/>
  <c r="X138" i="3"/>
  <c r="W138" i="3"/>
  <c r="V138" i="3"/>
  <c r="U138" i="3"/>
  <c r="T138" i="3"/>
  <c r="S138" i="3"/>
  <c r="R138" i="3"/>
  <c r="Q138" i="3"/>
  <c r="P138" i="3"/>
  <c r="O138" i="3"/>
  <c r="N138" i="3"/>
  <c r="L138" i="3"/>
  <c r="K138" i="3"/>
  <c r="J138" i="3"/>
  <c r="I138" i="3"/>
  <c r="H138" i="3"/>
  <c r="G138" i="3"/>
  <c r="F138" i="3"/>
  <c r="E138" i="3"/>
  <c r="D138" i="3"/>
  <c r="Y127" i="3"/>
  <c r="Y128" i="3" s="1"/>
  <c r="X127" i="3"/>
  <c r="X128" i="3" s="1"/>
  <c r="W127" i="3"/>
  <c r="W128" i="3" s="1"/>
  <c r="V127" i="3"/>
  <c r="V128" i="3" s="1"/>
  <c r="U127" i="3"/>
  <c r="U128" i="3" s="1"/>
  <c r="T127" i="3"/>
  <c r="T128" i="3" s="1"/>
  <c r="S127" i="3"/>
  <c r="S128" i="3" s="1"/>
  <c r="R127" i="3"/>
  <c r="R128" i="3" s="1"/>
  <c r="Q127" i="3"/>
  <c r="Q128" i="3" s="1"/>
  <c r="P127" i="3"/>
  <c r="P128" i="3" s="1"/>
  <c r="O127" i="3"/>
  <c r="O128" i="3" s="1"/>
  <c r="N127" i="3"/>
  <c r="N128" i="3" s="1"/>
  <c r="L127" i="3"/>
  <c r="L128" i="3" s="1"/>
  <c r="K127" i="3"/>
  <c r="K128" i="3" s="1"/>
  <c r="J127" i="3"/>
  <c r="J128" i="3" s="1"/>
  <c r="I127" i="3"/>
  <c r="I128" i="3" s="1"/>
  <c r="H127" i="3"/>
  <c r="H128" i="3" s="1"/>
  <c r="G127" i="3"/>
  <c r="G128" i="3" s="1"/>
  <c r="F127" i="3"/>
  <c r="F128" i="3" s="1"/>
  <c r="E127" i="3"/>
  <c r="E128" i="3" s="1"/>
  <c r="D127" i="3"/>
  <c r="D128" i="3" s="1"/>
  <c r="Y126" i="3"/>
  <c r="X126" i="3"/>
  <c r="W126" i="3"/>
  <c r="V126" i="3"/>
  <c r="U126" i="3"/>
  <c r="T126" i="3"/>
  <c r="S126" i="3"/>
  <c r="R126" i="3"/>
  <c r="Q126" i="3"/>
  <c r="P126" i="3"/>
  <c r="O126" i="3"/>
  <c r="N126" i="3"/>
  <c r="L126" i="3"/>
  <c r="K126" i="3"/>
  <c r="J126" i="3"/>
  <c r="I126" i="3"/>
  <c r="H126" i="3"/>
  <c r="G126" i="3"/>
  <c r="F126" i="3"/>
  <c r="E126" i="3"/>
  <c r="D126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J88" i="3"/>
  <c r="I88" i="3"/>
  <c r="H88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J87" i="3"/>
  <c r="I87" i="3"/>
  <c r="H87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J86" i="3"/>
  <c r="I86" i="3"/>
  <c r="H8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J76" i="3"/>
  <c r="I76" i="3"/>
  <c r="H76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J75" i="3"/>
  <c r="I75" i="3"/>
  <c r="H75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J74" i="3"/>
  <c r="I74" i="3"/>
  <c r="H7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J64" i="3"/>
  <c r="I64" i="3"/>
  <c r="H64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J63" i="3"/>
  <c r="I63" i="3"/>
  <c r="H63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J62" i="3"/>
  <c r="I62" i="3"/>
  <c r="H6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J52" i="3"/>
  <c r="I52" i="3"/>
  <c r="H52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J51" i="3"/>
  <c r="I51" i="3"/>
  <c r="H51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J50" i="3"/>
  <c r="I50" i="3"/>
  <c r="H50" i="3"/>
  <c r="AQ40" i="3"/>
  <c r="AP40" i="3"/>
  <c r="AO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J40" i="3"/>
  <c r="I40" i="3"/>
  <c r="H40" i="3"/>
  <c r="AQ39" i="3"/>
  <c r="AP39" i="3"/>
  <c r="AO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J39" i="3"/>
  <c r="I39" i="3"/>
  <c r="H39" i="3"/>
  <c r="AQ38" i="3"/>
  <c r="AP38" i="3"/>
  <c r="AO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J38" i="3"/>
  <c r="I38" i="3"/>
  <c r="H38" i="3"/>
  <c r="AN39" i="3" l="1"/>
  <c r="AN40" i="3"/>
  <c r="AM62" i="3"/>
  <c r="AM75" i="3"/>
  <c r="AJ64" i="3"/>
  <c r="AL51" i="3"/>
  <c r="AQ64" i="3"/>
  <c r="AQ88" i="3"/>
  <c r="AM51" i="3"/>
  <c r="AQ51" i="3"/>
  <c r="AL62" i="3"/>
  <c r="AK62" i="3"/>
  <c r="AL75" i="3"/>
  <c r="AK76" i="3"/>
  <c r="AQ75" i="3"/>
  <c r="AK87" i="3"/>
  <c r="AJ50" i="3"/>
  <c r="AL52" i="3"/>
  <c r="AL88" i="3"/>
  <c r="AO63" i="3"/>
  <c r="AQ62" i="3"/>
  <c r="AJ76" i="3"/>
  <c r="AL76" i="3"/>
  <c r="AM86" i="3"/>
  <c r="AQ87" i="3"/>
  <c r="AM87" i="3"/>
  <c r="AK88" i="3"/>
  <c r="AL64" i="3"/>
  <c r="AL87" i="3"/>
  <c r="AJ51" i="3"/>
  <c r="AQ50" i="3"/>
  <c r="AO51" i="3"/>
  <c r="AJ62" i="3"/>
  <c r="AQ74" i="3"/>
  <c r="AJ74" i="3"/>
  <c r="AJ88" i="3"/>
  <c r="AP86" i="3"/>
  <c r="AL86" i="3"/>
  <c r="AO52" i="3"/>
  <c r="AO62" i="3"/>
  <c r="AO64" i="3"/>
  <c r="AJ63" i="3"/>
  <c r="AL74" i="3"/>
  <c r="AK86" i="3"/>
  <c r="AM88" i="3"/>
  <c r="AM76" i="3"/>
  <c r="AK63" i="3"/>
  <c r="AM74" i="3"/>
  <c r="AK74" i="3"/>
  <c r="AJ86" i="3"/>
  <c r="AJ52" i="3"/>
  <c r="AL63" i="3"/>
  <c r="AK52" i="3"/>
  <c r="AM63" i="3"/>
  <c r="AQ76" i="3"/>
  <c r="AK50" i="3"/>
  <c r="AM52" i="3"/>
  <c r="AL50" i="3"/>
  <c r="AQ86" i="3"/>
  <c r="AM50" i="3"/>
  <c r="AQ63" i="3"/>
  <c r="AJ75" i="3"/>
  <c r="AJ87" i="3"/>
  <c r="AQ52" i="3"/>
  <c r="AK75" i="3"/>
  <c r="AK64" i="3"/>
  <c r="AM64" i="3"/>
  <c r="AK51" i="3"/>
  <c r="AP87" i="3" l="1"/>
  <c r="AP88" i="3"/>
  <c r="AO50" i="3"/>
  <c r="AN87" i="3"/>
  <c r="AN86" i="3"/>
  <c r="AN88" i="3"/>
  <c r="AO75" i="3"/>
  <c r="AO74" i="3"/>
  <c r="AP51" i="3"/>
  <c r="AP52" i="3"/>
  <c r="AP50" i="3"/>
  <c r="AN75" i="3"/>
  <c r="AN74" i="3"/>
  <c r="AN76" i="3"/>
  <c r="AN62" i="3"/>
  <c r="AN64" i="3"/>
  <c r="AN63" i="3"/>
  <c r="AP75" i="3"/>
  <c r="AP74" i="3"/>
  <c r="AP76" i="3"/>
  <c r="AP62" i="3"/>
  <c r="AP64" i="3"/>
  <c r="AP63" i="3"/>
  <c r="AN51" i="3"/>
  <c r="AN50" i="3"/>
  <c r="AN52" i="3"/>
  <c r="AO76" i="3"/>
  <c r="AO87" i="3"/>
  <c r="AO86" i="3"/>
  <c r="AO88" i="3"/>
  <c r="AQ15" i="3" l="1"/>
  <c r="AQ16" i="3" s="1"/>
  <c r="AQ26" i="3"/>
  <c r="AQ14" i="3"/>
  <c r="AQ27" i="3"/>
  <c r="AQ28" i="3" s="1"/>
  <c r="Y104" i="3" l="1"/>
  <c r="X104" i="3"/>
  <c r="W104" i="3"/>
  <c r="V104" i="3"/>
  <c r="U104" i="3"/>
  <c r="T104" i="3"/>
  <c r="S104" i="3"/>
  <c r="R104" i="3"/>
  <c r="Q104" i="3"/>
  <c r="P104" i="3"/>
  <c r="O104" i="3"/>
  <c r="N104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L103" i="3"/>
  <c r="L104" i="3" s="1"/>
  <c r="K103" i="3"/>
  <c r="K104" i="3" s="1"/>
  <c r="J103" i="3"/>
  <c r="J104" i="3" s="1"/>
  <c r="I103" i="3"/>
  <c r="I104" i="3" s="1"/>
  <c r="H103" i="3"/>
  <c r="H104" i="3" s="1"/>
  <c r="G103" i="3"/>
  <c r="G104" i="3" s="1"/>
  <c r="F103" i="3"/>
  <c r="F104" i="3" s="1"/>
  <c r="E103" i="3"/>
  <c r="E104" i="3" s="1"/>
  <c r="D103" i="3"/>
  <c r="D104" i="3" s="1"/>
  <c r="Y102" i="3"/>
  <c r="X102" i="3"/>
  <c r="W102" i="3"/>
  <c r="V102" i="3"/>
  <c r="U102" i="3"/>
  <c r="T102" i="3"/>
  <c r="S102" i="3"/>
  <c r="R102" i="3"/>
  <c r="Q102" i="3"/>
  <c r="P102" i="3"/>
  <c r="O102" i="3"/>
  <c r="N102" i="3"/>
  <c r="L102" i="3"/>
  <c r="K102" i="3"/>
  <c r="J102" i="3"/>
  <c r="I102" i="3"/>
  <c r="H102" i="3"/>
  <c r="G102" i="3"/>
  <c r="F102" i="3"/>
  <c r="E102" i="3"/>
  <c r="D102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J16" i="3"/>
  <c r="I16" i="3"/>
  <c r="H16" i="3"/>
  <c r="AM15" i="3"/>
  <c r="AM16" i="3" s="1"/>
  <c r="AL15" i="3"/>
  <c r="AL16" i="3" s="1"/>
  <c r="AK15" i="3"/>
  <c r="AK16" i="3" s="1"/>
  <c r="AJ15" i="3"/>
  <c r="AJ16" i="3" s="1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J15" i="3"/>
  <c r="I15" i="3"/>
  <c r="H15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J14" i="3"/>
  <c r="I14" i="3"/>
  <c r="H14" i="3"/>
  <c r="AN15" i="3"/>
  <c r="AO14" i="3" l="1"/>
  <c r="AP14" i="3"/>
  <c r="AN16" i="3"/>
  <c r="AO15" i="3"/>
  <c r="AO16" i="3" s="1"/>
  <c r="AN14" i="3"/>
  <c r="AP15" i="3"/>
  <c r="AP16" i="3" s="1"/>
  <c r="Y116" i="3"/>
  <c r="X116" i="3"/>
  <c r="W116" i="3"/>
  <c r="V116" i="3"/>
  <c r="U116" i="3"/>
  <c r="T116" i="3"/>
  <c r="S116" i="3"/>
  <c r="R116" i="3"/>
  <c r="Q116" i="3"/>
  <c r="P116" i="3"/>
  <c r="O116" i="3"/>
  <c r="N116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L115" i="3"/>
  <c r="L116" i="3" s="1"/>
  <c r="K115" i="3"/>
  <c r="K116" i="3" s="1"/>
  <c r="J115" i="3"/>
  <c r="J116" i="3" s="1"/>
  <c r="I115" i="3"/>
  <c r="I116" i="3" s="1"/>
  <c r="H115" i="3"/>
  <c r="H116" i="3" s="1"/>
  <c r="G115" i="3"/>
  <c r="G116" i="3" s="1"/>
  <c r="F115" i="3"/>
  <c r="F116" i="3" s="1"/>
  <c r="E115" i="3"/>
  <c r="E116" i="3" s="1"/>
  <c r="D115" i="3"/>
  <c r="D116" i="3" s="1"/>
  <c r="Y114" i="3"/>
  <c r="X114" i="3"/>
  <c r="W114" i="3"/>
  <c r="V114" i="3"/>
  <c r="U114" i="3"/>
  <c r="T114" i="3"/>
  <c r="S114" i="3"/>
  <c r="R114" i="3"/>
  <c r="Q114" i="3"/>
  <c r="P114" i="3"/>
  <c r="O114" i="3"/>
  <c r="N114" i="3"/>
  <c r="L114" i="3"/>
  <c r="K114" i="3"/>
  <c r="J114" i="3"/>
  <c r="I114" i="3"/>
  <c r="H114" i="3"/>
  <c r="G114" i="3"/>
  <c r="F114" i="3"/>
  <c r="E114" i="3"/>
  <c r="D114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J28" i="3"/>
  <c r="I28" i="3"/>
  <c r="H28" i="3"/>
  <c r="AM27" i="3"/>
  <c r="AM28" i="3" s="1"/>
  <c r="AL27" i="3"/>
  <c r="AL28" i="3" s="1"/>
  <c r="AK27" i="3"/>
  <c r="AK28" i="3" s="1"/>
  <c r="AJ27" i="3"/>
  <c r="AJ28" i="3" s="1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J27" i="3"/>
  <c r="I27" i="3"/>
  <c r="H27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J26" i="3"/>
  <c r="I26" i="3"/>
  <c r="H26" i="3"/>
  <c r="AO26" i="3" l="1"/>
  <c r="AN26" i="3"/>
  <c r="AP26" i="3"/>
  <c r="AN27" i="3"/>
  <c r="AN28" i="3" s="1"/>
  <c r="AO27" i="3"/>
  <c r="AO28" i="3" s="1"/>
  <c r="AP27" i="3"/>
  <c r="AP28" i="3" s="1"/>
</calcChain>
</file>

<file path=xl/sharedStrings.xml><?xml version="1.0" encoding="utf-8"?>
<sst xmlns="http://schemas.openxmlformats.org/spreadsheetml/2006/main" count="663" uniqueCount="99">
  <si>
    <t>Structural Properties</t>
  </si>
  <si>
    <t>Type</t>
  </si>
  <si>
    <t>Mouse #</t>
  </si>
  <si>
    <t>Stress-Free Configuration</t>
  </si>
  <si>
    <t>Unloaded Configuration</t>
  </si>
  <si>
    <t>Distensibility</t>
  </si>
  <si>
    <r>
      <t>ir</t>
    </r>
    <r>
      <rPr>
        <vertAlign val="superscript"/>
        <sz val="11"/>
        <color theme="1"/>
        <rFont val="Calibri"/>
        <family val="2"/>
        <scheme val="minor"/>
      </rPr>
      <t>sys</t>
    </r>
    <r>
      <rPr>
        <sz val="11"/>
        <color theme="1"/>
        <rFont val="Calibri"/>
        <family val="2"/>
        <scheme val="minor"/>
      </rPr>
      <t xml:space="preserve"> (μm)</t>
    </r>
  </si>
  <si>
    <r>
      <t>ir</t>
    </r>
    <r>
      <rPr>
        <vertAlign val="superscript"/>
        <sz val="11"/>
        <color theme="1"/>
        <rFont val="Calibri"/>
        <family val="2"/>
        <scheme val="minor"/>
      </rPr>
      <t>dias</t>
    </r>
    <r>
      <rPr>
        <sz val="11"/>
        <color theme="1"/>
        <rFont val="Calibri"/>
        <family val="2"/>
        <scheme val="minor"/>
      </rPr>
      <t xml:space="preserve"> (μm)</t>
    </r>
  </si>
  <si>
    <r>
      <t>Λ</t>
    </r>
    <r>
      <rPr>
        <vertAlign val="subscript"/>
        <sz val="11"/>
        <color theme="1"/>
        <rFont val="Times New Roman"/>
        <family val="1"/>
      </rPr>
      <t>z</t>
    </r>
  </si>
  <si>
    <r>
      <t>D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(μm)</t>
    </r>
  </si>
  <si>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(μm)</t>
    </r>
  </si>
  <si>
    <r>
      <rPr>
        <sz val="11"/>
        <color theme="1"/>
        <rFont val="Times New Roman"/>
        <family val="1"/>
      </rPr>
      <t>Φ</t>
    </r>
    <r>
      <rPr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Calibri"/>
        <family val="2"/>
      </rPr>
      <t xml:space="preserve"> (deg)</t>
    </r>
  </si>
  <si>
    <t>L (mm)</t>
  </si>
  <si>
    <r>
      <t>OD (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m)</t>
    </r>
  </si>
  <si>
    <t>H (μm)</t>
  </si>
  <si>
    <r>
      <t>P</t>
    </r>
    <r>
      <rPr>
        <vertAlign val="superscript"/>
        <sz val="11"/>
        <color theme="1"/>
        <rFont val="Calibri"/>
        <family val="2"/>
        <scheme val="minor"/>
      </rPr>
      <t>iv</t>
    </r>
    <r>
      <rPr>
        <sz val="11"/>
        <color theme="1"/>
        <rFont val="Calibri"/>
        <family val="2"/>
        <scheme val="minor"/>
      </rPr>
      <t xml:space="preserve"> (mmHg)</t>
    </r>
  </si>
  <si>
    <t>od (μm)</t>
  </si>
  <si>
    <t>h (μm)</t>
  </si>
  <si>
    <r>
      <t>λ</t>
    </r>
    <r>
      <rPr>
        <vertAlign val="subscript"/>
        <sz val="11"/>
        <color theme="1"/>
        <rFont val="Times New Roman"/>
        <family val="1"/>
      </rPr>
      <t>z</t>
    </r>
    <r>
      <rPr>
        <vertAlign val="superscript"/>
        <sz val="11"/>
        <color theme="1"/>
        <rFont val="Times New Roman"/>
        <family val="1"/>
      </rPr>
      <t>iv</t>
    </r>
  </si>
  <si>
    <r>
      <t>λ</t>
    </r>
    <r>
      <rPr>
        <vertAlign val="subscript"/>
        <sz val="11"/>
        <color theme="1"/>
        <rFont val="Times New Roman"/>
        <family val="1"/>
      </rPr>
      <t>ϑ</t>
    </r>
  </si>
  <si>
    <t>W (kPa)</t>
  </si>
  <si>
    <r>
      <rPr>
        <sz val="11"/>
        <color theme="1"/>
        <rFont val="Times New Roman"/>
        <family val="1"/>
      </rPr>
      <t>σ</t>
    </r>
    <r>
      <rPr>
        <vertAlign val="subscript"/>
        <sz val="11"/>
        <color theme="1"/>
        <rFont val="Calibri"/>
        <family val="2"/>
      </rPr>
      <t>z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(kPa)</t>
    </r>
  </si>
  <si>
    <r>
      <rPr>
        <sz val="11"/>
        <color theme="1"/>
        <rFont val="Times New Roman"/>
        <family val="1"/>
      </rPr>
      <t>σ</t>
    </r>
    <r>
      <rPr>
        <vertAlign val="subscript"/>
        <sz val="11"/>
        <color theme="1"/>
        <rFont val="Times New Roman"/>
        <family val="1"/>
      </rPr>
      <t>ϑ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(kPa)</t>
    </r>
  </si>
  <si>
    <r>
      <t>P</t>
    </r>
    <r>
      <rPr>
        <vertAlign val="superscript"/>
        <sz val="11"/>
        <color theme="1"/>
        <rFont val="Calibri"/>
        <family val="2"/>
        <scheme val="minor"/>
      </rPr>
      <t>sys</t>
    </r>
    <r>
      <rPr>
        <sz val="11"/>
        <color theme="1"/>
        <rFont val="Calibri"/>
        <family val="2"/>
        <scheme val="minor"/>
      </rPr>
      <t xml:space="preserve"> (mmHg)</t>
    </r>
  </si>
  <si>
    <r>
      <t>id</t>
    </r>
    <r>
      <rPr>
        <vertAlign val="superscript"/>
        <sz val="11"/>
        <color theme="1"/>
        <rFont val="Calibri"/>
        <family val="2"/>
        <scheme val="minor"/>
      </rPr>
      <t>sys</t>
    </r>
    <r>
      <rPr>
        <sz val="11"/>
        <color theme="1"/>
        <rFont val="Calibri"/>
        <family val="2"/>
        <scheme val="minor"/>
      </rPr>
      <t xml:space="preserve"> (μm)</t>
    </r>
  </si>
  <si>
    <r>
      <t>P</t>
    </r>
    <r>
      <rPr>
        <vertAlign val="superscript"/>
        <sz val="11"/>
        <color theme="1"/>
        <rFont val="Calibri"/>
        <family val="2"/>
        <scheme val="minor"/>
      </rPr>
      <t>dia</t>
    </r>
    <r>
      <rPr>
        <sz val="11"/>
        <color theme="1"/>
        <rFont val="Calibri"/>
        <family val="2"/>
        <scheme val="minor"/>
      </rPr>
      <t xml:space="preserve"> (mmHg)</t>
    </r>
  </si>
  <si>
    <r>
      <t>id</t>
    </r>
    <r>
      <rPr>
        <vertAlign val="superscript"/>
        <sz val="11"/>
        <color theme="1"/>
        <rFont val="Calibri"/>
        <family val="2"/>
        <scheme val="minor"/>
      </rPr>
      <t>dia</t>
    </r>
    <r>
      <rPr>
        <sz val="11"/>
        <color theme="1"/>
        <rFont val="Calibri"/>
        <family val="2"/>
        <scheme val="minor"/>
      </rPr>
      <t xml:space="preserve"> (μm)</t>
    </r>
  </si>
  <si>
    <r>
      <rPr>
        <b/>
        <sz val="12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(mmHg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</si>
  <si>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mean</t>
  </si>
  <si>
    <t>SD</t>
  </si>
  <si>
    <t>SEM</t>
  </si>
  <si>
    <t>Material Properties</t>
  </si>
  <si>
    <t>Elastic Fibers</t>
  </si>
  <si>
    <t>Axial Collagen</t>
  </si>
  <si>
    <t>Circumferential Collagen</t>
  </si>
  <si>
    <t>Diagonal Collagen</t>
  </si>
  <si>
    <r>
      <rPr>
        <i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(kPa)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</si>
  <si>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(kPa)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</si>
  <si>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</si>
  <si>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(kPa)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</si>
  <si>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</si>
  <si>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3,4</t>
    </r>
    <r>
      <rPr>
        <sz val="11"/>
        <color theme="1"/>
        <rFont val="Calibri"/>
        <family val="2"/>
        <scheme val="minor"/>
      </rPr>
      <t xml:space="preserve"> (kPa)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</si>
  <si>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3,4</t>
    </r>
  </si>
  <si>
    <r>
      <rPr>
        <i/>
        <sz val="11"/>
        <color theme="1"/>
        <rFont val="Symbol"/>
        <family val="1"/>
        <charset val="2"/>
      </rPr>
      <t>a</t>
    </r>
    <r>
      <rPr>
        <i/>
        <vertAlign val="subscript"/>
        <sz val="11"/>
        <color theme="1"/>
        <rFont val="Symbol"/>
        <family val="1"/>
        <charset val="2"/>
      </rPr>
      <t>o</t>
    </r>
    <r>
      <rPr>
        <sz val="11"/>
        <color theme="1"/>
        <rFont val="Calibri"/>
        <family val="2"/>
        <scheme val="minor"/>
      </rPr>
      <t xml:space="preserve"> (deg)</t>
    </r>
  </si>
  <si>
    <t>RMSE</t>
  </si>
  <si>
    <r>
      <rPr>
        <sz val="11"/>
        <color theme="1"/>
        <rFont val="Kunstler Script"/>
        <family val="4"/>
      </rPr>
      <t>C</t>
    </r>
    <r>
      <rPr>
        <vertAlign val="subscript"/>
        <sz val="11"/>
        <color theme="1"/>
        <rFont val="Symbol"/>
        <family val="1"/>
        <charset val="2"/>
      </rPr>
      <t>qqqq</t>
    </r>
  </si>
  <si>
    <r>
      <rPr>
        <sz val="11"/>
        <color theme="1"/>
        <rFont val="Kunstler Script"/>
        <family val="4"/>
      </rPr>
      <t>C</t>
    </r>
    <r>
      <rPr>
        <vertAlign val="subscript"/>
        <sz val="11"/>
        <color theme="1"/>
        <rFont val="Calibri"/>
        <family val="2"/>
        <scheme val="minor"/>
      </rPr>
      <t>zzzz</t>
    </r>
  </si>
  <si>
    <r>
      <rPr>
        <sz val="11"/>
        <color theme="1"/>
        <rFont val="Kunstler Script"/>
        <family val="4"/>
      </rPr>
      <t>C</t>
    </r>
    <r>
      <rPr>
        <vertAlign val="subscript"/>
        <sz val="11"/>
        <color theme="1"/>
        <rFont val="Symbol"/>
        <family val="1"/>
        <charset val="2"/>
      </rPr>
      <t>qq</t>
    </r>
    <r>
      <rPr>
        <vertAlign val="subscript"/>
        <sz val="11"/>
        <color theme="1"/>
        <rFont val="Calibri"/>
        <family val="2"/>
        <scheme val="minor"/>
      </rPr>
      <t>zz</t>
    </r>
  </si>
  <si>
    <r>
      <rPr>
        <sz val="11"/>
        <color theme="1"/>
        <rFont val="Kunstler Script"/>
        <family val="4"/>
      </rPr>
      <t>C</t>
    </r>
    <r>
      <rPr>
        <vertAlign val="subscript"/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z</t>
    </r>
    <r>
      <rPr>
        <vertAlign val="subscript"/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z</t>
    </r>
  </si>
  <si>
    <t>Linearized Stiffness @ Dias (MPa)</t>
  </si>
  <si>
    <t>Linearized Stiffness @ MAP (MPa)</t>
  </si>
  <si>
    <t>Linearized Stiffness @ Sys (MPa)</t>
  </si>
  <si>
    <r>
      <t>In-vivo Loaded Configuration @</t>
    </r>
    <r>
      <rPr>
        <b/>
        <sz val="11"/>
        <color theme="1"/>
        <rFont val="Calibri"/>
        <family val="2"/>
        <scheme val="minor"/>
      </rPr>
      <t xml:space="preserve"> Sys</t>
    </r>
  </si>
  <si>
    <r>
      <t>In-vivo Loaded Configuration @</t>
    </r>
    <r>
      <rPr>
        <b/>
        <sz val="11"/>
        <color theme="1"/>
        <rFont val="Calibri"/>
        <family val="2"/>
        <scheme val="minor"/>
      </rPr>
      <t xml:space="preserve"> MAP</t>
    </r>
  </si>
  <si>
    <r>
      <t>In-vivo Loaded Configuration @</t>
    </r>
    <r>
      <rPr>
        <b/>
        <sz val="11"/>
        <color theme="1"/>
        <rFont val="Calibri"/>
        <family val="2"/>
        <scheme val="minor"/>
      </rPr>
      <t xml:space="preserve"> Dias</t>
    </r>
  </si>
  <si>
    <t>DTA</t>
  </si>
  <si>
    <t>IAA</t>
  </si>
  <si>
    <r>
      <t>ir</t>
    </r>
    <r>
      <rPr>
        <vertAlign val="superscript"/>
        <sz val="11"/>
        <color theme="1"/>
        <rFont val="Calibri"/>
        <family val="2"/>
        <scheme val="minor"/>
      </rPr>
      <t>MAP</t>
    </r>
    <r>
      <rPr>
        <sz val="11"/>
        <color theme="1"/>
        <rFont val="Calibri"/>
        <family val="2"/>
        <scheme val="minor"/>
      </rPr>
      <t xml:space="preserve"> (μm)</t>
    </r>
  </si>
  <si>
    <t>ID (µm)</t>
  </si>
  <si>
    <t>M Fbln5^{+/+}</t>
  </si>
  <si>
    <t>M Fbln5^{+/+} Salt+L-NAME</t>
  </si>
  <si>
    <t>M Fbln5^{+/+} AngII</t>
  </si>
  <si>
    <t>M Fbln5^{-/-}</t>
  </si>
  <si>
    <t>M Fbln5^{-/-} Salt+L-NAME</t>
  </si>
  <si>
    <t>M Fbln5^{-/-} AngII</t>
  </si>
  <si>
    <t>M Fbln5^{+/+} 100 wks</t>
  </si>
  <si>
    <t>F Fbln5^{+/+}</t>
  </si>
  <si>
    <t>F Fbln5^{+/+} Salt+L-NAME</t>
  </si>
  <si>
    <t>F Fbln5^{+/+} AngII</t>
  </si>
  <si>
    <t>F Fbln5^{-/-}</t>
  </si>
  <si>
    <t>F Fbln5^{-/-} Salt+L-NAME</t>
  </si>
  <si>
    <t>F Fbln5^{-/-} AngII</t>
  </si>
  <si>
    <t>Aortic Remodeling is Modest and Sex-Independent in Mice When Hypertension is Superimposed on Aging</t>
  </si>
  <si>
    <r>
      <t>Bart SPRONCK</t>
    </r>
    <r>
      <rPr>
        <vertAlign val="superscript"/>
        <sz val="12"/>
        <color theme="1"/>
        <rFont val="Calibri"/>
        <family val="2"/>
        <scheme val="minor"/>
      </rPr>
      <t>1,2,*</t>
    </r>
    <r>
      <rPr>
        <sz val="12"/>
        <color theme="1"/>
        <rFont val="Calibri"/>
        <family val="2"/>
        <scheme val="minor"/>
      </rPr>
      <t>, Jacopo FERRUZZI</t>
    </r>
    <r>
      <rPr>
        <vertAlign val="superscript"/>
        <sz val="12"/>
        <color theme="1"/>
        <rFont val="Calibri"/>
        <family val="2"/>
        <scheme val="minor"/>
      </rPr>
      <t>1,*</t>
    </r>
    <r>
      <rPr>
        <sz val="12"/>
        <color theme="1"/>
        <rFont val="Calibri"/>
        <family val="2"/>
        <scheme val="minor"/>
      </rPr>
      <t>, Chiara BELLINI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, Alexander W. CAULK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,</t>
    </r>
  </si>
  <si>
    <r>
      <t>Sae-Il MURTADA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, Jay D. HUMPHREY</t>
    </r>
    <r>
      <rPr>
        <vertAlign val="superscript"/>
        <sz val="12"/>
        <color theme="1"/>
        <rFont val="Calibri"/>
        <family val="2"/>
        <scheme val="minor"/>
      </rPr>
      <t>1,4</t>
    </r>
  </si>
  <si>
    <r>
      <t>1</t>
    </r>
    <r>
      <rPr>
        <sz val="12"/>
        <color theme="1"/>
        <rFont val="Calibri"/>
        <family val="2"/>
        <scheme val="minor"/>
      </rPr>
      <t>Department of Biomedical Engineering</t>
    </r>
  </si>
  <si>
    <t>Yale University, New Haven, CT, USA</t>
  </si>
  <si>
    <r>
      <t>2</t>
    </r>
    <r>
      <rPr>
        <sz val="12"/>
        <color theme="1"/>
        <rFont val="Calibri"/>
        <family val="2"/>
        <scheme val="minor"/>
      </rPr>
      <t>Department of Biomedical Engineering</t>
    </r>
  </si>
  <si>
    <t>Maastricht University, Maastricht, The Netherlands</t>
  </si>
  <si>
    <r>
      <t>3</t>
    </r>
    <r>
      <rPr>
        <sz val="12"/>
        <color theme="1"/>
        <rFont val="Calibri"/>
        <family val="2"/>
        <scheme val="minor"/>
      </rPr>
      <t>Department of Bioengineering,</t>
    </r>
  </si>
  <si>
    <t>Northeastern University, Boston, MA, USA</t>
  </si>
  <si>
    <r>
      <t>4</t>
    </r>
    <r>
      <rPr>
        <sz val="12"/>
        <color theme="1"/>
        <rFont val="Calibri"/>
        <family val="2"/>
        <scheme val="minor"/>
      </rPr>
      <t>Vascular Biology and Therapeutics Program</t>
    </r>
  </si>
  <si>
    <t>Yale School of Medicine, New Haven, CT, USA</t>
  </si>
  <si>
    <r>
      <t>*</t>
    </r>
    <r>
      <rPr>
        <sz val="12"/>
        <color theme="1"/>
        <rFont val="Calibri"/>
        <family val="2"/>
        <scheme val="minor"/>
      </rPr>
      <t>These authors contributed equally</t>
    </r>
  </si>
  <si>
    <t>Address for Correspondence:</t>
  </si>
  <si>
    <t>Bart Spronck, Ph.D.</t>
  </si>
  <si>
    <t>Dept. of Biomedical Engineering</t>
  </si>
  <si>
    <t>Yale University</t>
  </si>
  <si>
    <t>55 Prospect St</t>
  </si>
  <si>
    <t>New Haven, CT 06511</t>
  </si>
  <si>
    <t>United States</t>
  </si>
  <si>
    <t>Supplemental Digital Content 2</t>
  </si>
  <si>
    <t>Phone: +1 203 432 6678</t>
  </si>
  <si>
    <t xml:space="preserve">E-mail: bart.spronck@yale.edu </t>
  </si>
  <si>
    <t>M Myh11^{+/+}</t>
  </si>
  <si>
    <t>M Myh11^{+/+} Salt+L-NAME</t>
  </si>
  <si>
    <t>M Myh11^{R247C/R247C}</t>
  </si>
  <si>
    <t>M Myh11^{R247C/R247C} Salt+L-NAME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</si>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</sst>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0.0"/>
    <numFmt numFmtId="166" formatCode="0.0000"/>
    <numFmt numFmtId="167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i/>
      <vertAlign val="subscript"/>
      <sz val="11"/>
      <color theme="1"/>
      <name val="Symbol"/>
      <family val="1"/>
      <charset val="2"/>
    </font>
    <font>
      <sz val="11"/>
      <color theme="1"/>
      <name val="Kunstler Script"/>
      <family val="4"/>
    </font>
    <font>
      <vertAlign val="subscript"/>
      <sz val="11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65" fontId="0" fillId="2" borderId="25" xfId="0" applyNumberForma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2" borderId="24" xfId="0" applyNumberFormat="1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6" fontId="0" fillId="2" borderId="24" xfId="0" applyNumberForma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65" fontId="0" fillId="2" borderId="14" xfId="0" applyNumberFormat="1" applyFill="1" applyBorder="1" applyAlignment="1">
      <alignment horizontal="center" vertical="center"/>
    </xf>
    <xf numFmtId="165" fontId="0" fillId="2" borderId="15" xfId="0" applyNumberFormat="1" applyFill="1" applyBorder="1" applyAlignment="1">
      <alignment horizontal="center" vertical="center"/>
    </xf>
    <xf numFmtId="165" fontId="0" fillId="2" borderId="16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166" fontId="0" fillId="2" borderId="16" xfId="0" applyNumberForma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2" fontId="0" fillId="2" borderId="3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166" fontId="0" fillId="0" borderId="3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6" fontId="0" fillId="0" borderId="37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167" fontId="0" fillId="0" borderId="38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7" fontId="0" fillId="0" borderId="39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7" fontId="0" fillId="0" borderId="40" xfId="0" applyNumberForma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7" fontId="0" fillId="2" borderId="8" xfId="0" applyNumberFormat="1" applyFill="1" applyBorder="1" applyAlignment="1">
      <alignment horizontal="center" vertical="center"/>
    </xf>
    <xf numFmtId="167" fontId="0" fillId="2" borderId="34" xfId="0" applyNumberFormat="1" applyFill="1" applyBorder="1" applyAlignment="1">
      <alignment horizontal="center" vertical="center"/>
    </xf>
    <xf numFmtId="167" fontId="0" fillId="2" borderId="35" xfId="0" applyNumberFormat="1" applyFill="1" applyBorder="1" applyAlignment="1">
      <alignment horizontal="center" vertical="center"/>
    </xf>
    <xf numFmtId="167" fontId="0" fillId="2" borderId="9" xfId="0" applyNumberFormat="1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167" fontId="0" fillId="2" borderId="10" xfId="0" applyNumberFormat="1" applyFill="1" applyBorder="1" applyAlignment="1">
      <alignment horizontal="center" vertical="center"/>
    </xf>
    <xf numFmtId="167" fontId="0" fillId="2" borderId="30" xfId="0" applyNumberFormat="1" applyFill="1" applyBorder="1" applyAlignment="1">
      <alignment horizontal="center" vertical="center"/>
    </xf>
    <xf numFmtId="167" fontId="0" fillId="2" borderId="41" xfId="0" applyNumberFormat="1" applyFill="1" applyBorder="1" applyAlignment="1">
      <alignment horizontal="center" vertical="center"/>
    </xf>
    <xf numFmtId="167" fontId="0" fillId="2" borderId="42" xfId="0" applyNumberFormat="1" applyFill="1" applyBorder="1" applyAlignment="1">
      <alignment horizontal="center" vertical="center"/>
    </xf>
    <xf numFmtId="167" fontId="0" fillId="2" borderId="31" xfId="0" applyNumberFormat="1" applyFill="1" applyBorder="1" applyAlignment="1">
      <alignment horizontal="center" vertical="center"/>
    </xf>
    <xf numFmtId="165" fontId="0" fillId="2" borderId="42" xfId="0" applyNumberFormat="1" applyFill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2" borderId="32" xfId="0" applyNumberFormat="1" applyFill="1" applyBorder="1" applyAlignment="1">
      <alignment horizontal="center" vertical="center"/>
    </xf>
    <xf numFmtId="167" fontId="0" fillId="2" borderId="14" xfId="0" applyNumberFormat="1" applyFill="1" applyBorder="1" applyAlignment="1">
      <alignment horizontal="center" vertical="center"/>
    </xf>
    <xf numFmtId="167" fontId="0" fillId="2" borderId="36" xfId="0" applyNumberFormat="1" applyFill="1" applyBorder="1" applyAlignment="1">
      <alignment horizontal="center" vertical="center"/>
    </xf>
    <xf numFmtId="167" fontId="0" fillId="2" borderId="37" xfId="0" applyNumberFormat="1" applyFill="1" applyBorder="1" applyAlignment="1">
      <alignment horizontal="center" vertical="center"/>
    </xf>
    <xf numFmtId="167" fontId="0" fillId="2" borderId="15" xfId="0" applyNumberForma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167" fontId="0" fillId="2" borderId="16" xfId="0" applyNumberFormat="1" applyFill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66" fontId="0" fillId="0" borderId="34" xfId="0" applyNumberForma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0" fillId="3" borderId="0" xfId="0" applyFill="1"/>
    <xf numFmtId="1" fontId="0" fillId="2" borderId="43" xfId="0" applyNumberFormat="1" applyFill="1" applyBorder="1" applyAlignment="1">
      <alignment horizontal="center" vertical="center"/>
    </xf>
    <xf numFmtId="1" fontId="0" fillId="2" borderId="44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65" fontId="0" fillId="2" borderId="45" xfId="0" applyNumberFormat="1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65" fontId="0" fillId="2" borderId="28" xfId="0" applyNumberFormat="1" applyFill="1" applyBorder="1" applyAlignment="1">
      <alignment horizontal="center" vertical="center"/>
    </xf>
    <xf numFmtId="165" fontId="0" fillId="2" borderId="46" xfId="0" applyNumberFormat="1" applyFill="1" applyBorder="1" applyAlignment="1">
      <alignment horizontal="center" vertical="center"/>
    </xf>
    <xf numFmtId="165" fontId="0" fillId="2" borderId="43" xfId="0" applyNumberFormat="1" applyFill="1" applyBorder="1" applyAlignment="1">
      <alignment horizontal="center" vertical="center"/>
    </xf>
    <xf numFmtId="165" fontId="0" fillId="2" borderId="44" xfId="0" applyNumberFormat="1" applyFill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" fontId="0" fillId="2" borderId="45" xfId="0" applyNumberFormat="1" applyFill="1" applyBorder="1" applyAlignment="1">
      <alignment horizontal="center" vertical="center"/>
    </xf>
    <xf numFmtId="1" fontId="0" fillId="2" borderId="46" xfId="0" applyNumberFormat="1" applyFill="1" applyBorder="1" applyAlignment="1">
      <alignment horizontal="center" vertical="center"/>
    </xf>
    <xf numFmtId="1" fontId="0" fillId="2" borderId="47" xfId="0" applyNumberFormat="1" applyFill="1" applyBorder="1" applyAlignment="1">
      <alignment horizontal="center" vertical="center"/>
    </xf>
    <xf numFmtId="1" fontId="0" fillId="2" borderId="48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8" fillId="0" borderId="0" xfId="0" applyFont="1"/>
    <xf numFmtId="0" fontId="18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justify" vertical="center"/>
    </xf>
    <xf numFmtId="0" fontId="12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8" fillId="3" borderId="0" xfId="0" applyFont="1" applyFill="1"/>
    <xf numFmtId="0" fontId="0" fillId="0" borderId="0" xfId="0" applyFill="1"/>
    <xf numFmtId="167" fontId="0" fillId="0" borderId="2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35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F2D41-7D31-4780-8268-8CF82F1F283E}">
  <sheetPr>
    <pageSetUpPr fitToPage="1"/>
  </sheetPr>
  <dimension ref="A1:B37"/>
  <sheetViews>
    <sheetView tabSelected="1" workbookViewId="0">
      <selection activeCell="E20" sqref="E20"/>
    </sheetView>
  </sheetViews>
  <sheetFormatPr defaultRowHeight="15" x14ac:dyDescent="0.25"/>
  <cols>
    <col min="1" max="1" width="135.5703125" customWidth="1"/>
  </cols>
  <sheetData>
    <row r="1" spans="1:1" ht="15.75" x14ac:dyDescent="0.25">
      <c r="A1" s="178"/>
    </row>
    <row r="2" spans="1:1" ht="15.75" x14ac:dyDescent="0.25">
      <c r="A2" s="179" t="s">
        <v>91</v>
      </c>
    </row>
    <row r="3" spans="1:1" ht="15.75" x14ac:dyDescent="0.25">
      <c r="A3" s="180"/>
    </row>
    <row r="4" spans="1:1" ht="15.75" x14ac:dyDescent="0.25">
      <c r="A4" s="180"/>
    </row>
    <row r="5" spans="1:1" ht="21" x14ac:dyDescent="0.25">
      <c r="A5" s="181" t="s">
        <v>72</v>
      </c>
    </row>
    <row r="6" spans="1:1" ht="15.75" x14ac:dyDescent="0.25">
      <c r="A6" s="179"/>
    </row>
    <row r="7" spans="1:1" ht="18" x14ac:dyDescent="0.25">
      <c r="A7" s="178" t="s">
        <v>73</v>
      </c>
    </row>
    <row r="8" spans="1:1" ht="18" x14ac:dyDescent="0.25">
      <c r="A8" s="178" t="s">
        <v>74</v>
      </c>
    </row>
    <row r="9" spans="1:1" ht="15.75" x14ac:dyDescent="0.25">
      <c r="A9" s="178"/>
    </row>
    <row r="10" spans="1:1" ht="18" x14ac:dyDescent="0.25">
      <c r="A10" s="182" t="s">
        <v>75</v>
      </c>
    </row>
    <row r="11" spans="1:1" ht="15.75" x14ac:dyDescent="0.25">
      <c r="A11" s="178" t="s">
        <v>76</v>
      </c>
    </row>
    <row r="12" spans="1:1" ht="15.75" x14ac:dyDescent="0.25">
      <c r="A12" s="178"/>
    </row>
    <row r="13" spans="1:1" ht="18" x14ac:dyDescent="0.25">
      <c r="A13" s="182" t="s">
        <v>77</v>
      </c>
    </row>
    <row r="14" spans="1:1" ht="15.75" x14ac:dyDescent="0.25">
      <c r="A14" s="178" t="s">
        <v>78</v>
      </c>
    </row>
    <row r="15" spans="1:1" ht="15.75" x14ac:dyDescent="0.25">
      <c r="A15" s="178"/>
    </row>
    <row r="16" spans="1:1" ht="18" x14ac:dyDescent="0.25">
      <c r="A16" s="182" t="s">
        <v>79</v>
      </c>
    </row>
    <row r="17" spans="1:1" ht="15.75" x14ac:dyDescent="0.25">
      <c r="A17" s="178" t="s">
        <v>80</v>
      </c>
    </row>
    <row r="18" spans="1:1" ht="15.75" x14ac:dyDescent="0.25">
      <c r="A18" s="178"/>
    </row>
    <row r="19" spans="1:1" ht="18" x14ac:dyDescent="0.25">
      <c r="A19" s="182" t="s">
        <v>81</v>
      </c>
    </row>
    <row r="20" spans="1:1" ht="15.75" x14ac:dyDescent="0.25">
      <c r="A20" s="178" t="s">
        <v>82</v>
      </c>
    </row>
    <row r="21" spans="1:1" ht="15.75" x14ac:dyDescent="0.25">
      <c r="A21" s="178"/>
    </row>
    <row r="22" spans="1:1" ht="15.75" x14ac:dyDescent="0.25">
      <c r="A22" s="178"/>
    </row>
    <row r="23" spans="1:1" ht="18" x14ac:dyDescent="0.25">
      <c r="A23" s="182" t="s">
        <v>83</v>
      </c>
    </row>
    <row r="24" spans="1:1" ht="15.75" x14ac:dyDescent="0.25">
      <c r="A24" s="180"/>
    </row>
    <row r="25" spans="1:1" ht="15.75" x14ac:dyDescent="0.25">
      <c r="A25" s="180"/>
    </row>
    <row r="26" spans="1:1" ht="15.75" x14ac:dyDescent="0.25">
      <c r="A26" s="180"/>
    </row>
    <row r="27" spans="1:1" ht="15.75" customHeight="1" x14ac:dyDescent="0.25">
      <c r="A27" s="180" t="s">
        <v>84</v>
      </c>
    </row>
    <row r="28" spans="1:1" ht="15.75" customHeight="1" x14ac:dyDescent="0.25">
      <c r="A28" s="180" t="s">
        <v>85</v>
      </c>
    </row>
    <row r="29" spans="1:1" ht="15.75" customHeight="1" x14ac:dyDescent="0.25">
      <c r="A29" s="180" t="s">
        <v>86</v>
      </c>
    </row>
    <row r="30" spans="1:1" ht="15.75" customHeight="1" x14ac:dyDescent="0.25">
      <c r="A30" s="180" t="s">
        <v>87</v>
      </c>
    </row>
    <row r="31" spans="1:1" ht="15.75" customHeight="1" x14ac:dyDescent="0.25">
      <c r="A31" s="180" t="s">
        <v>88</v>
      </c>
    </row>
    <row r="32" spans="1:1" ht="15.75" customHeight="1" x14ac:dyDescent="0.25">
      <c r="A32" s="180" t="s">
        <v>89</v>
      </c>
    </row>
    <row r="33" spans="1:2" ht="15.75" customHeight="1" x14ac:dyDescent="0.25">
      <c r="A33" s="180" t="s">
        <v>90</v>
      </c>
    </row>
    <row r="34" spans="1:2" ht="15.75" customHeight="1" x14ac:dyDescent="0.25">
      <c r="A34" s="180" t="s">
        <v>92</v>
      </c>
      <c r="B34" s="176"/>
    </row>
    <row r="35" spans="1:2" ht="15.75" customHeight="1" x14ac:dyDescent="0.25">
      <c r="A35" s="183" t="s">
        <v>93</v>
      </c>
      <c r="B35" s="177"/>
    </row>
    <row r="36" spans="1:2" x14ac:dyDescent="0.25">
      <c r="A36" s="133"/>
    </row>
    <row r="37" spans="1:2" x14ac:dyDescent="0.25">
      <c r="A37" s="184"/>
    </row>
  </sheetData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200"/>
  <sheetViews>
    <sheetView zoomScaleNormal="100" workbookViewId="0">
      <selection activeCell="A2" sqref="A2:A176"/>
    </sheetView>
  </sheetViews>
  <sheetFormatPr defaultRowHeight="15" x14ac:dyDescent="0.25"/>
  <cols>
    <col min="1" max="1" width="8.7109375" style="1"/>
    <col min="2" max="2" width="14.28515625" style="1" customWidth="1"/>
    <col min="3" max="3" width="8.85546875" style="1" bestFit="1" customWidth="1"/>
    <col min="4" max="32" width="14.28515625" style="1" customWidth="1"/>
    <col min="33" max="33" width="17.5703125" style="1" customWidth="1"/>
    <col min="34" max="44" width="14.28515625" style="1" customWidth="1"/>
  </cols>
  <sheetData>
    <row r="1" spans="1:44" ht="15.75" customHeight="1" thickBot="1" x14ac:dyDescent="0.3"/>
    <row r="2" spans="1:44" ht="19.5" customHeight="1" thickBot="1" x14ac:dyDescent="0.3">
      <c r="A2" s="208" t="s">
        <v>55</v>
      </c>
      <c r="B2" s="206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131"/>
    </row>
    <row r="3" spans="1:44" x14ac:dyDescent="0.25">
      <c r="A3" s="209"/>
      <c r="B3" s="196" t="s">
        <v>1</v>
      </c>
      <c r="C3" s="198" t="s">
        <v>2</v>
      </c>
      <c r="D3" s="186" t="s">
        <v>3</v>
      </c>
      <c r="E3" s="187"/>
      <c r="F3" s="187"/>
      <c r="G3" s="188"/>
      <c r="H3" s="186" t="s">
        <v>4</v>
      </c>
      <c r="I3" s="187"/>
      <c r="J3" s="187"/>
      <c r="K3" s="188"/>
      <c r="L3" s="186" t="s">
        <v>52</v>
      </c>
      <c r="M3" s="187"/>
      <c r="N3" s="187"/>
      <c r="O3" s="187"/>
      <c r="P3" s="187"/>
      <c r="Q3" s="187"/>
      <c r="R3" s="187"/>
      <c r="S3" s="188"/>
      <c r="T3" s="187" t="s">
        <v>53</v>
      </c>
      <c r="U3" s="187"/>
      <c r="V3" s="187"/>
      <c r="W3" s="187"/>
      <c r="X3" s="187"/>
      <c r="Y3" s="187"/>
      <c r="Z3" s="187"/>
      <c r="AA3" s="188"/>
      <c r="AB3" s="186" t="s">
        <v>54</v>
      </c>
      <c r="AC3" s="187"/>
      <c r="AD3" s="187"/>
      <c r="AE3" s="187"/>
      <c r="AF3" s="187"/>
      <c r="AG3" s="187"/>
      <c r="AH3" s="187"/>
      <c r="AI3" s="188"/>
      <c r="AJ3" s="186" t="s">
        <v>5</v>
      </c>
      <c r="AK3" s="187"/>
      <c r="AL3" s="187"/>
      <c r="AM3" s="187"/>
      <c r="AN3" s="188"/>
      <c r="AO3" s="189" t="s">
        <v>6</v>
      </c>
      <c r="AP3" s="191" t="s">
        <v>7</v>
      </c>
      <c r="AQ3" s="191" t="s">
        <v>57</v>
      </c>
      <c r="AR3"/>
    </row>
    <row r="4" spans="1:44" ht="18.75" thickBot="1" x14ac:dyDescent="0.3">
      <c r="A4" s="209"/>
      <c r="B4" s="197"/>
      <c r="C4" s="199"/>
      <c r="D4" s="2" t="s">
        <v>8</v>
      </c>
      <c r="E4" s="3" t="s">
        <v>9</v>
      </c>
      <c r="F4" s="3" t="s">
        <v>10</v>
      </c>
      <c r="G4" s="4" t="s">
        <v>11</v>
      </c>
      <c r="H4" s="5" t="s">
        <v>12</v>
      </c>
      <c r="I4" s="3" t="s">
        <v>13</v>
      </c>
      <c r="J4" s="6" t="s">
        <v>14</v>
      </c>
      <c r="K4" s="1" t="s">
        <v>58</v>
      </c>
      <c r="L4" s="129" t="s">
        <v>15</v>
      </c>
      <c r="M4" s="7" t="s">
        <v>16</v>
      </c>
      <c r="N4" s="7" t="s">
        <v>17</v>
      </c>
      <c r="O4" s="8" t="s">
        <v>18</v>
      </c>
      <c r="P4" s="8" t="s">
        <v>19</v>
      </c>
      <c r="Q4" s="7" t="s">
        <v>20</v>
      </c>
      <c r="R4" s="7" t="s">
        <v>21</v>
      </c>
      <c r="S4" s="9" t="s">
        <v>22</v>
      </c>
      <c r="T4" s="10" t="s">
        <v>15</v>
      </c>
      <c r="U4" s="10" t="s">
        <v>16</v>
      </c>
      <c r="V4" s="10" t="s">
        <v>17</v>
      </c>
      <c r="W4" s="11" t="s">
        <v>18</v>
      </c>
      <c r="X4" s="11" t="s">
        <v>19</v>
      </c>
      <c r="Y4" s="10" t="s">
        <v>20</v>
      </c>
      <c r="Z4" s="10" t="s">
        <v>21</v>
      </c>
      <c r="AA4" s="12" t="s">
        <v>22</v>
      </c>
      <c r="AB4" s="10" t="s">
        <v>15</v>
      </c>
      <c r="AC4" s="10" t="s">
        <v>16</v>
      </c>
      <c r="AD4" s="10" t="s">
        <v>17</v>
      </c>
      <c r="AE4" s="11" t="s">
        <v>18</v>
      </c>
      <c r="AF4" s="11" t="s">
        <v>19</v>
      </c>
      <c r="AG4" s="10" t="s">
        <v>20</v>
      </c>
      <c r="AH4" s="10" t="s">
        <v>21</v>
      </c>
      <c r="AI4" s="12" t="s">
        <v>22</v>
      </c>
      <c r="AJ4" s="10" t="s">
        <v>23</v>
      </c>
      <c r="AK4" s="10" t="s">
        <v>24</v>
      </c>
      <c r="AL4" s="10" t="s">
        <v>25</v>
      </c>
      <c r="AM4" s="10" t="s">
        <v>26</v>
      </c>
      <c r="AN4" s="13" t="s">
        <v>27</v>
      </c>
      <c r="AO4" s="190"/>
      <c r="AP4" s="192"/>
      <c r="AQ4" s="192"/>
      <c r="AR4"/>
    </row>
    <row r="5" spans="1:44" ht="15" customHeight="1" x14ac:dyDescent="0.25">
      <c r="A5" s="209"/>
      <c r="B5" s="193" t="s">
        <v>59</v>
      </c>
      <c r="C5" s="14">
        <v>292</v>
      </c>
      <c r="D5" s="15"/>
      <c r="E5" s="16"/>
      <c r="G5" s="16"/>
      <c r="H5" s="18">
        <v>6.26</v>
      </c>
      <c r="I5" s="19">
        <v>793</v>
      </c>
      <c r="J5" s="19">
        <v>110.62300000000003</v>
      </c>
      <c r="K5" s="26">
        <f>IF(I5="","",I5-2*J5)</f>
        <v>571.75399999999991</v>
      </c>
      <c r="L5" s="23">
        <v>120.00000000000007</v>
      </c>
      <c r="M5" s="19">
        <v>1297.1124757694017</v>
      </c>
      <c r="N5" s="19">
        <v>39.398274946131906</v>
      </c>
      <c r="O5" s="22">
        <v>1.5233883883883881</v>
      </c>
      <c r="P5" s="22">
        <v>1.8431368595706916</v>
      </c>
      <c r="Q5" s="19">
        <v>54.223537320307116</v>
      </c>
      <c r="R5" s="19">
        <v>192.61840257548582</v>
      </c>
      <c r="S5" s="20">
        <v>247.35988485793382</v>
      </c>
      <c r="T5" s="23">
        <v>100.00000000000021</v>
      </c>
      <c r="U5" s="19">
        <v>1256.9167137005159</v>
      </c>
      <c r="V5" s="19">
        <v>40.744024536304323</v>
      </c>
      <c r="W5" s="22">
        <v>1.5233883883883881</v>
      </c>
      <c r="X5" s="22">
        <v>1.7822592044635321</v>
      </c>
      <c r="Y5" s="19">
        <v>46.893443379264177</v>
      </c>
      <c r="Z5" s="19">
        <v>167.01761276073893</v>
      </c>
      <c r="AA5" s="20">
        <v>192.30813763691972</v>
      </c>
      <c r="AB5" s="23">
        <v>83.999999999999858</v>
      </c>
      <c r="AC5" s="19">
        <v>1214.7071677933941</v>
      </c>
      <c r="AD5" s="19">
        <v>42.263674250035187</v>
      </c>
      <c r="AE5" s="22">
        <v>1.5233883883883881</v>
      </c>
      <c r="AF5" s="22">
        <v>1.7181755738299487</v>
      </c>
      <c r="AG5" s="19">
        <v>40.674817673784574</v>
      </c>
      <c r="AH5" s="19">
        <v>148.76394306084899</v>
      </c>
      <c r="AI5" s="20">
        <v>149.73554002675309</v>
      </c>
      <c r="AJ5" s="21">
        <f>IF(L5="","",L5)</f>
        <v>120.00000000000007</v>
      </c>
      <c r="AK5" s="19">
        <f>IF(L5="","",(M5-2*N5))</f>
        <v>1218.3159258771379</v>
      </c>
      <c r="AL5" s="22">
        <f>IF(L5="","",AB5)</f>
        <v>83.999999999999858</v>
      </c>
      <c r="AM5" s="19">
        <f>IF(L5="","",AC5-2*AD5)</f>
        <v>1130.1798192933238</v>
      </c>
      <c r="AN5" s="24">
        <f>IF(L5="","",(AK5-AM5)/(AM5*(AJ5-AL5))*7500.6)</f>
        <v>16.24799655175195</v>
      </c>
      <c r="AO5" s="25">
        <f>IF(L5="","",AK5/2)</f>
        <v>609.15796293856897</v>
      </c>
      <c r="AP5" s="26">
        <f>IF(L5="","",AM5/2)</f>
        <v>565.08990964666191</v>
      </c>
      <c r="AQ5" s="26">
        <f>IF(L5="","",(U5-2*V5)/2)</f>
        <v>587.71433231395361</v>
      </c>
      <c r="AR5"/>
    </row>
    <row r="6" spans="1:44" ht="15" customHeight="1" x14ac:dyDescent="0.25">
      <c r="A6" s="209"/>
      <c r="B6" s="194"/>
      <c r="C6" s="27">
        <v>293</v>
      </c>
      <c r="D6" s="28"/>
      <c r="H6" s="30">
        <v>5.71</v>
      </c>
      <c r="I6" s="31">
        <v>894</v>
      </c>
      <c r="J6" s="31">
        <v>96.617000000000004</v>
      </c>
      <c r="K6" s="38">
        <f t="shared" ref="K6:K13" si="0">IF(I6="","",I6-2*J6)</f>
        <v>700.76599999999996</v>
      </c>
      <c r="L6" s="35">
        <v>119.99999999999996</v>
      </c>
      <c r="M6" s="31">
        <v>1414.0578651165761</v>
      </c>
      <c r="N6" s="31">
        <v>36.783767099628385</v>
      </c>
      <c r="O6" s="34">
        <v>1.5207013680347015</v>
      </c>
      <c r="P6" s="34">
        <v>1.7272428657457557</v>
      </c>
      <c r="Q6" s="31">
        <v>66.682936375898393</v>
      </c>
      <c r="R6" s="31">
        <v>238.36208656296455</v>
      </c>
      <c r="S6" s="32">
        <v>291.51038897215466</v>
      </c>
      <c r="T6" s="35">
        <v>99.999999999999872</v>
      </c>
      <c r="U6" s="31">
        <v>1361.0722740550098</v>
      </c>
      <c r="V6" s="31">
        <v>38.299339462531393</v>
      </c>
      <c r="W6" s="34">
        <v>1.5207013680347015</v>
      </c>
      <c r="X6" s="34">
        <v>1.658892821382546</v>
      </c>
      <c r="Y6" s="31">
        <v>56.37229535253681</v>
      </c>
      <c r="Z6" s="31">
        <v>206.89811698240487</v>
      </c>
      <c r="AA6" s="32">
        <v>223.56262811040901</v>
      </c>
      <c r="AB6" s="35">
        <v>83.999999999999858</v>
      </c>
      <c r="AC6" s="31">
        <v>1303.1361267778216</v>
      </c>
      <c r="AD6" s="31">
        <v>40.111105316987697</v>
      </c>
      <c r="AE6" s="34">
        <v>1.5207013680347015</v>
      </c>
      <c r="AF6" s="34">
        <v>1.583962815185217</v>
      </c>
      <c r="AG6" s="31">
        <v>47.339330770843958</v>
      </c>
      <c r="AH6" s="31">
        <v>182.08752617742738</v>
      </c>
      <c r="AI6" s="32">
        <v>170.71663930717972</v>
      </c>
      <c r="AJ6" s="33">
        <f t="shared" ref="AJ6:AJ13" si="1">IF(L6="","",L6)</f>
        <v>119.99999999999996</v>
      </c>
      <c r="AK6" s="31">
        <f t="shared" ref="AK6:AK13" si="2">IF(L6="","",(M6-2*N6))</f>
        <v>1340.4903309173194</v>
      </c>
      <c r="AL6" s="34">
        <f t="shared" ref="AL6:AL13" si="3">IF(L6="","",AB6)</f>
        <v>83.999999999999858</v>
      </c>
      <c r="AM6" s="31">
        <f t="shared" ref="AM6:AM13" si="4">IF(L6="","",AC6-2*AD6)</f>
        <v>1222.9139161438461</v>
      </c>
      <c r="AN6" s="36">
        <f t="shared" ref="AN6:AN13" si="5">IF(L6="","",(AK6-AM6)/(AM6*(AJ6-AL6))*7500.6)</f>
        <v>20.031701082688155</v>
      </c>
      <c r="AO6" s="37">
        <f t="shared" ref="AO6:AO13" si="6">IF(L6="","",AK6/2)</f>
        <v>670.2451654586597</v>
      </c>
      <c r="AP6" s="38">
        <f t="shared" ref="AP6:AP13" si="7">IF(L6="","",AM6/2)</f>
        <v>611.45695807192305</v>
      </c>
      <c r="AQ6" s="38">
        <f t="shared" ref="AQ6:AQ13" si="8">IF(L6="","",(U6-2*V6)/2)</f>
        <v>642.23679756497347</v>
      </c>
      <c r="AR6"/>
    </row>
    <row r="7" spans="1:44" ht="15" customHeight="1" x14ac:dyDescent="0.25">
      <c r="A7" s="209"/>
      <c r="B7" s="194"/>
      <c r="C7" s="27">
        <v>299</v>
      </c>
      <c r="D7" s="28"/>
      <c r="H7" s="30">
        <v>5.12</v>
      </c>
      <c r="I7" s="31">
        <v>809</v>
      </c>
      <c r="J7" s="31">
        <v>101.39400000000003</v>
      </c>
      <c r="K7" s="38">
        <f t="shared" si="0"/>
        <v>606.21199999999999</v>
      </c>
      <c r="L7" s="35">
        <v>120.00000000000003</v>
      </c>
      <c r="M7" s="31">
        <v>1278.9783257561476</v>
      </c>
      <c r="N7" s="31">
        <v>38.649161414047953</v>
      </c>
      <c r="O7" s="34">
        <v>1.4966723390056724</v>
      </c>
      <c r="P7" s="34">
        <v>1.7528528084019914</v>
      </c>
      <c r="Q7" s="31">
        <v>53.165615525329812</v>
      </c>
      <c r="R7" s="31">
        <v>216.06578896094865</v>
      </c>
      <c r="S7" s="32">
        <v>248.71118357378359</v>
      </c>
      <c r="T7" s="35">
        <v>99.999999999999915</v>
      </c>
      <c r="U7" s="31">
        <v>1237.7023897546746</v>
      </c>
      <c r="V7" s="31">
        <v>40.025556777314009</v>
      </c>
      <c r="W7" s="34">
        <v>1.4966723390056724</v>
      </c>
      <c r="X7" s="34">
        <v>1.6925758585672828</v>
      </c>
      <c r="Y7" s="31">
        <v>45.499500205545068</v>
      </c>
      <c r="Z7" s="31">
        <v>187.08602301143543</v>
      </c>
      <c r="AA7" s="32">
        <v>192.79940189422547</v>
      </c>
      <c r="AB7" s="35">
        <v>83.999999999999872</v>
      </c>
      <c r="AC7" s="31">
        <v>1193.4024652112007</v>
      </c>
      <c r="AD7" s="31">
        <v>41.620446670945775</v>
      </c>
      <c r="AE7" s="34">
        <v>1.4966723390056724</v>
      </c>
      <c r="AF7" s="34">
        <v>1.6277165803289613</v>
      </c>
      <c r="AG7" s="31">
        <v>38.866280725797424</v>
      </c>
      <c r="AH7" s="31">
        <v>164.65886264049104</v>
      </c>
      <c r="AI7" s="32">
        <v>149.35647282054069</v>
      </c>
      <c r="AJ7" s="33">
        <f t="shared" ref="AJ7" si="9">IF(L7="","",L7)</f>
        <v>120.00000000000003</v>
      </c>
      <c r="AK7" s="31">
        <f t="shared" ref="AK7" si="10">IF(L7="","",(M7-2*N7))</f>
        <v>1201.6800029280516</v>
      </c>
      <c r="AL7" s="34">
        <f t="shared" ref="AL7" si="11">IF(L7="","",AB7)</f>
        <v>83.999999999999872</v>
      </c>
      <c r="AM7" s="31">
        <f t="shared" ref="AM7" si="12">IF(L7="","",AC7-2*AD7)</f>
        <v>1110.1615718693092</v>
      </c>
      <c r="AN7" s="36">
        <f t="shared" ref="AN7" si="13">IF(L7="","",(AK7-AM7)/(AM7*(AJ7-AL7))*7500.6)</f>
        <v>17.175756749517188</v>
      </c>
      <c r="AO7" s="37">
        <f t="shared" ref="AO7" si="14">IF(L7="","",AK7/2)</f>
        <v>600.84000146402582</v>
      </c>
      <c r="AP7" s="38">
        <f t="shared" ref="AP7" si="15">IF(L7="","",AM7/2)</f>
        <v>555.08078593465461</v>
      </c>
      <c r="AQ7" s="38">
        <f t="shared" ref="AQ7" si="16">IF(L7="","",(U7-2*V7)/2)</f>
        <v>578.8256381000233</v>
      </c>
      <c r="AR7"/>
    </row>
    <row r="8" spans="1:44" ht="15" customHeight="1" x14ac:dyDescent="0.25">
      <c r="A8" s="209"/>
      <c r="B8" s="194"/>
      <c r="C8" s="27">
        <v>309</v>
      </c>
      <c r="D8" s="28"/>
      <c r="H8" s="30">
        <v>6.36</v>
      </c>
      <c r="I8" s="31">
        <v>816.00000000000011</v>
      </c>
      <c r="J8" s="31">
        <v>107.568</v>
      </c>
      <c r="K8" s="38">
        <f t="shared" si="0"/>
        <v>600.86400000000015</v>
      </c>
      <c r="L8" s="35">
        <v>120.00000000000014</v>
      </c>
      <c r="M8" s="31">
        <v>1399.784430253819</v>
      </c>
      <c r="N8" s="31">
        <v>38.571201907406262</v>
      </c>
      <c r="O8" s="34">
        <v>1.4514160827494162</v>
      </c>
      <c r="P8" s="34">
        <v>1.9214451469532892</v>
      </c>
      <c r="Q8" s="31">
        <v>63.845393642244481</v>
      </c>
      <c r="R8" s="31">
        <v>227.14352104290296</v>
      </c>
      <c r="S8" s="32">
        <v>274.29993297303434</v>
      </c>
      <c r="T8" s="35">
        <v>99.999999999999758</v>
      </c>
      <c r="U8" s="31">
        <v>1331.6731012609901</v>
      </c>
      <c r="V8" s="31">
        <v>40.668827626552662</v>
      </c>
      <c r="W8" s="34">
        <v>1.4514160827494162</v>
      </c>
      <c r="X8" s="34">
        <v>1.8223404273585004</v>
      </c>
      <c r="Y8" s="31">
        <v>51.276035139805572</v>
      </c>
      <c r="Z8" s="31">
        <v>183.76770675402119</v>
      </c>
      <c r="AA8" s="32">
        <v>204.9416363713124</v>
      </c>
      <c r="AB8" s="35">
        <v>84.000000000000057</v>
      </c>
      <c r="AC8" s="31">
        <v>1259.9758914220799</v>
      </c>
      <c r="AD8" s="31">
        <v>43.147949228494078</v>
      </c>
      <c r="AE8" s="34">
        <v>1.4514160827494162</v>
      </c>
      <c r="AF8" s="34">
        <v>1.7176354854009783</v>
      </c>
      <c r="AG8" s="31">
        <v>40.804965731657767</v>
      </c>
      <c r="AH8" s="31">
        <v>154.78157076465277</v>
      </c>
      <c r="AI8" s="32">
        <v>152.31200595435178</v>
      </c>
      <c r="AJ8" s="33">
        <f t="shared" ref="AJ8" si="17">IF(L8="","",L8)</f>
        <v>120.00000000000014</v>
      </c>
      <c r="AK8" s="31">
        <f t="shared" ref="AK8" si="18">IF(L8="","",(M8-2*N8))</f>
        <v>1322.6420264390065</v>
      </c>
      <c r="AL8" s="34">
        <f t="shared" ref="AL8" si="19">IF(L8="","",AB8)</f>
        <v>84.000000000000057</v>
      </c>
      <c r="AM8" s="31">
        <f t="shared" ref="AM8" si="20">IF(L8="","",AC8-2*AD8)</f>
        <v>1173.6799929650917</v>
      </c>
      <c r="AN8" s="36">
        <f t="shared" ref="AN8" si="21">IF(L8="","",(AK8-AM8)/(AM8*(AJ8-AL8))*7500.6)</f>
        <v>26.443527929518996</v>
      </c>
      <c r="AO8" s="37">
        <f t="shared" ref="AO8" si="22">IF(L8="","",AK8/2)</f>
        <v>661.32101321950324</v>
      </c>
      <c r="AP8" s="38">
        <f t="shared" ref="AP8" si="23">IF(L8="","",AM8/2)</f>
        <v>586.83999648254587</v>
      </c>
      <c r="AQ8" s="38">
        <f t="shared" ref="AQ8" si="24">IF(L8="","",(U8-2*V8)/2)</f>
        <v>625.16772300394234</v>
      </c>
      <c r="AR8"/>
    </row>
    <row r="9" spans="1:44" ht="15" customHeight="1" x14ac:dyDescent="0.25">
      <c r="A9" s="209"/>
      <c r="B9" s="194"/>
      <c r="C9" s="27">
        <v>322</v>
      </c>
      <c r="D9" s="28"/>
      <c r="H9" s="30">
        <v>5.78</v>
      </c>
      <c r="I9" s="31">
        <v>824.00000000000011</v>
      </c>
      <c r="J9" s="31">
        <v>107.744</v>
      </c>
      <c r="K9" s="38">
        <f t="shared" si="0"/>
        <v>608.51200000000017</v>
      </c>
      <c r="L9" s="35">
        <v>120.0000000000002</v>
      </c>
      <c r="M9" s="31">
        <v>1377.5041742368212</v>
      </c>
      <c r="N9" s="31">
        <v>38.039840803081539</v>
      </c>
      <c r="O9" s="34">
        <v>1.5145775775775776</v>
      </c>
      <c r="P9" s="34">
        <v>1.8700916061209116</v>
      </c>
      <c r="Q9" s="31">
        <v>62.585473596684125</v>
      </c>
      <c r="R9" s="31">
        <v>230.41248777257317</v>
      </c>
      <c r="S9" s="32">
        <v>273.66977836058277</v>
      </c>
      <c r="T9" s="35">
        <v>99.999999999999858</v>
      </c>
      <c r="U9" s="31">
        <v>1313.2306477507018</v>
      </c>
      <c r="V9" s="31">
        <v>40.019286308852429</v>
      </c>
      <c r="W9" s="34">
        <v>1.5145775775775776</v>
      </c>
      <c r="X9" s="34">
        <v>1.777592594605629</v>
      </c>
      <c r="Y9" s="31">
        <v>50.531140844840913</v>
      </c>
      <c r="Z9" s="31">
        <v>198.24607653166882</v>
      </c>
      <c r="AA9" s="32">
        <v>205.41241813745557</v>
      </c>
      <c r="AB9" s="35">
        <v>83.999999999999972</v>
      </c>
      <c r="AC9" s="31">
        <v>1250.6929719157772</v>
      </c>
      <c r="AD9" s="31">
        <v>42.161080195146084</v>
      </c>
      <c r="AE9" s="34">
        <v>1.5145775775775776</v>
      </c>
      <c r="AF9" s="34">
        <v>1.6872904264964355</v>
      </c>
      <c r="AG9" s="31">
        <v>41.208557063824529</v>
      </c>
      <c r="AH9" s="31">
        <v>174.91314478359237</v>
      </c>
      <c r="AI9" s="32">
        <v>154.90645274406802</v>
      </c>
      <c r="AJ9" s="33">
        <f t="shared" si="1"/>
        <v>120.0000000000002</v>
      </c>
      <c r="AK9" s="31">
        <f t="shared" si="2"/>
        <v>1301.4244926306581</v>
      </c>
      <c r="AL9" s="34">
        <f t="shared" si="3"/>
        <v>83.999999999999972</v>
      </c>
      <c r="AM9" s="31">
        <f t="shared" si="4"/>
        <v>1166.3708115254851</v>
      </c>
      <c r="AN9" s="36">
        <f t="shared" si="5"/>
        <v>24.124775911925138</v>
      </c>
      <c r="AO9" s="37">
        <f t="shared" si="6"/>
        <v>650.71224631532903</v>
      </c>
      <c r="AP9" s="38">
        <f t="shared" si="7"/>
        <v>583.18540576274256</v>
      </c>
      <c r="AQ9" s="38">
        <f t="shared" si="8"/>
        <v>616.59603756649847</v>
      </c>
      <c r="AR9"/>
    </row>
    <row r="10" spans="1:44" ht="15" customHeight="1" x14ac:dyDescent="0.25">
      <c r="A10" s="209"/>
      <c r="B10" s="194"/>
      <c r="C10" s="27"/>
      <c r="D10" s="28"/>
      <c r="H10" s="30"/>
      <c r="I10" s="31"/>
      <c r="J10" s="31"/>
      <c r="K10" s="38" t="str">
        <f t="shared" si="0"/>
        <v/>
      </c>
      <c r="L10" s="35"/>
      <c r="M10" s="31"/>
      <c r="N10" s="31"/>
      <c r="O10" s="34"/>
      <c r="P10" s="34"/>
      <c r="Q10" s="31"/>
      <c r="R10" s="31"/>
      <c r="S10" s="32"/>
      <c r="T10" s="35"/>
      <c r="U10" s="31"/>
      <c r="V10" s="31"/>
      <c r="W10" s="34"/>
      <c r="X10" s="34"/>
      <c r="Y10" s="31"/>
      <c r="Z10" s="31"/>
      <c r="AA10" s="32"/>
      <c r="AB10" s="35"/>
      <c r="AC10" s="31"/>
      <c r="AD10" s="31"/>
      <c r="AE10" s="34"/>
      <c r="AF10" s="34"/>
      <c r="AG10" s="31"/>
      <c r="AH10" s="31"/>
      <c r="AI10" s="32"/>
      <c r="AJ10" s="33" t="str">
        <f t="shared" si="1"/>
        <v/>
      </c>
      <c r="AK10" s="31" t="str">
        <f t="shared" si="2"/>
        <v/>
      </c>
      <c r="AL10" s="34" t="str">
        <f t="shared" si="3"/>
        <v/>
      </c>
      <c r="AM10" s="31" t="str">
        <f t="shared" si="4"/>
        <v/>
      </c>
      <c r="AN10" s="36" t="str">
        <f t="shared" si="5"/>
        <v/>
      </c>
      <c r="AO10" s="37" t="str">
        <f t="shared" si="6"/>
        <v/>
      </c>
      <c r="AP10" s="38" t="str">
        <f t="shared" si="7"/>
        <v/>
      </c>
      <c r="AQ10" s="38" t="str">
        <f t="shared" si="8"/>
        <v/>
      </c>
      <c r="AR10"/>
    </row>
    <row r="11" spans="1:44" ht="15" customHeight="1" x14ac:dyDescent="0.25">
      <c r="A11" s="209"/>
      <c r="B11" s="194"/>
      <c r="C11" s="27"/>
      <c r="D11" s="28"/>
      <c r="H11" s="30"/>
      <c r="I11" s="31"/>
      <c r="J11" s="31"/>
      <c r="K11" s="38" t="str">
        <f t="shared" si="0"/>
        <v/>
      </c>
      <c r="L11" s="35"/>
      <c r="M11" s="31"/>
      <c r="N11" s="31"/>
      <c r="O11" s="34"/>
      <c r="P11" s="34"/>
      <c r="Q11" s="31"/>
      <c r="R11" s="31"/>
      <c r="S11" s="32"/>
      <c r="T11" s="35"/>
      <c r="U11" s="31"/>
      <c r="V11" s="31"/>
      <c r="W11" s="34"/>
      <c r="X11" s="34"/>
      <c r="Y11" s="31"/>
      <c r="Z11" s="31"/>
      <c r="AA11" s="32"/>
      <c r="AB11" s="35"/>
      <c r="AC11" s="31"/>
      <c r="AD11" s="31"/>
      <c r="AE11" s="34"/>
      <c r="AF11" s="34"/>
      <c r="AG11" s="31"/>
      <c r="AH11" s="31"/>
      <c r="AI11" s="32"/>
      <c r="AJ11" s="33" t="str">
        <f t="shared" si="1"/>
        <v/>
      </c>
      <c r="AK11" s="31" t="str">
        <f t="shared" si="2"/>
        <v/>
      </c>
      <c r="AL11" s="34" t="str">
        <f t="shared" si="3"/>
        <v/>
      </c>
      <c r="AM11" s="31" t="str">
        <f t="shared" si="4"/>
        <v/>
      </c>
      <c r="AN11" s="36" t="str">
        <f t="shared" si="5"/>
        <v/>
      </c>
      <c r="AO11" s="37" t="str">
        <f t="shared" si="6"/>
        <v/>
      </c>
      <c r="AP11" s="38" t="str">
        <f t="shared" si="7"/>
        <v/>
      </c>
      <c r="AQ11" s="38" t="str">
        <f t="shared" si="8"/>
        <v/>
      </c>
      <c r="AR11"/>
    </row>
    <row r="12" spans="1:44" ht="15" customHeight="1" x14ac:dyDescent="0.25">
      <c r="A12" s="209"/>
      <c r="B12" s="194"/>
      <c r="C12" s="27"/>
      <c r="D12" s="28"/>
      <c r="G12" s="29"/>
      <c r="H12" s="30"/>
      <c r="I12" s="31"/>
      <c r="J12" s="31"/>
      <c r="K12" s="38" t="str">
        <f t="shared" si="0"/>
        <v/>
      </c>
      <c r="L12" s="35"/>
      <c r="M12" s="31"/>
      <c r="N12" s="31"/>
      <c r="O12" s="34"/>
      <c r="P12" s="34"/>
      <c r="Q12" s="31"/>
      <c r="R12" s="31"/>
      <c r="S12" s="32"/>
      <c r="T12" s="35"/>
      <c r="U12" s="31"/>
      <c r="V12" s="31"/>
      <c r="W12" s="34"/>
      <c r="X12" s="34"/>
      <c r="Y12" s="31"/>
      <c r="Z12" s="31"/>
      <c r="AA12" s="32"/>
      <c r="AB12" s="33"/>
      <c r="AC12" s="31"/>
      <c r="AD12" s="31"/>
      <c r="AE12" s="34"/>
      <c r="AF12" s="34"/>
      <c r="AG12" s="31"/>
      <c r="AH12" s="31"/>
      <c r="AI12" s="32"/>
      <c r="AJ12" s="33" t="str">
        <f t="shared" si="1"/>
        <v/>
      </c>
      <c r="AK12" s="31" t="str">
        <f t="shared" si="2"/>
        <v/>
      </c>
      <c r="AL12" s="34" t="str">
        <f t="shared" si="3"/>
        <v/>
      </c>
      <c r="AM12" s="31" t="str">
        <f t="shared" si="4"/>
        <v/>
      </c>
      <c r="AN12" s="36" t="str">
        <f t="shared" si="5"/>
        <v/>
      </c>
      <c r="AO12" s="37" t="str">
        <f t="shared" si="6"/>
        <v/>
      </c>
      <c r="AP12" s="38" t="str">
        <f t="shared" si="7"/>
        <v/>
      </c>
      <c r="AQ12" s="38" t="str">
        <f t="shared" si="8"/>
        <v/>
      </c>
      <c r="AR12"/>
    </row>
    <row r="13" spans="1:44" ht="15" customHeight="1" thickBot="1" x14ac:dyDescent="0.3">
      <c r="A13" s="209"/>
      <c r="B13" s="194"/>
      <c r="C13" s="27"/>
      <c r="D13" s="39"/>
      <c r="E13" s="40"/>
      <c r="F13" s="40"/>
      <c r="G13" s="41"/>
      <c r="H13" s="30"/>
      <c r="I13" s="31"/>
      <c r="J13" s="31"/>
      <c r="K13" s="43" t="str">
        <f t="shared" si="0"/>
        <v/>
      </c>
      <c r="L13" s="35"/>
      <c r="M13" s="31"/>
      <c r="N13" s="31"/>
      <c r="O13" s="34"/>
      <c r="P13" s="34"/>
      <c r="Q13" s="31"/>
      <c r="R13" s="31"/>
      <c r="S13" s="32"/>
      <c r="T13" s="35"/>
      <c r="U13" s="31"/>
      <c r="V13" s="31"/>
      <c r="W13" s="34"/>
      <c r="X13" s="34"/>
      <c r="Y13" s="31"/>
      <c r="Z13" s="31"/>
      <c r="AA13" s="32"/>
      <c r="AB13" s="33"/>
      <c r="AC13" s="31"/>
      <c r="AD13" s="31"/>
      <c r="AE13" s="34"/>
      <c r="AF13" s="34"/>
      <c r="AG13" s="31"/>
      <c r="AH13" s="31"/>
      <c r="AI13" s="32"/>
      <c r="AJ13" s="33" t="str">
        <f t="shared" si="1"/>
        <v/>
      </c>
      <c r="AK13" s="31" t="str">
        <f t="shared" si="2"/>
        <v/>
      </c>
      <c r="AL13" s="34" t="str">
        <f t="shared" si="3"/>
        <v/>
      </c>
      <c r="AM13" s="31" t="str">
        <f t="shared" si="4"/>
        <v/>
      </c>
      <c r="AN13" s="36" t="str">
        <f t="shared" si="5"/>
        <v/>
      </c>
      <c r="AO13" s="42" t="str">
        <f t="shared" si="6"/>
        <v/>
      </c>
      <c r="AP13" s="43" t="str">
        <f t="shared" si="7"/>
        <v/>
      </c>
      <c r="AQ13" s="38" t="str">
        <f t="shared" si="8"/>
        <v/>
      </c>
      <c r="AR13"/>
    </row>
    <row r="14" spans="1:44" ht="15" customHeight="1" x14ac:dyDescent="0.25">
      <c r="A14" s="209"/>
      <c r="B14" s="194"/>
      <c r="C14" s="145" t="s">
        <v>28</v>
      </c>
      <c r="D14" s="44"/>
      <c r="E14" s="45"/>
      <c r="F14" s="134"/>
      <c r="G14" s="49"/>
      <c r="H14" s="47">
        <f>AVERAGE(H5:H13)</f>
        <v>5.8460000000000001</v>
      </c>
      <c r="I14" s="48">
        <f>AVERAGE(I5:I13)</f>
        <v>827.2</v>
      </c>
      <c r="J14" s="49">
        <f>AVERAGE(J5:J13)</f>
        <v>104.78920000000001</v>
      </c>
      <c r="K14" s="135">
        <f>AVERAGE(K5:K13)</f>
        <v>617.62160000000006</v>
      </c>
      <c r="L14" s="44">
        <f t="shared" ref="L14:N14" si="25">AVERAGE(L5:L13)</f>
        <v>120.00000000000009</v>
      </c>
      <c r="M14" s="48">
        <f t="shared" si="25"/>
        <v>1353.4874542265529</v>
      </c>
      <c r="N14" s="48">
        <f t="shared" si="25"/>
        <v>38.288449234059208</v>
      </c>
      <c r="O14" s="50">
        <f t="shared" ref="O14:AQ14" si="26">AVERAGE(O5:O13)</f>
        <v>1.5013511511511513</v>
      </c>
      <c r="P14" s="50">
        <f t="shared" si="26"/>
        <v>1.822953857358528</v>
      </c>
      <c r="Q14" s="48">
        <f t="shared" si="26"/>
        <v>60.10059129209278</v>
      </c>
      <c r="R14" s="48">
        <f t="shared" si="26"/>
        <v>220.92045738297503</v>
      </c>
      <c r="S14" s="49">
        <f t="shared" si="26"/>
        <v>267.11023374749783</v>
      </c>
      <c r="T14" s="45">
        <f t="shared" si="26"/>
        <v>99.999999999999929</v>
      </c>
      <c r="U14" s="48">
        <f t="shared" si="26"/>
        <v>1300.1190253043783</v>
      </c>
      <c r="V14" s="48">
        <f t="shared" si="26"/>
        <v>39.95140694231096</v>
      </c>
      <c r="W14" s="50">
        <f t="shared" si="26"/>
        <v>1.5013511511511513</v>
      </c>
      <c r="X14" s="50">
        <f t="shared" si="26"/>
        <v>1.7467321812754981</v>
      </c>
      <c r="Y14" s="48">
        <f t="shared" si="26"/>
        <v>50.114482984398506</v>
      </c>
      <c r="Z14" s="48">
        <f t="shared" si="26"/>
        <v>188.60310720805384</v>
      </c>
      <c r="AA14" s="49">
        <f t="shared" si="26"/>
        <v>203.80484443006441</v>
      </c>
      <c r="AB14" s="44">
        <f t="shared" si="26"/>
        <v>83.999999999999929</v>
      </c>
      <c r="AC14" s="48">
        <f t="shared" si="26"/>
        <v>1244.3829246240546</v>
      </c>
      <c r="AD14" s="48">
        <f t="shared" si="26"/>
        <v>41.860851132321763</v>
      </c>
      <c r="AE14" s="50">
        <f t="shared" si="26"/>
        <v>1.5013511511511513</v>
      </c>
      <c r="AF14" s="50">
        <f t="shared" si="26"/>
        <v>1.6669561762483085</v>
      </c>
      <c r="AG14" s="48">
        <f t="shared" si="26"/>
        <v>41.778790393181644</v>
      </c>
      <c r="AH14" s="48">
        <f t="shared" si="26"/>
        <v>165.0410094854025</v>
      </c>
      <c r="AI14" s="49">
        <f t="shared" si="26"/>
        <v>155.40542217057867</v>
      </c>
      <c r="AJ14" s="44">
        <f t="shared" si="26"/>
        <v>120.00000000000009</v>
      </c>
      <c r="AK14" s="48">
        <f t="shared" si="26"/>
        <v>1276.9105557584348</v>
      </c>
      <c r="AL14" s="45">
        <f t="shared" si="26"/>
        <v>83.999999999999929</v>
      </c>
      <c r="AM14" s="48">
        <f t="shared" si="26"/>
        <v>1160.6612223594111</v>
      </c>
      <c r="AN14" s="51">
        <f t="shared" si="26"/>
        <v>20.804751645080284</v>
      </c>
      <c r="AO14" s="52">
        <f t="shared" si="26"/>
        <v>638.45527787921742</v>
      </c>
      <c r="AP14" s="53">
        <f t="shared" si="26"/>
        <v>580.33061117970556</v>
      </c>
      <c r="AQ14" s="53">
        <f t="shared" si="26"/>
        <v>610.10810570987826</v>
      </c>
      <c r="AR14"/>
    </row>
    <row r="15" spans="1:44" ht="15" customHeight="1" x14ac:dyDescent="0.25">
      <c r="A15" s="209"/>
      <c r="B15" s="194"/>
      <c r="C15" s="175" t="s">
        <v>29</v>
      </c>
      <c r="D15" s="54"/>
      <c r="E15" s="55"/>
      <c r="F15" s="74"/>
      <c r="G15" s="58"/>
      <c r="H15" s="57">
        <f>_xlfn.STDEV.S(H5:H13)</f>
        <v>0.49636679985671889</v>
      </c>
      <c r="I15" s="58">
        <f>_xlfn.STDEV.S(I5:I13)</f>
        <v>39.047407084209823</v>
      </c>
      <c r="J15" s="59">
        <f>_xlfn.STDEV.S(J5:J13)</f>
        <v>5.6744610052409401</v>
      </c>
      <c r="K15" s="59">
        <f>_xlfn.STDEV.S(K5:K13)</f>
        <v>48.761688145510284</v>
      </c>
      <c r="L15" s="54">
        <f t="shared" ref="L15:N15" si="27">_xlfn.STDEV.S(L5:L13)</f>
        <v>9.4798224837165422E-14</v>
      </c>
      <c r="M15" s="58">
        <f t="shared" si="27"/>
        <v>61.479134521743909</v>
      </c>
      <c r="N15" s="58">
        <f t="shared" si="27"/>
        <v>0.97052175914341121</v>
      </c>
      <c r="O15" s="60">
        <f t="shared" ref="O15:AQ15" si="28">_xlfn.STDEV.S(O5:O13)</f>
        <v>2.9792664423826682E-2</v>
      </c>
      <c r="P15" s="60">
        <f t="shared" si="28"/>
        <v>8.1247470796062038E-2</v>
      </c>
      <c r="Q15" s="58">
        <f t="shared" si="28"/>
        <v>6.0448139711769473</v>
      </c>
      <c r="R15" s="58">
        <f t="shared" si="28"/>
        <v>17.731396606716963</v>
      </c>
      <c r="S15" s="59">
        <f t="shared" si="28"/>
        <v>18.832739471638455</v>
      </c>
      <c r="T15" s="55">
        <f t="shared" si="28"/>
        <v>1.7200418422064281E-13</v>
      </c>
      <c r="U15" s="58">
        <f t="shared" si="28"/>
        <v>51.587665694351472</v>
      </c>
      <c r="V15" s="58">
        <f t="shared" si="28"/>
        <v>0.98518625810857752</v>
      </c>
      <c r="W15" s="60">
        <f t="shared" si="28"/>
        <v>2.9792664423826682E-2</v>
      </c>
      <c r="X15" s="60">
        <f t="shared" si="28"/>
        <v>6.8153873328919076E-2</v>
      </c>
      <c r="Y15" s="58">
        <f t="shared" si="28"/>
        <v>4.2531219417088693</v>
      </c>
      <c r="Z15" s="58">
        <f t="shared" si="28"/>
        <v>15.16006639633655</v>
      </c>
      <c r="AA15" s="59">
        <f t="shared" si="28"/>
        <v>12.72340989671072</v>
      </c>
      <c r="AB15" s="54">
        <f t="shared" si="28"/>
        <v>8.8746759251966954E-14</v>
      </c>
      <c r="AC15" s="58">
        <f t="shared" si="28"/>
        <v>42.469264942801999</v>
      </c>
      <c r="AD15" s="58">
        <f t="shared" si="28"/>
        <v>1.121208074670764</v>
      </c>
      <c r="AE15" s="60">
        <f t="shared" si="28"/>
        <v>2.9792664423826682E-2</v>
      </c>
      <c r="AF15" s="60">
        <f t="shared" si="28"/>
        <v>5.9230365241221057E-2</v>
      </c>
      <c r="AG15" s="58">
        <f t="shared" si="28"/>
        <v>3.2363010575614815</v>
      </c>
      <c r="AH15" s="58">
        <f t="shared" si="28"/>
        <v>13.769420804290128</v>
      </c>
      <c r="AI15" s="59">
        <f t="shared" si="28"/>
        <v>8.8457463837676062</v>
      </c>
      <c r="AJ15" s="54">
        <f t="shared" si="28"/>
        <v>9.4798224837165422E-14</v>
      </c>
      <c r="AK15" s="58">
        <f t="shared" si="28"/>
        <v>62.904004345766602</v>
      </c>
      <c r="AL15" s="55">
        <f t="shared" si="28"/>
        <v>8.8746759251966954E-14</v>
      </c>
      <c r="AM15" s="58">
        <f t="shared" si="28"/>
        <v>43.464975303245708</v>
      </c>
      <c r="AN15" s="61">
        <f t="shared" si="28"/>
        <v>4.3974307050537673</v>
      </c>
      <c r="AO15" s="62">
        <f t="shared" si="28"/>
        <v>31.452002172883301</v>
      </c>
      <c r="AP15" s="63">
        <f t="shared" si="28"/>
        <v>21.732487651622854</v>
      </c>
      <c r="AQ15" s="63">
        <f t="shared" si="28"/>
        <v>26.368598937984601</v>
      </c>
      <c r="AR15"/>
    </row>
    <row r="16" spans="1:44" ht="15" customHeight="1" thickBot="1" x14ac:dyDescent="0.3">
      <c r="A16" s="209"/>
      <c r="B16" s="195"/>
      <c r="C16" s="147" t="s">
        <v>30</v>
      </c>
      <c r="D16" s="64"/>
      <c r="E16" s="65"/>
      <c r="F16" s="70"/>
      <c r="G16" s="68"/>
      <c r="H16" s="67">
        <f>_xlfn.STDEV.S(H5:H13)/SQRT(COUNT(H5:H13))</f>
        <v>0.22198198125073126</v>
      </c>
      <c r="I16" s="68">
        <f>_xlfn.STDEV.S(I5:I13)/SQRT(COUNT(I5:I13))</f>
        <v>17.462531317080003</v>
      </c>
      <c r="J16" s="69">
        <f>_xlfn.STDEV.S(J5:J13)/SQRT(COUNT(J5:J13))</f>
        <v>2.5376961086781065</v>
      </c>
      <c r="K16" s="136">
        <f>_xlfn.STDEV.S(K5:K13)/SQRT(COUNT(K5:K13))</f>
        <v>21.806889878201329</v>
      </c>
      <c r="L16" s="64">
        <f t="shared" ref="L16:N16" si="29">_xlfn.STDEV.S(L5:L13)/SQRT(COUNT(L5:L13))</f>
        <v>4.239505497644216E-14</v>
      </c>
      <c r="M16" s="68">
        <f t="shared" si="29"/>
        <v>27.494304797694678</v>
      </c>
      <c r="N16" s="68">
        <f t="shared" si="29"/>
        <v>0.43403052541746906</v>
      </c>
      <c r="O16" s="70">
        <f t="shared" ref="O16:AI16" si="30">_xlfn.STDEV.S(O5:O13)/SQRT(COUNT(O5:O13))</f>
        <v>1.3323684576503212E-2</v>
      </c>
      <c r="P16" s="70">
        <f t="shared" si="30"/>
        <v>3.633497353998473E-2</v>
      </c>
      <c r="Q16" s="68">
        <f t="shared" si="30"/>
        <v>2.7033229901784215</v>
      </c>
      <c r="R16" s="68">
        <f t="shared" si="30"/>
        <v>7.9297216297256465</v>
      </c>
      <c r="S16" s="69">
        <f t="shared" si="30"/>
        <v>8.4222571322254112</v>
      </c>
      <c r="T16" s="65">
        <f t="shared" si="30"/>
        <v>7.69226096663508E-14</v>
      </c>
      <c r="U16" s="68">
        <f t="shared" si="30"/>
        <v>23.070705458620754</v>
      </c>
      <c r="V16" s="68">
        <f t="shared" si="30"/>
        <v>0.44058868872588652</v>
      </c>
      <c r="W16" s="70">
        <f t="shared" si="30"/>
        <v>1.3323684576503212E-2</v>
      </c>
      <c r="X16" s="70">
        <f t="shared" si="30"/>
        <v>3.0479338738674585E-2</v>
      </c>
      <c r="Y16" s="68">
        <f t="shared" si="30"/>
        <v>1.9020539556513858</v>
      </c>
      <c r="Z16" s="68">
        <f t="shared" si="30"/>
        <v>6.7797878011237582</v>
      </c>
      <c r="AA16" s="69">
        <f t="shared" si="30"/>
        <v>5.6900818869277492</v>
      </c>
      <c r="AB16" s="64">
        <f t="shared" si="30"/>
        <v>3.9688757294041297E-14</v>
      </c>
      <c r="AC16" s="68">
        <f t="shared" si="30"/>
        <v>18.992832673310797</v>
      </c>
      <c r="AD16" s="68">
        <f t="shared" si="30"/>
        <v>0.50141949437709765</v>
      </c>
      <c r="AE16" s="70">
        <f t="shared" si="30"/>
        <v>1.3323684576503212E-2</v>
      </c>
      <c r="AF16" s="70">
        <f t="shared" si="30"/>
        <v>2.64886246023022E-2</v>
      </c>
      <c r="AG16" s="68">
        <f t="shared" si="30"/>
        <v>1.4473178320723863</v>
      </c>
      <c r="AH16" s="68">
        <f t="shared" si="30"/>
        <v>6.1578721858385101</v>
      </c>
      <c r="AI16" s="69">
        <f t="shared" si="30"/>
        <v>3.9559380451654618</v>
      </c>
      <c r="AJ16" s="64">
        <f t="shared" ref="AJ16:AQ16" si="31">AJ15/SQRT(COUNT(AJ5:AJ13))</f>
        <v>4.239505497644216E-14</v>
      </c>
      <c r="AK16" s="68">
        <f t="shared" si="31"/>
        <v>28.13152595481526</v>
      </c>
      <c r="AL16" s="65">
        <f t="shared" si="31"/>
        <v>3.9688757294041297E-14</v>
      </c>
      <c r="AM16" s="68">
        <f t="shared" si="31"/>
        <v>19.438127883681386</v>
      </c>
      <c r="AN16" s="71">
        <f t="shared" si="31"/>
        <v>1.9665907965690101</v>
      </c>
      <c r="AO16" s="72">
        <f t="shared" si="31"/>
        <v>14.06576297740763</v>
      </c>
      <c r="AP16" s="73">
        <f t="shared" si="31"/>
        <v>9.7190639418406928</v>
      </c>
      <c r="AQ16" s="73">
        <f t="shared" si="31"/>
        <v>11.792395939352465</v>
      </c>
      <c r="AR16"/>
    </row>
    <row r="17" spans="1:44" ht="15" customHeight="1" x14ac:dyDescent="0.25">
      <c r="A17" s="209"/>
      <c r="B17" s="193" t="s">
        <v>60</v>
      </c>
      <c r="C17" s="14">
        <v>182</v>
      </c>
      <c r="D17" s="15"/>
      <c r="E17" s="16"/>
      <c r="F17" s="16"/>
      <c r="G17" s="17"/>
      <c r="H17" s="18">
        <v>6.06</v>
      </c>
      <c r="I17" s="19">
        <v>814</v>
      </c>
      <c r="J17" s="19">
        <v>98.453999999999979</v>
      </c>
      <c r="K17" s="26">
        <f>IF(I17="","",I17-2*J17)</f>
        <v>617.0920000000001</v>
      </c>
      <c r="L17" s="23">
        <v>159.99999999999997</v>
      </c>
      <c r="M17" s="19">
        <v>1301.9830198800851</v>
      </c>
      <c r="N17" s="19">
        <v>36.093773137056864</v>
      </c>
      <c r="O17" s="22">
        <v>1.5418528528528528</v>
      </c>
      <c r="P17" s="22">
        <v>1.7691235039299056</v>
      </c>
      <c r="Q17" s="19">
        <v>76.677492506221213</v>
      </c>
      <c r="R17" s="19">
        <v>317.6777568573039</v>
      </c>
      <c r="S17" s="20">
        <v>363.4008157995915</v>
      </c>
      <c r="T17" s="23">
        <v>100.0000000000001</v>
      </c>
      <c r="U17" s="19">
        <v>1186.4801967436449</v>
      </c>
      <c r="V17" s="19">
        <v>39.847746574630641</v>
      </c>
      <c r="W17" s="22">
        <v>1.5418528528528528</v>
      </c>
      <c r="X17" s="22">
        <v>1.6024580532474704</v>
      </c>
      <c r="Y17" s="19">
        <v>50.890690042734903</v>
      </c>
      <c r="Z17" s="19">
        <v>232.34715765733779</v>
      </c>
      <c r="AA17" s="20">
        <v>185.15041547813186</v>
      </c>
      <c r="AB17" s="21">
        <v>118.00000000000004</v>
      </c>
      <c r="AC17" s="19">
        <v>1230.6591945549769</v>
      </c>
      <c r="AD17" s="19">
        <v>38.320243802959844</v>
      </c>
      <c r="AE17" s="22">
        <v>1.5418528528528528</v>
      </c>
      <c r="AF17" s="22">
        <v>1.6663344505482764</v>
      </c>
      <c r="AG17" s="19">
        <v>59.081899974726483</v>
      </c>
      <c r="AH17" s="19">
        <v>257.54470325209064</v>
      </c>
      <c r="AI17" s="20">
        <v>236.88191320732986</v>
      </c>
      <c r="AJ17" s="21">
        <f>IF(L17="","",L17)</f>
        <v>159.99999999999997</v>
      </c>
      <c r="AK17" s="19">
        <f>IF(L17="","",(M17-2*N17))</f>
        <v>1229.7954736059714</v>
      </c>
      <c r="AL17" s="22">
        <f>IF(L17="","",AB17)</f>
        <v>118.00000000000004</v>
      </c>
      <c r="AM17" s="19">
        <f>IF(L17="","",AC17-2*AD17)</f>
        <v>1154.0187069490573</v>
      </c>
      <c r="AN17" s="24">
        <f>IF(L17="","",(AK17-AM17)/(AM17*(AJ17-AL17))*7500.6)</f>
        <v>11.726541275456384</v>
      </c>
      <c r="AO17" s="25">
        <f>IF(L17="","",AK17/2)</f>
        <v>614.89773680298572</v>
      </c>
      <c r="AP17" s="26">
        <f>IF(L17="","",AM17/2)</f>
        <v>577.00935347452867</v>
      </c>
      <c r="AQ17" s="26">
        <f>IF(L17="","",(U17-2*V17)/2)</f>
        <v>553.39235179719185</v>
      </c>
      <c r="AR17"/>
    </row>
    <row r="18" spans="1:44" ht="15" customHeight="1" x14ac:dyDescent="0.25">
      <c r="A18" s="209"/>
      <c r="B18" s="194"/>
      <c r="C18" s="27">
        <v>184</v>
      </c>
      <c r="D18" s="28"/>
      <c r="G18" s="29"/>
      <c r="H18" s="30">
        <v>6.87</v>
      </c>
      <c r="I18" s="31">
        <v>852</v>
      </c>
      <c r="J18" s="31">
        <v>111.80400000000002</v>
      </c>
      <c r="K18" s="38">
        <f t="shared" ref="K18:K25" si="32">IF(I18="","",I18-2*J18)</f>
        <v>628.39199999999994</v>
      </c>
      <c r="L18" s="35">
        <v>159.99999999999989</v>
      </c>
      <c r="M18" s="31">
        <v>1489.4311845390068</v>
      </c>
      <c r="N18" s="31">
        <v>37.666924593262486</v>
      </c>
      <c r="O18" s="34">
        <v>1.5133793793793793</v>
      </c>
      <c r="P18" s="34">
        <v>1.9613241086762754</v>
      </c>
      <c r="Q18" s="31">
        <v>86.457538695690218</v>
      </c>
      <c r="R18" s="31">
        <v>335.78854606060895</v>
      </c>
      <c r="S18" s="32">
        <v>400.40955567243697</v>
      </c>
      <c r="T18" s="35">
        <v>99.999999999999915</v>
      </c>
      <c r="U18" s="31">
        <v>1330.8134856076003</v>
      </c>
      <c r="V18" s="31">
        <v>42.443952211783433</v>
      </c>
      <c r="W18" s="34">
        <v>1.5133793793793793</v>
      </c>
      <c r="X18" s="34">
        <v>1.7405788918013836</v>
      </c>
      <c r="Y18" s="31">
        <v>52.832688332606736</v>
      </c>
      <c r="Z18" s="31">
        <v>208.62662093621691</v>
      </c>
      <c r="AA18" s="32">
        <v>195.67781724782463</v>
      </c>
      <c r="AB18" s="33">
        <v>117.99999999999982</v>
      </c>
      <c r="AC18" s="31">
        <v>1391.5290438550476</v>
      </c>
      <c r="AD18" s="31">
        <v>40.474681424509384</v>
      </c>
      <c r="AE18" s="34">
        <v>1.5133793793793793</v>
      </c>
      <c r="AF18" s="34">
        <v>1.8252656896694095</v>
      </c>
      <c r="AG18" s="31">
        <v>63.449404115129624</v>
      </c>
      <c r="AH18" s="31">
        <v>241.85256928098886</v>
      </c>
      <c r="AI18" s="32">
        <v>254.69903995313891</v>
      </c>
      <c r="AJ18" s="33">
        <f t="shared" ref="AJ18:AJ25" si="33">IF(L18="","",L18)</f>
        <v>159.99999999999989</v>
      </c>
      <c r="AK18" s="31">
        <f t="shared" ref="AK18:AK25" si="34">IF(L18="","",(M18-2*N18))</f>
        <v>1414.0973353524819</v>
      </c>
      <c r="AL18" s="34">
        <f t="shared" ref="AL18:AL25" si="35">IF(L18="","",AB18)</f>
        <v>117.99999999999982</v>
      </c>
      <c r="AM18" s="31">
        <f t="shared" ref="AM18:AM25" si="36">IF(L18="","",AC18-2*AD18)</f>
        <v>1310.5796810060287</v>
      </c>
      <c r="AN18" s="36">
        <f t="shared" ref="AN18:AN25" si="37">IF(L18="","",(AK18-AM18)/(AM18*(AJ18-AL18))*7500.6)</f>
        <v>14.105799525635968</v>
      </c>
      <c r="AO18" s="37">
        <f t="shared" ref="AO18:AO25" si="38">IF(L18="","",AK18/2)</f>
        <v>707.04866767624094</v>
      </c>
      <c r="AP18" s="38">
        <f t="shared" ref="AP18:AP25" si="39">IF(L18="","",AM18/2)</f>
        <v>655.28984050301437</v>
      </c>
      <c r="AQ18" s="38">
        <f t="shared" ref="AQ18:AQ25" si="40">IF(L18="","",(U18-2*V18)/2)</f>
        <v>622.96279059201674</v>
      </c>
      <c r="AR18"/>
    </row>
    <row r="19" spans="1:44" ht="15" customHeight="1" x14ac:dyDescent="0.25">
      <c r="A19" s="209"/>
      <c r="B19" s="194"/>
      <c r="C19" s="27">
        <v>188</v>
      </c>
      <c r="D19" s="28"/>
      <c r="G19" s="29"/>
      <c r="H19" s="30">
        <v>5.19</v>
      </c>
      <c r="I19" s="31">
        <v>852</v>
      </c>
      <c r="J19" s="31">
        <v>113.04799999999999</v>
      </c>
      <c r="K19" s="38">
        <f t="shared" si="32"/>
        <v>625.904</v>
      </c>
      <c r="L19" s="35">
        <v>160.00000000000006</v>
      </c>
      <c r="M19" s="31">
        <v>1496.3850479615389</v>
      </c>
      <c r="N19" s="31">
        <v>39.266172320232442</v>
      </c>
      <c r="O19" s="34">
        <v>1.4600427093760429</v>
      </c>
      <c r="P19" s="34">
        <v>1.9718721590053296</v>
      </c>
      <c r="Q19" s="31">
        <v>86.237859799431021</v>
      </c>
      <c r="R19" s="31">
        <v>292.78599444094488</v>
      </c>
      <c r="S19" s="32">
        <v>385.12156645197894</v>
      </c>
      <c r="T19" s="35">
        <v>100.00000000000011</v>
      </c>
      <c r="U19" s="31">
        <v>1321.4800539678295</v>
      </c>
      <c r="V19" s="31">
        <v>44.816409644305331</v>
      </c>
      <c r="W19" s="34">
        <v>1.4600427093760429</v>
      </c>
      <c r="X19" s="34">
        <v>1.7276678922629942</v>
      </c>
      <c r="Y19" s="31">
        <v>50.81115545455576</v>
      </c>
      <c r="Z19" s="31">
        <v>192.41597497799833</v>
      </c>
      <c r="AA19" s="32">
        <v>183.22515640016442</v>
      </c>
      <c r="AB19" s="33">
        <v>117.99999999999991</v>
      </c>
      <c r="AC19" s="31">
        <v>1387.654682038831</v>
      </c>
      <c r="AD19" s="31">
        <v>42.535625822547999</v>
      </c>
      <c r="AE19" s="34">
        <v>1.4600427093760429</v>
      </c>
      <c r="AF19" s="34">
        <v>1.8203064017910269</v>
      </c>
      <c r="AG19" s="31">
        <v>61.799033921284277</v>
      </c>
      <c r="AH19" s="31">
        <v>219.9613357697977</v>
      </c>
      <c r="AI19" s="32">
        <v>240.87960986421203</v>
      </c>
      <c r="AJ19" s="33">
        <f t="shared" ref="AJ19" si="41">IF(L19="","",L19)</f>
        <v>160.00000000000006</v>
      </c>
      <c r="AK19" s="31">
        <f t="shared" ref="AK19" si="42">IF(L19="","",(M19-2*N19))</f>
        <v>1417.8527033210739</v>
      </c>
      <c r="AL19" s="34">
        <f t="shared" ref="AL19" si="43">IF(L19="","",AB19)</f>
        <v>117.99999999999991</v>
      </c>
      <c r="AM19" s="31">
        <f t="shared" ref="AM19" si="44">IF(L19="","",AC19-2*AD19)</f>
        <v>1302.5834303937349</v>
      </c>
      <c r="AN19" s="36">
        <f t="shared" ref="AN19" si="45">IF(L19="","",(AK19-AM19)/(AM19*(AJ19-AL19))*7500.6)</f>
        <v>15.803552356489982</v>
      </c>
      <c r="AO19" s="37">
        <f t="shared" ref="AO19" si="46">IF(L19="","",AK19/2)</f>
        <v>708.92635166053697</v>
      </c>
      <c r="AP19" s="38">
        <f t="shared" ref="AP19" si="47">IF(L19="","",AM19/2)</f>
        <v>651.29171519686747</v>
      </c>
      <c r="AQ19" s="38">
        <f t="shared" ref="AQ19" si="48">IF(L19="","",(U19-2*V19)/2)</f>
        <v>615.92361733960945</v>
      </c>
      <c r="AR19"/>
    </row>
    <row r="20" spans="1:44" ht="15" customHeight="1" x14ac:dyDescent="0.25">
      <c r="A20" s="209"/>
      <c r="B20" s="194"/>
      <c r="C20" s="27">
        <v>192</v>
      </c>
      <c r="D20" s="28"/>
      <c r="G20" s="29"/>
      <c r="H20" s="30">
        <v>6.48</v>
      </c>
      <c r="I20" s="31">
        <v>779</v>
      </c>
      <c r="J20" s="31">
        <v>106.298</v>
      </c>
      <c r="K20" s="38">
        <f t="shared" si="32"/>
        <v>566.404</v>
      </c>
      <c r="L20" s="35">
        <v>160.00000000000009</v>
      </c>
      <c r="M20" s="31">
        <v>1367.2070832440197</v>
      </c>
      <c r="N20" s="31">
        <v>37.933624697842447</v>
      </c>
      <c r="O20" s="34">
        <v>1.4181074407741072</v>
      </c>
      <c r="P20" s="34">
        <v>1.9760212672865207</v>
      </c>
      <c r="Q20" s="31">
        <v>75.60004597753408</v>
      </c>
      <c r="R20" s="31">
        <v>271.48302594904391</v>
      </c>
      <c r="S20" s="32">
        <v>363.07930606684596</v>
      </c>
      <c r="T20" s="35">
        <v>100.00000000000013</v>
      </c>
      <c r="U20" s="31">
        <v>1226.5394175421372</v>
      </c>
      <c r="V20" s="31">
        <v>42.58978517215872</v>
      </c>
      <c r="W20" s="34">
        <v>1.4181074407741072</v>
      </c>
      <c r="X20" s="34">
        <v>1.7599912477887367</v>
      </c>
      <c r="Y20" s="31">
        <v>45.879813046938089</v>
      </c>
      <c r="Z20" s="31">
        <v>179.96981969858044</v>
      </c>
      <c r="AA20" s="32">
        <v>178.6415383563448</v>
      </c>
      <c r="AB20" s="33">
        <v>118.00000000000017</v>
      </c>
      <c r="AC20" s="31">
        <v>1279.5058993172274</v>
      </c>
      <c r="AD20" s="31">
        <v>40.703973280552418</v>
      </c>
      <c r="AE20" s="34">
        <v>1.4181074407741072</v>
      </c>
      <c r="AF20" s="34">
        <v>1.8415315043461664</v>
      </c>
      <c r="AG20" s="31">
        <v>55.101113547232252</v>
      </c>
      <c r="AH20" s="31">
        <v>204.67212482156316</v>
      </c>
      <c r="AI20" s="32">
        <v>231.52763637273699</v>
      </c>
      <c r="AJ20" s="33">
        <f t="shared" ref="AJ20" si="49">IF(L20="","",L20)</f>
        <v>160.00000000000009</v>
      </c>
      <c r="AK20" s="31">
        <f t="shared" ref="AK20" si="50">IF(L20="","",(M20-2*N20))</f>
        <v>1291.3398338483348</v>
      </c>
      <c r="AL20" s="34">
        <f t="shared" ref="AL20" si="51">IF(L20="","",AB20)</f>
        <v>118.00000000000017</v>
      </c>
      <c r="AM20" s="31">
        <f t="shared" ref="AM20" si="52">IF(L20="","",AC20-2*AD20)</f>
        <v>1198.0979527561226</v>
      </c>
      <c r="AN20" s="36">
        <f t="shared" ref="AN20" si="53">IF(L20="","",(AK20-AM20)/(AM20*(AJ20-AL20))*7500.6)</f>
        <v>13.898419488899588</v>
      </c>
      <c r="AO20" s="37">
        <f t="shared" ref="AO20" si="54">IF(L20="","",AK20/2)</f>
        <v>645.66991692416741</v>
      </c>
      <c r="AP20" s="38">
        <f t="shared" ref="AP20" si="55">IF(L20="","",AM20/2)</f>
        <v>599.0489763780613</v>
      </c>
      <c r="AQ20" s="38">
        <f t="shared" ref="AQ20" si="56">IF(L20="","",(U20-2*V20)/2)</f>
        <v>570.67992359890991</v>
      </c>
      <c r="AR20"/>
    </row>
    <row r="21" spans="1:44" ht="15" customHeight="1" x14ac:dyDescent="0.25">
      <c r="A21" s="209"/>
      <c r="B21" s="194"/>
      <c r="C21" s="27">
        <v>256</v>
      </c>
      <c r="D21" s="28"/>
      <c r="G21" s="29"/>
      <c r="H21" s="30">
        <v>7.03</v>
      </c>
      <c r="I21" s="31">
        <v>834</v>
      </c>
      <c r="J21" s="31">
        <v>129.95099999999999</v>
      </c>
      <c r="K21" s="38">
        <f t="shared" si="32"/>
        <v>574.09799999999996</v>
      </c>
      <c r="L21" s="35">
        <v>160.00000000000006</v>
      </c>
      <c r="M21" s="31">
        <v>1418.6813860042087</v>
      </c>
      <c r="N21" s="31">
        <v>46.500549835599479</v>
      </c>
      <c r="O21" s="34">
        <v>1.4338808808808807</v>
      </c>
      <c r="P21" s="34">
        <v>1.9489848521460997</v>
      </c>
      <c r="Q21" s="31">
        <v>65.398405079036195</v>
      </c>
      <c r="R21" s="31">
        <v>235.12624990042013</v>
      </c>
      <c r="S21" s="32">
        <v>304.06469841543264</v>
      </c>
      <c r="T21" s="35">
        <v>99.999999999999943</v>
      </c>
      <c r="U21" s="31">
        <v>1267.8928720162412</v>
      </c>
      <c r="V21" s="31">
        <v>52.499172387691196</v>
      </c>
      <c r="W21" s="34">
        <v>1.4338808808808807</v>
      </c>
      <c r="X21" s="34">
        <v>1.7262913513527469</v>
      </c>
      <c r="Y21" s="31">
        <v>39.511547536128525</v>
      </c>
      <c r="Z21" s="31">
        <v>156.55710379059451</v>
      </c>
      <c r="AA21" s="32">
        <v>147.65670706849158</v>
      </c>
      <c r="AB21" s="33">
        <v>117.99999999999986</v>
      </c>
      <c r="AC21" s="31">
        <v>1325.3987810636443</v>
      </c>
      <c r="AD21" s="31">
        <v>50.030378049931159</v>
      </c>
      <c r="AE21" s="34">
        <v>1.4338808808808807</v>
      </c>
      <c r="AF21" s="34">
        <v>1.8114767622902856</v>
      </c>
      <c r="AG21" s="31">
        <v>47.64386866026819</v>
      </c>
      <c r="AH21" s="31">
        <v>178.30330950233994</v>
      </c>
      <c r="AI21" s="32">
        <v>192.65019053389631</v>
      </c>
      <c r="AJ21" s="33">
        <f t="shared" si="33"/>
        <v>160.00000000000006</v>
      </c>
      <c r="AK21" s="31">
        <f t="shared" si="34"/>
        <v>1325.6802863330097</v>
      </c>
      <c r="AL21" s="34">
        <f t="shared" si="35"/>
        <v>117.99999999999986</v>
      </c>
      <c r="AM21" s="31">
        <f t="shared" si="36"/>
        <v>1225.3380249637819</v>
      </c>
      <c r="AN21" s="36">
        <f t="shared" si="37"/>
        <v>14.624286567942722</v>
      </c>
      <c r="AO21" s="37">
        <f t="shared" si="38"/>
        <v>662.84014316650484</v>
      </c>
      <c r="AP21" s="38">
        <f t="shared" si="39"/>
        <v>612.66901248189095</v>
      </c>
      <c r="AQ21" s="38">
        <f t="shared" si="40"/>
        <v>581.44726362042945</v>
      </c>
      <c r="AR21"/>
    </row>
    <row r="22" spans="1:44" ht="15" customHeight="1" x14ac:dyDescent="0.25">
      <c r="A22" s="209"/>
      <c r="B22" s="194"/>
      <c r="C22" s="27">
        <v>656</v>
      </c>
      <c r="D22" s="28"/>
      <c r="G22" s="29"/>
      <c r="H22" s="30">
        <v>5.79</v>
      </c>
      <c r="I22" s="31">
        <v>856</v>
      </c>
      <c r="J22" s="31">
        <v>120.79899999999999</v>
      </c>
      <c r="K22" s="38">
        <f t="shared" si="32"/>
        <v>614.40200000000004</v>
      </c>
      <c r="L22" s="35">
        <v>160.0000000000002</v>
      </c>
      <c r="M22" s="31">
        <v>1344.4937295883865</v>
      </c>
      <c r="N22" s="31">
        <v>45.390816302694589</v>
      </c>
      <c r="O22" s="34">
        <v>1.5061141141141141</v>
      </c>
      <c r="P22" s="34">
        <v>1.7670037354215948</v>
      </c>
      <c r="Q22" s="31">
        <v>60.326310403493196</v>
      </c>
      <c r="R22" s="31">
        <v>240.53222429922724</v>
      </c>
      <c r="S22" s="32">
        <v>294.58804292946979</v>
      </c>
      <c r="T22" s="35">
        <v>100.00000000000003</v>
      </c>
      <c r="U22" s="31">
        <v>1233.0897106431476</v>
      </c>
      <c r="V22" s="31">
        <v>49.834861649101001</v>
      </c>
      <c r="W22" s="34">
        <v>1.5061141141141141</v>
      </c>
      <c r="X22" s="34">
        <v>1.6094304128993928</v>
      </c>
      <c r="Y22" s="31">
        <v>40.525911344110085</v>
      </c>
      <c r="Z22" s="31">
        <v>165.48891909054933</v>
      </c>
      <c r="AA22" s="32">
        <v>151.60827953813941</v>
      </c>
      <c r="AB22" s="33">
        <v>117.99999999999996</v>
      </c>
      <c r="AC22" s="31">
        <v>1276.1419835052243</v>
      </c>
      <c r="AD22" s="31">
        <v>48.014003978621098</v>
      </c>
      <c r="AE22" s="34">
        <v>1.5061141141141141</v>
      </c>
      <c r="AF22" s="34">
        <v>1.6704655999197542</v>
      </c>
      <c r="AG22" s="31">
        <v>46.900986194253598</v>
      </c>
      <c r="AH22" s="31">
        <v>186.84629878943264</v>
      </c>
      <c r="AI22" s="32">
        <v>193.33182298473963</v>
      </c>
      <c r="AJ22" s="33">
        <f t="shared" si="33"/>
        <v>160.0000000000002</v>
      </c>
      <c r="AK22" s="31">
        <f t="shared" si="34"/>
        <v>1253.7120969829973</v>
      </c>
      <c r="AL22" s="34">
        <f t="shared" si="35"/>
        <v>117.99999999999996</v>
      </c>
      <c r="AM22" s="31">
        <f t="shared" si="36"/>
        <v>1180.1139755479821</v>
      </c>
      <c r="AN22" s="36">
        <f t="shared" si="37"/>
        <v>11.137545490430847</v>
      </c>
      <c r="AO22" s="37">
        <f t="shared" si="38"/>
        <v>626.85604849149865</v>
      </c>
      <c r="AP22" s="38">
        <f t="shared" si="39"/>
        <v>590.05698777399107</v>
      </c>
      <c r="AQ22" s="38">
        <f t="shared" si="40"/>
        <v>566.70999367247282</v>
      </c>
      <c r="AR22"/>
    </row>
    <row r="23" spans="1:44" ht="15" customHeight="1" x14ac:dyDescent="0.25">
      <c r="A23" s="209"/>
      <c r="B23" s="194"/>
      <c r="C23" s="27">
        <v>670</v>
      </c>
      <c r="D23" s="28"/>
      <c r="G23" s="29"/>
      <c r="H23" s="30">
        <v>6.86</v>
      </c>
      <c r="I23" s="31">
        <v>928</v>
      </c>
      <c r="J23" s="31">
        <v>108.012</v>
      </c>
      <c r="K23" s="38">
        <f t="shared" si="32"/>
        <v>711.976</v>
      </c>
      <c r="L23" s="35">
        <v>160.00000000000011</v>
      </c>
      <c r="M23" s="31">
        <v>1501.7352093569061</v>
      </c>
      <c r="N23" s="31">
        <v>41.646153509275806</v>
      </c>
      <c r="O23" s="34">
        <v>1.4565495495495497</v>
      </c>
      <c r="P23" s="34">
        <v>1.7806224674600484</v>
      </c>
      <c r="Q23" s="31">
        <v>70.114522967046781</v>
      </c>
      <c r="R23" s="31">
        <v>282.09332600745523</v>
      </c>
      <c r="S23" s="32">
        <v>363.26391141526182</v>
      </c>
      <c r="T23" s="35">
        <v>99.999999999999957</v>
      </c>
      <c r="U23" s="31">
        <v>1371.2355271625916</v>
      </c>
      <c r="V23" s="31">
        <v>45.879829125964555</v>
      </c>
      <c r="W23" s="34">
        <v>1.4565495495495497</v>
      </c>
      <c r="X23" s="34">
        <v>1.6163110899630566</v>
      </c>
      <c r="Y23" s="31">
        <v>44.876946291174427</v>
      </c>
      <c r="Z23" s="31">
        <v>186.37045695176019</v>
      </c>
      <c r="AA23" s="32">
        <v>185.89838507771822</v>
      </c>
      <c r="AB23" s="33">
        <v>117.99999999999976</v>
      </c>
      <c r="AC23" s="31">
        <v>1421.7328294099989</v>
      </c>
      <c r="AD23" s="31">
        <v>44.140109090397004</v>
      </c>
      <c r="AE23" s="34">
        <v>1.4565495495495497</v>
      </c>
      <c r="AF23" s="34">
        <v>1.6800157079367037</v>
      </c>
      <c r="AG23" s="31">
        <v>53.005039251790961</v>
      </c>
      <c r="AH23" s="31">
        <v>213.62315129377774</v>
      </c>
      <c r="AI23" s="32">
        <v>237.6246557101841</v>
      </c>
      <c r="AJ23" s="33">
        <f t="shared" si="33"/>
        <v>160.00000000000011</v>
      </c>
      <c r="AK23" s="31">
        <f t="shared" si="34"/>
        <v>1418.4429023383545</v>
      </c>
      <c r="AL23" s="34">
        <f t="shared" si="35"/>
        <v>117.99999999999976</v>
      </c>
      <c r="AM23" s="31">
        <f t="shared" si="36"/>
        <v>1333.4526112292049</v>
      </c>
      <c r="AN23" s="36">
        <f t="shared" si="37"/>
        <v>11.382520621476536</v>
      </c>
      <c r="AO23" s="37">
        <f t="shared" si="38"/>
        <v>709.22145116917727</v>
      </c>
      <c r="AP23" s="38">
        <f t="shared" si="39"/>
        <v>666.72630561460244</v>
      </c>
      <c r="AQ23" s="38">
        <f t="shared" si="40"/>
        <v>639.73793445533124</v>
      </c>
      <c r="AR23"/>
    </row>
    <row r="24" spans="1:44" ht="15" customHeight="1" x14ac:dyDescent="0.25">
      <c r="A24" s="209"/>
      <c r="B24" s="194"/>
      <c r="C24" s="27">
        <v>676</v>
      </c>
      <c r="D24" s="28"/>
      <c r="G24" s="29"/>
      <c r="H24" s="30">
        <v>5.59</v>
      </c>
      <c r="I24" s="31">
        <v>1330</v>
      </c>
      <c r="J24" s="31">
        <v>151.73000000000002</v>
      </c>
      <c r="K24" s="38">
        <f t="shared" si="32"/>
        <v>1026.54</v>
      </c>
      <c r="L24" s="35">
        <v>160.00000000000031</v>
      </c>
      <c r="M24" s="31">
        <v>1623.4229432424318</v>
      </c>
      <c r="N24" s="31">
        <v>92.06959682137628</v>
      </c>
      <c r="O24" s="34">
        <v>1.2680156823490156</v>
      </c>
      <c r="P24" s="34">
        <v>1.2996625106478614</v>
      </c>
      <c r="Q24" s="31">
        <v>18.752115319025066</v>
      </c>
      <c r="R24" s="31">
        <v>100.94678145494795</v>
      </c>
      <c r="S24" s="32">
        <v>166.73066125740098</v>
      </c>
      <c r="T24" s="35">
        <v>99.999999999999972</v>
      </c>
      <c r="U24" s="31">
        <v>1554.7691809860519</v>
      </c>
      <c r="V24" s="31">
        <v>96.696911494825173</v>
      </c>
      <c r="W24" s="34">
        <v>1.2680156823490156</v>
      </c>
      <c r="X24" s="34">
        <v>1.2374687206592945</v>
      </c>
      <c r="Y24" s="31">
        <v>12.607300503916965</v>
      </c>
      <c r="Z24" s="31">
        <v>73.920254093367845</v>
      </c>
      <c r="AA24" s="32">
        <v>93.84920362104495</v>
      </c>
      <c r="AB24" s="33">
        <v>118.00000000000026</v>
      </c>
      <c r="AC24" s="31">
        <v>1580.9566239138469</v>
      </c>
      <c r="AD24" s="31">
        <v>94.874346702113257</v>
      </c>
      <c r="AE24" s="34">
        <v>1.2680156823490156</v>
      </c>
      <c r="AF24" s="34">
        <v>1.2612408677227918</v>
      </c>
      <c r="AG24" s="31">
        <v>14.587460110597448</v>
      </c>
      <c r="AH24" s="31">
        <v>82.535351753599301</v>
      </c>
      <c r="AI24" s="32">
        <v>115.34281939032616</v>
      </c>
      <c r="AJ24" s="33">
        <f t="shared" si="33"/>
        <v>160.00000000000031</v>
      </c>
      <c r="AK24" s="31">
        <f t="shared" si="34"/>
        <v>1439.2837495996791</v>
      </c>
      <c r="AL24" s="34">
        <f t="shared" si="35"/>
        <v>118.00000000000026</v>
      </c>
      <c r="AM24" s="31">
        <f t="shared" si="36"/>
        <v>1391.2079305096204</v>
      </c>
      <c r="AN24" s="36">
        <f t="shared" si="37"/>
        <v>6.1713668415646943</v>
      </c>
      <c r="AO24" s="37">
        <f t="shared" si="38"/>
        <v>719.64187479983957</v>
      </c>
      <c r="AP24" s="38">
        <f t="shared" si="39"/>
        <v>695.60396525481019</v>
      </c>
      <c r="AQ24" s="38">
        <f t="shared" si="40"/>
        <v>680.68767899820079</v>
      </c>
      <c r="AR24"/>
    </row>
    <row r="25" spans="1:44" ht="15" customHeight="1" thickBot="1" x14ac:dyDescent="0.3">
      <c r="A25" s="209"/>
      <c r="B25" s="194"/>
      <c r="C25" s="27">
        <v>677</v>
      </c>
      <c r="D25" s="39"/>
      <c r="E25" s="40"/>
      <c r="F25" s="40"/>
      <c r="G25" s="41"/>
      <c r="H25" s="30">
        <v>8.42</v>
      </c>
      <c r="I25" s="31">
        <v>1191</v>
      </c>
      <c r="J25" s="31">
        <v>213.58500000000004</v>
      </c>
      <c r="K25" s="43">
        <f t="shared" si="32"/>
        <v>763.82999999999993</v>
      </c>
      <c r="L25" s="35">
        <v>159.99999999999994</v>
      </c>
      <c r="M25" s="31">
        <v>1319.3291668069842</v>
      </c>
      <c r="N25" s="31">
        <v>145.45962558997539</v>
      </c>
      <c r="O25" s="34">
        <v>1.2226086086086088</v>
      </c>
      <c r="P25" s="34">
        <v>1.2009939904922768</v>
      </c>
      <c r="Q25" s="31">
        <v>6.9097324797890458</v>
      </c>
      <c r="R25" s="31">
        <v>74.209557891023053</v>
      </c>
      <c r="S25" s="32">
        <v>75.406551829235596</v>
      </c>
      <c r="T25" s="35">
        <v>99.999999999999844</v>
      </c>
      <c r="U25" s="31">
        <v>1287.7255947178933</v>
      </c>
      <c r="V25" s="31">
        <v>150.09293409673248</v>
      </c>
      <c r="W25" s="34">
        <v>1.2226086086086088</v>
      </c>
      <c r="X25" s="34">
        <v>1.1639197890570132</v>
      </c>
      <c r="Y25" s="31">
        <v>5.1108195161940868</v>
      </c>
      <c r="Z25" s="31">
        <v>45.52969191757024</v>
      </c>
      <c r="AA25" s="32">
        <v>43.859092079372836</v>
      </c>
      <c r="AB25" s="33">
        <v>118.00000000000064</v>
      </c>
      <c r="AC25" s="31">
        <v>1300.1013581889863</v>
      </c>
      <c r="AD25" s="31">
        <v>148.23870092507019</v>
      </c>
      <c r="AE25" s="34">
        <v>1.2226086086086088</v>
      </c>
      <c r="AF25" s="34">
        <v>1.1784785963627693</v>
      </c>
      <c r="AG25" s="31">
        <v>5.7113262965056553</v>
      </c>
      <c r="AH25" s="31">
        <v>53.699762154695449</v>
      </c>
      <c r="AI25" s="32">
        <v>53.254551992309999</v>
      </c>
      <c r="AJ25" s="33">
        <f t="shared" si="33"/>
        <v>159.99999999999994</v>
      </c>
      <c r="AK25" s="31">
        <f t="shared" si="34"/>
        <v>1028.4099156270333</v>
      </c>
      <c r="AL25" s="34">
        <f t="shared" si="35"/>
        <v>118.00000000000064</v>
      </c>
      <c r="AM25" s="31">
        <f t="shared" si="36"/>
        <v>1003.6239563388459</v>
      </c>
      <c r="AN25" s="36">
        <f t="shared" si="37"/>
        <v>4.4104350197906212</v>
      </c>
      <c r="AO25" s="42">
        <f t="shared" si="38"/>
        <v>514.20495781351667</v>
      </c>
      <c r="AP25" s="43">
        <f t="shared" si="39"/>
        <v>501.81197816942296</v>
      </c>
      <c r="AQ25" s="38">
        <f t="shared" si="40"/>
        <v>493.76986326221413</v>
      </c>
      <c r="AR25"/>
    </row>
    <row r="26" spans="1:44" ht="15" customHeight="1" x14ac:dyDescent="0.25">
      <c r="A26" s="209"/>
      <c r="B26" s="194"/>
      <c r="C26" s="145" t="s">
        <v>28</v>
      </c>
      <c r="D26" s="44"/>
      <c r="E26" s="45"/>
      <c r="F26" s="45"/>
      <c r="G26" s="46"/>
      <c r="H26" s="47">
        <f>AVERAGE(H17:H25)</f>
        <v>6.4766666666666675</v>
      </c>
      <c r="I26" s="48">
        <f>AVERAGE(I17:I25)</f>
        <v>937.33333333333337</v>
      </c>
      <c r="J26" s="49">
        <f>AVERAGE(J17:J25)</f>
        <v>128.18677777777779</v>
      </c>
      <c r="K26" s="135">
        <f>AVERAGE(K17:K25)</f>
        <v>680.95977777777773</v>
      </c>
      <c r="L26" s="44">
        <f t="shared" ref="L26:AA26" si="57">AVERAGE(L17:L25)</f>
        <v>160.00000000000009</v>
      </c>
      <c r="M26" s="48">
        <f t="shared" si="57"/>
        <v>1429.1854189581743</v>
      </c>
      <c r="N26" s="48">
        <f t="shared" si="57"/>
        <v>58.003026311923982</v>
      </c>
      <c r="O26" s="50">
        <f t="shared" si="57"/>
        <v>1.4245056908760612</v>
      </c>
      <c r="P26" s="50">
        <f t="shared" si="57"/>
        <v>1.7417342883406568</v>
      </c>
      <c r="Q26" s="48">
        <f t="shared" si="57"/>
        <v>60.719335914140757</v>
      </c>
      <c r="R26" s="48">
        <f t="shared" si="57"/>
        <v>238.96038476233056</v>
      </c>
      <c r="S26" s="49">
        <f t="shared" si="57"/>
        <v>301.78501220418377</v>
      </c>
      <c r="T26" s="45">
        <f t="shared" si="57"/>
        <v>100.00000000000001</v>
      </c>
      <c r="U26" s="48">
        <f t="shared" si="57"/>
        <v>1308.8917821541263</v>
      </c>
      <c r="V26" s="48">
        <f t="shared" si="57"/>
        <v>62.744622484132506</v>
      </c>
      <c r="W26" s="50">
        <f t="shared" si="57"/>
        <v>1.4245056908760612</v>
      </c>
      <c r="X26" s="50">
        <f t="shared" si="57"/>
        <v>1.5760130498924543</v>
      </c>
      <c r="Y26" s="48">
        <f t="shared" si="57"/>
        <v>38.116319118706627</v>
      </c>
      <c r="Z26" s="48">
        <f t="shared" si="57"/>
        <v>160.13622212377507</v>
      </c>
      <c r="AA26" s="49">
        <f t="shared" si="57"/>
        <v>151.72962165191475</v>
      </c>
      <c r="AB26" s="44">
        <f>AVERAGE(AB17:AB25)</f>
        <v>118.00000000000006</v>
      </c>
      <c r="AC26" s="48">
        <f t="shared" ref="AC26:AI26" si="58">AVERAGE(AC17:AC25)</f>
        <v>1354.8533773164204</v>
      </c>
      <c r="AD26" s="48">
        <f t="shared" si="58"/>
        <v>60.814673675189141</v>
      </c>
      <c r="AE26" s="50">
        <f t="shared" si="58"/>
        <v>1.4245056908760612</v>
      </c>
      <c r="AF26" s="50">
        <f t="shared" si="58"/>
        <v>1.6394572867319095</v>
      </c>
      <c r="AG26" s="48">
        <f t="shared" si="58"/>
        <v>45.253348007976498</v>
      </c>
      <c r="AH26" s="48">
        <f t="shared" si="58"/>
        <v>182.11540073536506</v>
      </c>
      <c r="AI26" s="49">
        <f t="shared" si="58"/>
        <v>195.13247111209711</v>
      </c>
      <c r="AJ26" s="44">
        <f t="shared" ref="AJ26:AQ26" si="59">AVERAGE(AJ17:AJ25)</f>
        <v>160.00000000000009</v>
      </c>
      <c r="AK26" s="48">
        <f t="shared" si="59"/>
        <v>1313.1793663343262</v>
      </c>
      <c r="AL26" s="45">
        <f t="shared" si="59"/>
        <v>118.00000000000006</v>
      </c>
      <c r="AM26" s="48">
        <f t="shared" si="59"/>
        <v>1233.2240299660421</v>
      </c>
      <c r="AN26" s="51">
        <f t="shared" si="59"/>
        <v>11.473385243076372</v>
      </c>
      <c r="AO26" s="52">
        <f t="shared" si="59"/>
        <v>656.58968316716312</v>
      </c>
      <c r="AP26" s="53">
        <f t="shared" si="59"/>
        <v>616.61201498302103</v>
      </c>
      <c r="AQ26" s="53">
        <f t="shared" si="59"/>
        <v>591.70126859293077</v>
      </c>
      <c r="AR26"/>
    </row>
    <row r="27" spans="1:44" ht="15" customHeight="1" x14ac:dyDescent="0.25">
      <c r="A27" s="209"/>
      <c r="B27" s="194"/>
      <c r="C27" s="175" t="s">
        <v>29</v>
      </c>
      <c r="D27" s="54"/>
      <c r="E27" s="55"/>
      <c r="F27" s="55"/>
      <c r="G27" s="56"/>
      <c r="H27" s="57">
        <f>_xlfn.STDEV.S(H17:H25)</f>
        <v>0.96638501644013197</v>
      </c>
      <c r="I27" s="58">
        <f>_xlfn.STDEV.S(I17:I25)</f>
        <v>190.64299095429655</v>
      </c>
      <c r="J27" s="59">
        <f>_xlfn.STDEV.S(J17:J25)</f>
        <v>35.659128805881458</v>
      </c>
      <c r="K27" s="59">
        <f>_xlfn.STDEV.S(K17:K25)</f>
        <v>144.09249472281473</v>
      </c>
      <c r="L27" s="54">
        <f t="shared" ref="L27:AA27" si="60">_xlfn.STDEV.S(L17:L25)</f>
        <v>1.321685888750201E-13</v>
      </c>
      <c r="M27" s="58">
        <f t="shared" si="60"/>
        <v>106.36623516065748</v>
      </c>
      <c r="N27" s="58">
        <f t="shared" si="60"/>
        <v>37.107164174000651</v>
      </c>
      <c r="O27" s="60">
        <f t="shared" si="60"/>
        <v>0.10954388311713642</v>
      </c>
      <c r="P27" s="60">
        <f t="shared" si="60"/>
        <v>0.29363132588365937</v>
      </c>
      <c r="Q27" s="58">
        <f t="shared" si="60"/>
        <v>28.628628942063223</v>
      </c>
      <c r="R27" s="58">
        <f t="shared" si="60"/>
        <v>91.920650209684766</v>
      </c>
      <c r="S27" s="59">
        <f t="shared" si="60"/>
        <v>110.42464227732711</v>
      </c>
      <c r="T27" s="55">
        <f t="shared" si="60"/>
        <v>9.960278482080431E-14</v>
      </c>
      <c r="U27" s="58">
        <f t="shared" si="60"/>
        <v>108.75594457081489</v>
      </c>
      <c r="V27" s="58">
        <f t="shared" si="60"/>
        <v>37.085307604177288</v>
      </c>
      <c r="W27" s="60">
        <f t="shared" si="60"/>
        <v>0.10954388311713642</v>
      </c>
      <c r="X27" s="60">
        <f t="shared" si="60"/>
        <v>0.22203202516664561</v>
      </c>
      <c r="Y27" s="58">
        <f t="shared" si="60"/>
        <v>17.301440310014367</v>
      </c>
      <c r="Z27" s="58">
        <f t="shared" si="60"/>
        <v>61.541285394347135</v>
      </c>
      <c r="AA27" s="59">
        <f t="shared" si="60"/>
        <v>51.155296669486027</v>
      </c>
      <c r="AB27" s="54">
        <f>_xlfn.STDEV.S(AB17:AB25)</f>
        <v>2.7597062748353738E-13</v>
      </c>
      <c r="AC27" s="58">
        <f t="shared" ref="AC27:AI27" si="61">_xlfn.STDEV.S(AC17:AC25)</f>
        <v>105.58103947267638</v>
      </c>
      <c r="AD27" s="58">
        <f t="shared" si="61"/>
        <v>37.113844568084147</v>
      </c>
      <c r="AE27" s="60">
        <f t="shared" si="61"/>
        <v>0.10954388311713642</v>
      </c>
      <c r="AF27" s="60">
        <f t="shared" si="61"/>
        <v>0.24913193039791987</v>
      </c>
      <c r="AG27" s="58">
        <f t="shared" si="61"/>
        <v>20.813306125818112</v>
      </c>
      <c r="AH27" s="58">
        <f t="shared" si="61"/>
        <v>69.494283715145698</v>
      </c>
      <c r="AI27" s="59">
        <f t="shared" si="61"/>
        <v>68.025108466672137</v>
      </c>
      <c r="AJ27" s="54">
        <f t="shared" ref="AJ27:AQ27" si="62">_xlfn.STDEV.S(AJ17:AJ25)</f>
        <v>1.321685888750201E-13</v>
      </c>
      <c r="AK27" s="58">
        <f t="shared" si="62"/>
        <v>132.44799892990446</v>
      </c>
      <c r="AL27" s="55">
        <f t="shared" si="62"/>
        <v>2.7597062748353738E-13</v>
      </c>
      <c r="AM27" s="58">
        <f t="shared" si="62"/>
        <v>116.67566679029517</v>
      </c>
      <c r="AN27" s="61">
        <f t="shared" si="62"/>
        <v>3.8676659647615432</v>
      </c>
      <c r="AO27" s="62">
        <f t="shared" si="62"/>
        <v>66.223999464952229</v>
      </c>
      <c r="AP27" s="63">
        <f t="shared" si="62"/>
        <v>58.337833395147584</v>
      </c>
      <c r="AQ27" s="63">
        <f t="shared" si="62"/>
        <v>54.794897210063873</v>
      </c>
      <c r="AR27"/>
    </row>
    <row r="28" spans="1:44" ht="15" customHeight="1" thickBot="1" x14ac:dyDescent="0.3">
      <c r="A28" s="209"/>
      <c r="B28" s="195"/>
      <c r="C28" s="147" t="s">
        <v>30</v>
      </c>
      <c r="D28" s="64"/>
      <c r="E28" s="65"/>
      <c r="F28" s="65"/>
      <c r="G28" s="66"/>
      <c r="H28" s="67">
        <f>_xlfn.STDEV.S(H17:H25)/SQRT(COUNT(H17:H25))</f>
        <v>0.32212833881337732</v>
      </c>
      <c r="I28" s="68">
        <f>_xlfn.STDEV.S(I17:I25)/SQRT(COUNT(I17:I25))</f>
        <v>63.547663651432181</v>
      </c>
      <c r="J28" s="69">
        <f>_xlfn.STDEV.S(J17:J25)/SQRT(COUNT(J17:J25))</f>
        <v>11.886376268627153</v>
      </c>
      <c r="K28" s="136">
        <f>_xlfn.STDEV.S(K17:K25)/SQRT(COUNT(K17:K25))</f>
        <v>48.030831574271581</v>
      </c>
      <c r="L28" s="64">
        <f t="shared" ref="L28:AA28" si="63">_xlfn.STDEV.S(L17:L25)/SQRT(COUNT(L17:L25))</f>
        <v>4.4056196291673369E-14</v>
      </c>
      <c r="M28" s="68">
        <f t="shared" si="63"/>
        <v>35.455411720219161</v>
      </c>
      <c r="N28" s="68">
        <f t="shared" si="63"/>
        <v>12.369054724666883</v>
      </c>
      <c r="O28" s="70">
        <f t="shared" si="63"/>
        <v>3.6514627705712142E-2</v>
      </c>
      <c r="P28" s="70">
        <f t="shared" si="63"/>
        <v>9.7877108627886455E-2</v>
      </c>
      <c r="Q28" s="68">
        <f t="shared" si="63"/>
        <v>9.5428763140210737</v>
      </c>
      <c r="R28" s="68">
        <f t="shared" si="63"/>
        <v>30.640216736561587</v>
      </c>
      <c r="S28" s="69">
        <f t="shared" si="63"/>
        <v>36.80821409244237</v>
      </c>
      <c r="T28" s="65">
        <f t="shared" si="63"/>
        <v>3.3200928273601439E-14</v>
      </c>
      <c r="U28" s="68">
        <f t="shared" si="63"/>
        <v>36.251981523604961</v>
      </c>
      <c r="V28" s="68">
        <f t="shared" si="63"/>
        <v>12.361769201392429</v>
      </c>
      <c r="W28" s="70">
        <f t="shared" si="63"/>
        <v>3.6514627705712142E-2</v>
      </c>
      <c r="X28" s="70">
        <f t="shared" si="63"/>
        <v>7.4010675055548536E-2</v>
      </c>
      <c r="Y28" s="68">
        <f t="shared" si="63"/>
        <v>5.7671467700047891</v>
      </c>
      <c r="Z28" s="68">
        <f t="shared" si="63"/>
        <v>20.513761798115713</v>
      </c>
      <c r="AA28" s="69">
        <f t="shared" si="63"/>
        <v>17.051765556495344</v>
      </c>
      <c r="AB28" s="64">
        <f>_xlfn.STDEV.S(AB17:AB25)/SQRT(COUNT(AB17:AB25))</f>
        <v>9.1990209161179127E-14</v>
      </c>
      <c r="AC28" s="68">
        <f t="shared" ref="AC28:AI28" si="64">_xlfn.STDEV.S(AC17:AC25)/SQRT(COUNT(AC17:AC25))</f>
        <v>35.193679824225462</v>
      </c>
      <c r="AD28" s="68">
        <f t="shared" si="64"/>
        <v>12.371281522694716</v>
      </c>
      <c r="AE28" s="70">
        <f t="shared" si="64"/>
        <v>3.6514627705712142E-2</v>
      </c>
      <c r="AF28" s="70">
        <f t="shared" si="64"/>
        <v>8.3043976799306626E-2</v>
      </c>
      <c r="AG28" s="68">
        <f t="shared" si="64"/>
        <v>6.9377687086060371</v>
      </c>
      <c r="AH28" s="68">
        <f t="shared" si="64"/>
        <v>23.164761238381899</v>
      </c>
      <c r="AI28" s="69">
        <f t="shared" si="64"/>
        <v>22.675036155557379</v>
      </c>
      <c r="AJ28" s="64">
        <f t="shared" ref="AJ28:AQ28" si="65">AJ27/SQRT(COUNT(AJ17:AJ25))</f>
        <v>4.4056196291673369E-14</v>
      </c>
      <c r="AK28" s="68">
        <f t="shared" si="65"/>
        <v>44.149332976634817</v>
      </c>
      <c r="AL28" s="65">
        <f t="shared" si="65"/>
        <v>9.1990209161179127E-14</v>
      </c>
      <c r="AM28" s="68">
        <f t="shared" si="65"/>
        <v>38.891888930098389</v>
      </c>
      <c r="AN28" s="71">
        <f t="shared" si="65"/>
        <v>1.2892219882538478</v>
      </c>
      <c r="AO28" s="72">
        <f t="shared" si="65"/>
        <v>22.074666488317408</v>
      </c>
      <c r="AP28" s="73">
        <f t="shared" si="65"/>
        <v>19.445944465049195</v>
      </c>
      <c r="AQ28" s="73">
        <f t="shared" si="65"/>
        <v>18.264965736687959</v>
      </c>
      <c r="AR28"/>
    </row>
    <row r="29" spans="1:44" ht="15" customHeight="1" x14ac:dyDescent="0.25">
      <c r="A29" s="209"/>
      <c r="B29" s="193" t="s">
        <v>61</v>
      </c>
      <c r="C29" s="14">
        <v>880</v>
      </c>
      <c r="D29" s="15"/>
      <c r="E29" s="16"/>
      <c r="F29" s="16"/>
      <c r="G29" s="16"/>
      <c r="H29" s="18">
        <v>5.18</v>
      </c>
      <c r="I29" s="19">
        <v>908.995</v>
      </c>
      <c r="J29" s="19">
        <v>123.54119867086411</v>
      </c>
      <c r="K29" s="26">
        <f t="shared" ref="K29:K37" si="66">IF(I29="","",I29-2*J29)</f>
        <v>661.91260265827179</v>
      </c>
      <c r="L29" s="23">
        <v>152.99999999999994</v>
      </c>
      <c r="M29" s="19">
        <v>1607.848928472554</v>
      </c>
      <c r="N29" s="19">
        <v>39.334653329426317</v>
      </c>
      <c r="O29" s="22">
        <v>1.5727824491157822</v>
      </c>
      <c r="P29" s="22">
        <v>1.9969529366194498</v>
      </c>
      <c r="Q29" s="19">
        <v>88.026820888197832</v>
      </c>
      <c r="R29" s="19">
        <v>278.89334533406748</v>
      </c>
      <c r="S29" s="20">
        <v>396.49700859618486</v>
      </c>
      <c r="T29" s="23">
        <v>99.999999999999957</v>
      </c>
      <c r="U29" s="19">
        <v>1456.1276460968515</v>
      </c>
      <c r="V29" s="19">
        <v>43.680914745714006</v>
      </c>
      <c r="W29" s="22">
        <v>1.5727824491157822</v>
      </c>
      <c r="X29" s="22">
        <v>1.7982556440124313</v>
      </c>
      <c r="Y29" s="19">
        <v>57.818284818370621</v>
      </c>
      <c r="Z29" s="19">
        <v>172.72181303732751</v>
      </c>
      <c r="AA29" s="20">
        <v>208.88282643822194</v>
      </c>
      <c r="AB29" s="23">
        <v>109.9999999999999</v>
      </c>
      <c r="AC29" s="19">
        <v>1494.7590675082622</v>
      </c>
      <c r="AD29" s="19">
        <v>42.482944019487157</v>
      </c>
      <c r="AE29" s="22">
        <v>1.5727824491157822</v>
      </c>
      <c r="AF29" s="22">
        <v>1.8489644088948964</v>
      </c>
      <c r="AG29" s="19">
        <v>64.088283429002658</v>
      </c>
      <c r="AH29" s="19">
        <v>191.64443642899084</v>
      </c>
      <c r="AI29" s="20">
        <v>243.33175834129213</v>
      </c>
      <c r="AJ29" s="21">
        <f>IF(L29="","",L29)</f>
        <v>152.99999999999994</v>
      </c>
      <c r="AK29" s="19">
        <f>IF(L29="","",(M29-2*N29))</f>
        <v>1529.1796218137015</v>
      </c>
      <c r="AL29" s="22">
        <f>IF(L29="","",AB29)</f>
        <v>109.9999999999999</v>
      </c>
      <c r="AM29" s="19">
        <f>IF(L29="","",AC29-2*AD29)</f>
        <v>1409.7931794692879</v>
      </c>
      <c r="AN29" s="24">
        <f>IF(L29="","",(AK29-AM29)/(AM29*(AJ29-AL29))*7500.6)</f>
        <v>14.77158695941031</v>
      </c>
      <c r="AO29" s="25">
        <f>IF(L29="","",AK29/2)</f>
        <v>764.58981090685074</v>
      </c>
      <c r="AP29" s="26">
        <f>IF(L29="","",AM29/2)</f>
        <v>704.89658973464395</v>
      </c>
      <c r="AQ29" s="26">
        <f>IF(L29="","",(U29-2*V29)/2)</f>
        <v>684.38290830271171</v>
      </c>
      <c r="AR29"/>
    </row>
    <row r="30" spans="1:44" ht="15" customHeight="1" x14ac:dyDescent="0.25">
      <c r="A30" s="209"/>
      <c r="B30" s="194"/>
      <c r="C30" s="27">
        <v>885</v>
      </c>
      <c r="D30" s="28"/>
      <c r="H30" s="30">
        <v>6</v>
      </c>
      <c r="I30" s="31">
        <v>958.89800000000002</v>
      </c>
      <c r="J30" s="31">
        <v>120.36887556314468</v>
      </c>
      <c r="K30" s="38">
        <f t="shared" si="66"/>
        <v>718.16024887371066</v>
      </c>
      <c r="L30" s="35">
        <v>153.00000000000006</v>
      </c>
      <c r="M30" s="31">
        <v>1657.0110616715256</v>
      </c>
      <c r="N30" s="31">
        <v>38.738972255610847</v>
      </c>
      <c r="O30" s="34">
        <v>1.6100253586920255</v>
      </c>
      <c r="P30" s="34">
        <v>1.9298937177676734</v>
      </c>
      <c r="Q30" s="31">
        <v>93.07215357148489</v>
      </c>
      <c r="R30" s="31">
        <v>299.41663301675453</v>
      </c>
      <c r="S30" s="32">
        <v>415.8506468617615</v>
      </c>
      <c r="T30" s="35">
        <v>100.00000000000001</v>
      </c>
      <c r="U30" s="31">
        <v>1485.0049866171846</v>
      </c>
      <c r="V30" s="31">
        <v>43.489077846797564</v>
      </c>
      <c r="W30" s="34">
        <v>1.6100253586920255</v>
      </c>
      <c r="X30" s="34">
        <v>1.719100585490682</v>
      </c>
      <c r="Y30" s="31">
        <v>58.352478522723267</v>
      </c>
      <c r="Z30" s="31">
        <v>191.139822531877</v>
      </c>
      <c r="AA30" s="32">
        <v>214.2893645104709</v>
      </c>
      <c r="AB30" s="35">
        <v>110</v>
      </c>
      <c r="AC30" s="31">
        <v>1527.2557386159269</v>
      </c>
      <c r="AD30" s="31">
        <v>42.214447468649773</v>
      </c>
      <c r="AE30" s="34">
        <v>1.6100253586920255</v>
      </c>
      <c r="AF30" s="34">
        <v>1.7710074079354257</v>
      </c>
      <c r="AG30" s="31">
        <v>65.248606369845959</v>
      </c>
      <c r="AH30" s="31">
        <v>210.28190698853001</v>
      </c>
      <c r="AI30" s="32">
        <v>250.6173300459472</v>
      </c>
      <c r="AJ30" s="33">
        <f t="shared" ref="AJ30:AJ37" si="67">IF(L30="","",L30)</f>
        <v>153.00000000000006</v>
      </c>
      <c r="AK30" s="31">
        <f t="shared" ref="AK30:AK37" si="68">IF(L30="","",(M30-2*N30))</f>
        <v>1579.5331171603038</v>
      </c>
      <c r="AL30" s="34">
        <f t="shared" ref="AL30:AL37" si="69">IF(L30="","",AB30)</f>
        <v>110</v>
      </c>
      <c r="AM30" s="31">
        <f t="shared" ref="AM30:AM37" si="70">IF(L30="","",AC30-2*AD30)</f>
        <v>1442.8268436786275</v>
      </c>
      <c r="AN30" s="36">
        <f t="shared" ref="AN30:AN37" si="71">IF(L30="","",(AK30-AM30)/(AM30*(AJ30-AL30))*7500.6)</f>
        <v>16.527295081600975</v>
      </c>
      <c r="AO30" s="37">
        <f t="shared" ref="AO30:AO37" si="72">IF(L30="","",AK30/2)</f>
        <v>789.76655858015192</v>
      </c>
      <c r="AP30" s="38">
        <f t="shared" ref="AP30:AP37" si="73">IF(L30="","",AM30/2)</f>
        <v>721.41342183931374</v>
      </c>
      <c r="AQ30" s="38">
        <f t="shared" ref="AQ30:AQ37" si="74">IF(L30="","",(U30-2*V30)/2)</f>
        <v>699.01341546179469</v>
      </c>
      <c r="AR30"/>
    </row>
    <row r="31" spans="1:44" ht="15" customHeight="1" x14ac:dyDescent="0.25">
      <c r="A31" s="209"/>
      <c r="B31" s="194"/>
      <c r="C31" s="27">
        <v>902</v>
      </c>
      <c r="D31" s="28"/>
      <c r="H31" s="30">
        <v>5.73</v>
      </c>
      <c r="I31" s="31">
        <v>946.89099999999996</v>
      </c>
      <c r="J31" s="31">
        <v>149.79381859302521</v>
      </c>
      <c r="K31" s="38">
        <f t="shared" si="66"/>
        <v>647.30336281394955</v>
      </c>
      <c r="L31" s="35">
        <v>152.99999999999986</v>
      </c>
      <c r="M31" s="31">
        <v>1606.0702970448172</v>
      </c>
      <c r="N31" s="31">
        <v>49.824667711500517</v>
      </c>
      <c r="O31" s="34">
        <v>1.5398648648648647</v>
      </c>
      <c r="P31" s="34">
        <v>1.9523913339981349</v>
      </c>
      <c r="Q31" s="31">
        <v>69.191270188889149</v>
      </c>
      <c r="R31" s="31">
        <v>226.79183545651117</v>
      </c>
      <c r="S31" s="32">
        <v>308.36045607215055</v>
      </c>
      <c r="T31" s="35">
        <v>99.999999999999943</v>
      </c>
      <c r="U31" s="31">
        <v>1439.4773944159213</v>
      </c>
      <c r="V31" s="31">
        <v>56.048731260301523</v>
      </c>
      <c r="W31" s="34">
        <v>1.5398648648648647</v>
      </c>
      <c r="X31" s="34">
        <v>1.7355834337711464</v>
      </c>
      <c r="Y31" s="31">
        <v>43.121719620535664</v>
      </c>
      <c r="Z31" s="31">
        <v>139.91664298811247</v>
      </c>
      <c r="AA31" s="32">
        <v>157.86824120818795</v>
      </c>
      <c r="AB31" s="35">
        <v>110.00000000000004</v>
      </c>
      <c r="AC31" s="31">
        <v>1481.3201121090308</v>
      </c>
      <c r="AD31" s="31">
        <v>54.338049066782077</v>
      </c>
      <c r="AE31" s="34">
        <v>1.5398648648648647</v>
      </c>
      <c r="AF31" s="34">
        <v>1.7902234461843778</v>
      </c>
      <c r="AG31" s="31">
        <v>48.42361289216467</v>
      </c>
      <c r="AH31" s="31">
        <v>155.1399995650398</v>
      </c>
      <c r="AI31" s="32">
        <v>185.23023313749175</v>
      </c>
      <c r="AJ31" s="33">
        <f t="shared" ref="AJ31" si="75">IF(L31="","",L31)</f>
        <v>152.99999999999986</v>
      </c>
      <c r="AK31" s="31">
        <f t="shared" ref="AK31" si="76">IF(L31="","",(M31-2*N31))</f>
        <v>1506.4209616218161</v>
      </c>
      <c r="AL31" s="34">
        <f t="shared" ref="AL31" si="77">IF(L31="","",AB31)</f>
        <v>110.00000000000004</v>
      </c>
      <c r="AM31" s="31">
        <f t="shared" ref="AM31" si="78">IF(L31="","",AC31-2*AD31)</f>
        <v>1372.6440139754666</v>
      </c>
      <c r="AN31" s="36">
        <f t="shared" ref="AN31" si="79">IF(L31="","",(AK31-AM31)/(AM31*(AJ31-AL31))*7500.6)</f>
        <v>17.000077922948311</v>
      </c>
      <c r="AO31" s="37">
        <f t="shared" ref="AO31" si="80">IF(L31="","",AK31/2)</f>
        <v>753.21048081090805</v>
      </c>
      <c r="AP31" s="38">
        <f t="shared" ref="AP31" si="81">IF(L31="","",AM31/2)</f>
        <v>686.32200698773329</v>
      </c>
      <c r="AQ31" s="38">
        <f t="shared" ref="AQ31" si="82">IF(L31="","",(U31-2*V31)/2)</f>
        <v>663.68996594765906</v>
      </c>
      <c r="AR31"/>
    </row>
    <row r="32" spans="1:44" ht="15" customHeight="1" x14ac:dyDescent="0.25">
      <c r="A32" s="209"/>
      <c r="B32" s="194"/>
      <c r="C32" s="27">
        <v>934</v>
      </c>
      <c r="D32" s="28"/>
      <c r="H32" s="30">
        <v>6.13</v>
      </c>
      <c r="I32" s="31">
        <v>918.39599999999996</v>
      </c>
      <c r="J32" s="31">
        <v>126.80946290493011</v>
      </c>
      <c r="K32" s="38">
        <f t="shared" si="66"/>
        <v>664.77707419013973</v>
      </c>
      <c r="L32" s="35">
        <v>152.99999999999986</v>
      </c>
      <c r="M32" s="31">
        <v>1642.4555416635121</v>
      </c>
      <c r="N32" s="31">
        <v>40.071479744824614</v>
      </c>
      <c r="O32" s="34">
        <v>1.5633206539873206</v>
      </c>
      <c r="P32" s="34">
        <v>2.0242689672300989</v>
      </c>
      <c r="Q32" s="31">
        <v>89.251555259314159</v>
      </c>
      <c r="R32" s="31">
        <v>296.05374658110361</v>
      </c>
      <c r="S32" s="32">
        <v>397.63929060786694</v>
      </c>
      <c r="T32" s="35">
        <v>100.00000000000007</v>
      </c>
      <c r="U32" s="31">
        <v>1463.0236110905937</v>
      </c>
      <c r="V32" s="31">
        <v>45.290542998342787</v>
      </c>
      <c r="W32" s="34">
        <v>1.5633206539873206</v>
      </c>
      <c r="X32" s="34">
        <v>1.7910019961872854</v>
      </c>
      <c r="Y32" s="31">
        <v>54.370150689784957</v>
      </c>
      <c r="Z32" s="31">
        <v>176.00020735006788</v>
      </c>
      <c r="AA32" s="32">
        <v>202.00026907627836</v>
      </c>
      <c r="AB32" s="35">
        <v>110.00000000000001</v>
      </c>
      <c r="AC32" s="31">
        <v>1507.4417698405443</v>
      </c>
      <c r="AD32" s="31">
        <v>43.872118009746551</v>
      </c>
      <c r="AE32" s="34">
        <v>1.5633206539873206</v>
      </c>
      <c r="AF32" s="34">
        <v>1.8489066997042958</v>
      </c>
      <c r="AG32" s="31">
        <v>61.338997323143289</v>
      </c>
      <c r="AH32" s="31">
        <v>196.08309560945585</v>
      </c>
      <c r="AI32" s="32">
        <v>237.2822331983962</v>
      </c>
      <c r="AJ32" s="33">
        <f t="shared" ref="AJ32" si="83">IF(L32="","",L32)</f>
        <v>152.99999999999986</v>
      </c>
      <c r="AK32" s="31">
        <f t="shared" ref="AK32" si="84">IF(L32="","",(M32-2*N32))</f>
        <v>1562.3125821738629</v>
      </c>
      <c r="AL32" s="34">
        <f t="shared" ref="AL32" si="85">IF(L32="","",AB32)</f>
        <v>110.00000000000001</v>
      </c>
      <c r="AM32" s="31">
        <f t="shared" ref="AM32" si="86">IF(L32="","",AC32-2*AD32)</f>
        <v>1419.6975338210511</v>
      </c>
      <c r="AN32" s="36">
        <f t="shared" ref="AN32" si="87">IF(L32="","",(AK32-AM32)/(AM32*(AJ32-AL32))*7500.6)</f>
        <v>17.522540626255779</v>
      </c>
      <c r="AO32" s="37">
        <f t="shared" ref="AO32" si="88">IF(L32="","",AK32/2)</f>
        <v>781.15629108693145</v>
      </c>
      <c r="AP32" s="38">
        <f t="shared" ref="AP32" si="89">IF(L32="","",AM32/2)</f>
        <v>709.84876691052557</v>
      </c>
      <c r="AQ32" s="38">
        <f t="shared" ref="AQ32" si="90">IF(L32="","",(U32-2*V32)/2)</f>
        <v>686.22126254695411</v>
      </c>
      <c r="AR32"/>
    </row>
    <row r="33" spans="1:44" ht="15" customHeight="1" x14ac:dyDescent="0.25">
      <c r="A33" s="209"/>
      <c r="B33" s="194"/>
      <c r="C33" s="27">
        <v>943</v>
      </c>
      <c r="D33" s="28"/>
      <c r="H33" s="30">
        <v>4.54</v>
      </c>
      <c r="I33" s="31">
        <v>888.05399999999997</v>
      </c>
      <c r="J33" s="31">
        <v>118.26302111148834</v>
      </c>
      <c r="K33" s="38">
        <f t="shared" si="66"/>
        <v>651.52795777702329</v>
      </c>
      <c r="L33" s="35">
        <v>152.99999999999989</v>
      </c>
      <c r="M33" s="31">
        <v>1574.5358800347701</v>
      </c>
      <c r="N33" s="31">
        <v>37.865225947300573</v>
      </c>
      <c r="O33" s="34">
        <v>1.5645895895895894</v>
      </c>
      <c r="P33" s="34">
        <v>1.9962180594870604</v>
      </c>
      <c r="Q33" s="31">
        <v>90.211579286653176</v>
      </c>
      <c r="R33" s="31">
        <v>284.59162887372338</v>
      </c>
      <c r="S33" s="32">
        <v>403.70250548003861</v>
      </c>
      <c r="T33" s="35">
        <v>99.999999999999872</v>
      </c>
      <c r="U33" s="31">
        <v>1405.9649689988971</v>
      </c>
      <c r="V33" s="31">
        <v>42.681044254609169</v>
      </c>
      <c r="W33" s="34">
        <v>1.5645895895895894</v>
      </c>
      <c r="X33" s="34">
        <v>1.7709793465139207</v>
      </c>
      <c r="Y33" s="31">
        <v>55.467661187884687</v>
      </c>
      <c r="Z33" s="31">
        <v>178.96427656545924</v>
      </c>
      <c r="AA33" s="32">
        <v>206.25406325182703</v>
      </c>
      <c r="AB33" s="35">
        <v>109.99999999999997</v>
      </c>
      <c r="AC33" s="31">
        <v>1447.4534631519703</v>
      </c>
      <c r="AD33" s="31">
        <v>41.382243451364985</v>
      </c>
      <c r="AE33" s="34">
        <v>1.5645895895895894</v>
      </c>
      <c r="AF33" s="34">
        <v>1.826562350380889</v>
      </c>
      <c r="AG33" s="31">
        <v>62.371618198373312</v>
      </c>
      <c r="AH33" s="31">
        <v>197.64785322463672</v>
      </c>
      <c r="AI33" s="32">
        <v>241.81188724109896</v>
      </c>
      <c r="AJ33" s="33">
        <f t="shared" si="67"/>
        <v>152.99999999999989</v>
      </c>
      <c r="AK33" s="31">
        <f t="shared" si="68"/>
        <v>1498.8054281401689</v>
      </c>
      <c r="AL33" s="34">
        <f t="shared" si="69"/>
        <v>109.99999999999997</v>
      </c>
      <c r="AM33" s="31">
        <f t="shared" si="70"/>
        <v>1364.6889762492403</v>
      </c>
      <c r="AN33" s="36">
        <f t="shared" si="71"/>
        <v>17.142569625080615</v>
      </c>
      <c r="AO33" s="37">
        <f t="shared" si="72"/>
        <v>749.40271407008447</v>
      </c>
      <c r="AP33" s="38">
        <f t="shared" si="73"/>
        <v>682.34448812462017</v>
      </c>
      <c r="AQ33" s="38">
        <f t="shared" si="74"/>
        <v>660.30144024483934</v>
      </c>
      <c r="AR33"/>
    </row>
    <row r="34" spans="1:44" ht="15" customHeight="1" x14ac:dyDescent="0.25">
      <c r="A34" s="209"/>
      <c r="B34" s="194"/>
      <c r="C34" s="27"/>
      <c r="D34" s="28"/>
      <c r="H34" s="30"/>
      <c r="I34" s="31"/>
      <c r="J34" s="31"/>
      <c r="K34" s="38" t="str">
        <f t="shared" si="66"/>
        <v/>
      </c>
      <c r="L34" s="35"/>
      <c r="M34" s="31"/>
      <c r="N34" s="31"/>
      <c r="O34" s="34"/>
      <c r="P34" s="34"/>
      <c r="Q34" s="31"/>
      <c r="R34" s="31"/>
      <c r="S34" s="32"/>
      <c r="T34" s="35"/>
      <c r="U34" s="31"/>
      <c r="V34" s="31"/>
      <c r="W34" s="34"/>
      <c r="X34" s="34"/>
      <c r="Y34" s="31"/>
      <c r="Z34" s="31"/>
      <c r="AA34" s="32"/>
      <c r="AB34" s="35"/>
      <c r="AC34" s="31"/>
      <c r="AD34" s="31"/>
      <c r="AE34" s="34"/>
      <c r="AF34" s="34"/>
      <c r="AG34" s="31"/>
      <c r="AH34" s="31"/>
      <c r="AI34" s="32"/>
      <c r="AJ34" s="33" t="str">
        <f t="shared" si="67"/>
        <v/>
      </c>
      <c r="AK34" s="31" t="str">
        <f t="shared" si="68"/>
        <v/>
      </c>
      <c r="AL34" s="34" t="str">
        <f t="shared" si="69"/>
        <v/>
      </c>
      <c r="AM34" s="31" t="str">
        <f t="shared" si="70"/>
        <v/>
      </c>
      <c r="AN34" s="36" t="str">
        <f t="shared" si="71"/>
        <v/>
      </c>
      <c r="AO34" s="37" t="str">
        <f t="shared" si="72"/>
        <v/>
      </c>
      <c r="AP34" s="38" t="str">
        <f t="shared" si="73"/>
        <v/>
      </c>
      <c r="AQ34" s="38" t="str">
        <f t="shared" si="74"/>
        <v/>
      </c>
      <c r="AR34"/>
    </row>
    <row r="35" spans="1:44" ht="15" customHeight="1" x14ac:dyDescent="0.25">
      <c r="A35" s="209"/>
      <c r="B35" s="194"/>
      <c r="C35" s="27"/>
      <c r="D35" s="28"/>
      <c r="H35" s="30"/>
      <c r="I35" s="31"/>
      <c r="J35" s="31"/>
      <c r="K35" s="38" t="str">
        <f t="shared" si="66"/>
        <v/>
      </c>
      <c r="L35" s="35"/>
      <c r="M35" s="31"/>
      <c r="N35" s="31"/>
      <c r="O35" s="34"/>
      <c r="P35" s="34"/>
      <c r="Q35" s="31"/>
      <c r="R35" s="31"/>
      <c r="S35" s="32"/>
      <c r="T35" s="35"/>
      <c r="U35" s="31"/>
      <c r="V35" s="31"/>
      <c r="W35" s="34"/>
      <c r="X35" s="34"/>
      <c r="Y35" s="31"/>
      <c r="Z35" s="31"/>
      <c r="AA35" s="32"/>
      <c r="AB35" s="35"/>
      <c r="AC35" s="31"/>
      <c r="AD35" s="31"/>
      <c r="AE35" s="34"/>
      <c r="AF35" s="34"/>
      <c r="AG35" s="31"/>
      <c r="AH35" s="31"/>
      <c r="AI35" s="32"/>
      <c r="AJ35" s="33" t="str">
        <f t="shared" si="67"/>
        <v/>
      </c>
      <c r="AK35" s="31" t="str">
        <f t="shared" si="68"/>
        <v/>
      </c>
      <c r="AL35" s="34" t="str">
        <f t="shared" si="69"/>
        <v/>
      </c>
      <c r="AM35" s="31" t="str">
        <f t="shared" si="70"/>
        <v/>
      </c>
      <c r="AN35" s="36" t="str">
        <f t="shared" si="71"/>
        <v/>
      </c>
      <c r="AO35" s="37" t="str">
        <f t="shared" si="72"/>
        <v/>
      </c>
      <c r="AP35" s="38" t="str">
        <f t="shared" si="73"/>
        <v/>
      </c>
      <c r="AQ35" s="38" t="str">
        <f t="shared" si="74"/>
        <v/>
      </c>
      <c r="AR35"/>
    </row>
    <row r="36" spans="1:44" ht="15" customHeight="1" x14ac:dyDescent="0.25">
      <c r="A36" s="209"/>
      <c r="B36" s="194"/>
      <c r="C36" s="27"/>
      <c r="D36" s="28"/>
      <c r="G36" s="29"/>
      <c r="H36" s="30"/>
      <c r="I36" s="31"/>
      <c r="J36" s="31"/>
      <c r="K36" s="38" t="str">
        <f t="shared" si="66"/>
        <v/>
      </c>
      <c r="L36" s="35"/>
      <c r="M36" s="31"/>
      <c r="N36" s="31"/>
      <c r="O36" s="34"/>
      <c r="P36" s="34"/>
      <c r="Q36" s="31"/>
      <c r="R36" s="31"/>
      <c r="S36" s="32"/>
      <c r="T36" s="35"/>
      <c r="U36" s="31"/>
      <c r="V36" s="31"/>
      <c r="W36" s="34"/>
      <c r="X36" s="34"/>
      <c r="Y36" s="31"/>
      <c r="Z36" s="31"/>
      <c r="AA36" s="32"/>
      <c r="AB36" s="35"/>
      <c r="AC36" s="31"/>
      <c r="AD36" s="31"/>
      <c r="AE36" s="34"/>
      <c r="AF36" s="34"/>
      <c r="AG36" s="31"/>
      <c r="AH36" s="31"/>
      <c r="AI36" s="32"/>
      <c r="AJ36" s="33" t="str">
        <f t="shared" si="67"/>
        <v/>
      </c>
      <c r="AK36" s="31" t="str">
        <f t="shared" si="68"/>
        <v/>
      </c>
      <c r="AL36" s="34" t="str">
        <f t="shared" si="69"/>
        <v/>
      </c>
      <c r="AM36" s="31" t="str">
        <f t="shared" si="70"/>
        <v/>
      </c>
      <c r="AN36" s="36" t="str">
        <f t="shared" si="71"/>
        <v/>
      </c>
      <c r="AO36" s="37" t="str">
        <f t="shared" si="72"/>
        <v/>
      </c>
      <c r="AP36" s="38" t="str">
        <f t="shared" si="73"/>
        <v/>
      </c>
      <c r="AQ36" s="38" t="str">
        <f t="shared" si="74"/>
        <v/>
      </c>
      <c r="AR36"/>
    </row>
    <row r="37" spans="1:44" ht="15" customHeight="1" thickBot="1" x14ac:dyDescent="0.3">
      <c r="A37" s="209"/>
      <c r="B37" s="194"/>
      <c r="C37" s="27"/>
      <c r="D37" s="39"/>
      <c r="E37" s="40"/>
      <c r="F37" s="40"/>
      <c r="G37" s="40"/>
      <c r="H37" s="30"/>
      <c r="I37" s="31"/>
      <c r="J37" s="31"/>
      <c r="K37" s="43" t="str">
        <f t="shared" si="66"/>
        <v/>
      </c>
      <c r="L37" s="35"/>
      <c r="M37" s="31"/>
      <c r="N37" s="31"/>
      <c r="O37" s="34"/>
      <c r="P37" s="34"/>
      <c r="Q37" s="31"/>
      <c r="R37" s="31"/>
      <c r="S37" s="32"/>
      <c r="T37" s="35"/>
      <c r="U37" s="31"/>
      <c r="V37" s="31"/>
      <c r="W37" s="34"/>
      <c r="X37" s="34"/>
      <c r="Y37" s="31"/>
      <c r="Z37" s="31"/>
      <c r="AA37" s="32"/>
      <c r="AB37" s="35"/>
      <c r="AC37" s="31"/>
      <c r="AD37" s="31"/>
      <c r="AE37" s="34"/>
      <c r="AF37" s="34"/>
      <c r="AG37" s="31"/>
      <c r="AH37" s="31"/>
      <c r="AI37" s="32"/>
      <c r="AJ37" s="33" t="str">
        <f t="shared" si="67"/>
        <v/>
      </c>
      <c r="AK37" s="31" t="str">
        <f t="shared" si="68"/>
        <v/>
      </c>
      <c r="AL37" s="34" t="str">
        <f t="shared" si="69"/>
        <v/>
      </c>
      <c r="AM37" s="31" t="str">
        <f t="shared" si="70"/>
        <v/>
      </c>
      <c r="AN37" s="36" t="str">
        <f t="shared" si="71"/>
        <v/>
      </c>
      <c r="AO37" s="42" t="str">
        <f t="shared" si="72"/>
        <v/>
      </c>
      <c r="AP37" s="43" t="str">
        <f t="shared" si="73"/>
        <v/>
      </c>
      <c r="AQ37" s="38" t="str">
        <f t="shared" si="74"/>
        <v/>
      </c>
      <c r="AR37"/>
    </row>
    <row r="38" spans="1:44" ht="15" customHeight="1" x14ac:dyDescent="0.25">
      <c r="A38" s="209"/>
      <c r="B38" s="194"/>
      <c r="C38" s="145" t="s">
        <v>28</v>
      </c>
      <c r="D38" s="44"/>
      <c r="E38" s="45"/>
      <c r="F38" s="45"/>
      <c r="G38" s="46"/>
      <c r="H38" s="47">
        <f>AVERAGE(H29:H37)</f>
        <v>5.516</v>
      </c>
      <c r="I38" s="48">
        <f t="shared" ref="I38:AP38" si="91">AVERAGE(I29:I37)</f>
        <v>924.24680000000012</v>
      </c>
      <c r="J38" s="49">
        <f t="shared" si="91"/>
        <v>127.75527536869049</v>
      </c>
      <c r="K38" s="135">
        <f t="shared" si="91"/>
        <v>668.73624926261914</v>
      </c>
      <c r="L38" s="44">
        <f t="shared" si="91"/>
        <v>152.99999999999994</v>
      </c>
      <c r="M38" s="48">
        <f t="shared" si="91"/>
        <v>1617.5843417774358</v>
      </c>
      <c r="N38" s="48">
        <f t="shared" si="91"/>
        <v>41.166999797732572</v>
      </c>
      <c r="O38" s="50">
        <f t="shared" si="91"/>
        <v>1.5701165832499164</v>
      </c>
      <c r="P38" s="50">
        <f t="shared" si="91"/>
        <v>1.9799450030204835</v>
      </c>
      <c r="Q38" s="48">
        <f t="shared" si="91"/>
        <v>85.950675838907841</v>
      </c>
      <c r="R38" s="48">
        <f t="shared" si="91"/>
        <v>277.14943785243202</v>
      </c>
      <c r="S38" s="49">
        <f t="shared" si="91"/>
        <v>384.40998152360049</v>
      </c>
      <c r="T38" s="45">
        <f t="shared" si="91"/>
        <v>99.999999999999972</v>
      </c>
      <c r="U38" s="48">
        <f t="shared" si="91"/>
        <v>1449.9197214438896</v>
      </c>
      <c r="V38" s="48">
        <f t="shared" si="91"/>
        <v>46.238062221153008</v>
      </c>
      <c r="W38" s="50">
        <f t="shared" si="91"/>
        <v>1.5701165832499164</v>
      </c>
      <c r="X38" s="50">
        <f t="shared" si="91"/>
        <v>1.7629842011950931</v>
      </c>
      <c r="Y38" s="48">
        <f t="shared" si="91"/>
        <v>53.826058967859844</v>
      </c>
      <c r="Z38" s="48">
        <f t="shared" si="91"/>
        <v>171.74855249456883</v>
      </c>
      <c r="AA38" s="49">
        <f t="shared" si="91"/>
        <v>197.85895289699721</v>
      </c>
      <c r="AB38" s="44">
        <f t="shared" si="91"/>
        <v>109.99999999999997</v>
      </c>
      <c r="AC38" s="48">
        <f t="shared" si="91"/>
        <v>1491.6460302451467</v>
      </c>
      <c r="AD38" s="48">
        <f t="shared" si="91"/>
        <v>44.857960403206107</v>
      </c>
      <c r="AE38" s="50">
        <f t="shared" si="91"/>
        <v>1.5701165832499164</v>
      </c>
      <c r="AF38" s="50">
        <f t="shared" si="91"/>
        <v>1.817132862619977</v>
      </c>
      <c r="AG38" s="48">
        <f t="shared" si="91"/>
        <v>60.294223642505983</v>
      </c>
      <c r="AH38" s="48">
        <f t="shared" si="91"/>
        <v>190.15945836333066</v>
      </c>
      <c r="AI38" s="49">
        <f t="shared" si="91"/>
        <v>231.65468839284526</v>
      </c>
      <c r="AJ38" s="44">
        <f t="shared" si="91"/>
        <v>152.99999999999994</v>
      </c>
      <c r="AK38" s="48">
        <f t="shared" si="91"/>
        <v>1535.2503421819706</v>
      </c>
      <c r="AL38" s="45">
        <f t="shared" si="91"/>
        <v>109.99999999999997</v>
      </c>
      <c r="AM38" s="48">
        <f t="shared" si="91"/>
        <v>1401.9301094387347</v>
      </c>
      <c r="AN38" s="51">
        <f t="shared" si="91"/>
        <v>16.592814043059199</v>
      </c>
      <c r="AO38" s="52">
        <f t="shared" si="91"/>
        <v>767.6251710909853</v>
      </c>
      <c r="AP38" s="53">
        <f t="shared" si="91"/>
        <v>700.96505471936734</v>
      </c>
      <c r="AQ38" s="53">
        <f>AVERAGE(AQ29:AQ37)</f>
        <v>678.72179850079181</v>
      </c>
      <c r="AR38"/>
    </row>
    <row r="39" spans="1:44" ht="15" customHeight="1" x14ac:dyDescent="0.25">
      <c r="A39" s="209"/>
      <c r="B39" s="194"/>
      <c r="C39" s="175" t="s">
        <v>29</v>
      </c>
      <c r="D39" s="54"/>
      <c r="E39" s="55"/>
      <c r="F39" s="55"/>
      <c r="G39" s="56"/>
      <c r="H39" s="57">
        <f>_xlfn.STDEV.S(H29:H37)</f>
        <v>0.65622404710586513</v>
      </c>
      <c r="I39" s="58">
        <f t="shared" ref="I39:AP39" si="92">_xlfn.STDEV.S(I29:I37)</f>
        <v>28.680278462734641</v>
      </c>
      <c r="J39" s="59">
        <f t="shared" si="92"/>
        <v>12.737858768778377</v>
      </c>
      <c r="K39" s="59">
        <f t="shared" si="92"/>
        <v>28.550231501546239</v>
      </c>
      <c r="L39" s="54">
        <f t="shared" si="92"/>
        <v>8.7601591800548931E-14</v>
      </c>
      <c r="M39" s="58">
        <f t="shared" si="92"/>
        <v>32.609677942719479</v>
      </c>
      <c r="N39" s="58">
        <f t="shared" si="92"/>
        <v>4.9068803678107491</v>
      </c>
      <c r="O39" s="60">
        <f t="shared" si="92"/>
        <v>2.5454449398953069E-2</v>
      </c>
      <c r="P39" s="60">
        <f t="shared" si="92"/>
        <v>3.8023123909595502E-2</v>
      </c>
      <c r="Q39" s="58">
        <f t="shared" si="92"/>
        <v>9.5518925381600503</v>
      </c>
      <c r="R39" s="58">
        <f t="shared" si="92"/>
        <v>29.357777540894102</v>
      </c>
      <c r="S39" s="59">
        <f t="shared" si="92"/>
        <v>43.201151839989016</v>
      </c>
      <c r="T39" s="55">
        <f t="shared" si="92"/>
        <v>7.5196774988188244E-14</v>
      </c>
      <c r="U39" s="58">
        <f t="shared" si="92"/>
        <v>29.505459413936816</v>
      </c>
      <c r="V39" s="58">
        <f t="shared" si="92"/>
        <v>5.5654136142161894</v>
      </c>
      <c r="W39" s="60">
        <f t="shared" si="92"/>
        <v>2.5454449398953069E-2</v>
      </c>
      <c r="X39" s="60">
        <f t="shared" si="92"/>
        <v>3.45310282428141E-2</v>
      </c>
      <c r="Y39" s="58">
        <f t="shared" si="92"/>
        <v>6.2048391546732757</v>
      </c>
      <c r="Z39" s="58">
        <f t="shared" si="92"/>
        <v>19.10747429311786</v>
      </c>
      <c r="AA39" s="59">
        <f t="shared" si="92"/>
        <v>22.794569597741436</v>
      </c>
      <c r="AB39" s="54">
        <f t="shared" si="92"/>
        <v>5.6397581241141183E-14</v>
      </c>
      <c r="AC39" s="58">
        <f t="shared" si="92"/>
        <v>29.945180297745093</v>
      </c>
      <c r="AD39" s="58">
        <f t="shared" si="92"/>
        <v>5.3747892535758739</v>
      </c>
      <c r="AE39" s="60">
        <f t="shared" si="92"/>
        <v>2.5454449398953069E-2</v>
      </c>
      <c r="AF39" s="60">
        <f t="shared" si="92"/>
        <v>3.5225748975385371E-2</v>
      </c>
      <c r="AG39" s="58">
        <f t="shared" si="92"/>
        <v>6.8054999383419501</v>
      </c>
      <c r="AH39" s="58">
        <f t="shared" si="92"/>
        <v>20.764429494191422</v>
      </c>
      <c r="AI39" s="59">
        <f t="shared" si="92"/>
        <v>26.391304134992254</v>
      </c>
      <c r="AJ39" s="54">
        <f t="shared" si="92"/>
        <v>8.7601591800548931E-14</v>
      </c>
      <c r="AK39" s="58">
        <f t="shared" si="92"/>
        <v>34.962650006638206</v>
      </c>
      <c r="AL39" s="55">
        <f t="shared" si="92"/>
        <v>5.6397581241141183E-14</v>
      </c>
      <c r="AM39" s="58">
        <f t="shared" si="92"/>
        <v>32.766711384026806</v>
      </c>
      <c r="AN39" s="61">
        <f t="shared" si="92"/>
        <v>1.078615711439346</v>
      </c>
      <c r="AO39" s="62">
        <f t="shared" si="92"/>
        <v>17.481325003319103</v>
      </c>
      <c r="AP39" s="63">
        <f t="shared" si="92"/>
        <v>16.383355692013403</v>
      </c>
      <c r="AQ39" s="63">
        <f>_xlfn.STDEV.S(AQ29:AQ37)</f>
        <v>16.319508511626445</v>
      </c>
      <c r="AR39"/>
    </row>
    <row r="40" spans="1:44" ht="15" customHeight="1" thickBot="1" x14ac:dyDescent="0.3">
      <c r="A40" s="209"/>
      <c r="B40" s="195"/>
      <c r="C40" s="147" t="s">
        <v>30</v>
      </c>
      <c r="D40" s="64"/>
      <c r="E40" s="65"/>
      <c r="F40" s="65"/>
      <c r="G40" s="66"/>
      <c r="H40" s="67">
        <f>_xlfn.STDEV.S(H29:H37)/SQRT(COUNT(H29:H37))</f>
        <v>0.29347231555974768</v>
      </c>
      <c r="I40" s="68">
        <f t="shared" ref="I40:AP40" si="93">_xlfn.STDEV.S(I29:I37)/SQRT(COUNT(I29:I37))</f>
        <v>12.826210451259564</v>
      </c>
      <c r="J40" s="69">
        <f t="shared" si="93"/>
        <v>5.6965436189560448</v>
      </c>
      <c r="K40" s="136">
        <f t="shared" si="93"/>
        <v>12.768051682162657</v>
      </c>
      <c r="L40" s="64">
        <f t="shared" si="93"/>
        <v>3.9176622840643123E-14</v>
      </c>
      <c r="M40" s="68">
        <f t="shared" si="93"/>
        <v>14.583491320859249</v>
      </c>
      <c r="N40" s="68">
        <f t="shared" si="93"/>
        <v>2.1944236119768012</v>
      </c>
      <c r="O40" s="70">
        <f t="shared" si="93"/>
        <v>1.1383575837177544E-2</v>
      </c>
      <c r="P40" s="70">
        <f t="shared" si="93"/>
        <v>1.7004457955750622E-2</v>
      </c>
      <c r="Q40" s="68">
        <f t="shared" si="93"/>
        <v>4.2717362058197752</v>
      </c>
      <c r="R40" s="68">
        <f t="shared" si="93"/>
        <v>13.129197249951163</v>
      </c>
      <c r="S40" s="69">
        <f t="shared" si="93"/>
        <v>19.320142444101112</v>
      </c>
      <c r="T40" s="65">
        <f t="shared" si="93"/>
        <v>3.362902011246897E-14</v>
      </c>
      <c r="U40" s="68">
        <f t="shared" si="93"/>
        <v>13.195242591384764</v>
      </c>
      <c r="V40" s="68">
        <f t="shared" si="93"/>
        <v>2.4889286328580376</v>
      </c>
      <c r="W40" s="70">
        <f t="shared" si="93"/>
        <v>1.1383575837177544E-2</v>
      </c>
      <c r="X40" s="70">
        <f t="shared" si="93"/>
        <v>1.5442745296779487E-2</v>
      </c>
      <c r="Y40" s="68">
        <f t="shared" si="93"/>
        <v>2.7748884278603549</v>
      </c>
      <c r="Z40" s="68">
        <f t="shared" si="93"/>
        <v>8.5451222795482558</v>
      </c>
      <c r="AA40" s="69">
        <f t="shared" si="93"/>
        <v>10.194041427679977</v>
      </c>
      <c r="AB40" s="64">
        <f t="shared" si="93"/>
        <v>2.5221765084351729E-14</v>
      </c>
      <c r="AC40" s="68">
        <f t="shared" si="93"/>
        <v>13.391891748849083</v>
      </c>
      <c r="AD40" s="68">
        <f t="shared" si="93"/>
        <v>2.4036788271462015</v>
      </c>
      <c r="AE40" s="70">
        <f t="shared" si="93"/>
        <v>1.1383575837177544E-2</v>
      </c>
      <c r="AF40" s="70">
        <f t="shared" si="93"/>
        <v>1.5753433853461049E-2</v>
      </c>
      <c r="AG40" s="68">
        <f t="shared" si="93"/>
        <v>3.0435120966006455</v>
      </c>
      <c r="AH40" s="68">
        <f t="shared" si="93"/>
        <v>9.2861351726027177</v>
      </c>
      <c r="AI40" s="69">
        <f t="shared" si="93"/>
        <v>11.802550012142792</v>
      </c>
      <c r="AJ40" s="64">
        <f t="shared" si="93"/>
        <v>3.9176622840643123E-14</v>
      </c>
      <c r="AK40" s="68">
        <f t="shared" si="93"/>
        <v>15.6357724176753</v>
      </c>
      <c r="AL40" s="65">
        <f t="shared" si="93"/>
        <v>2.5221765084351729E-14</v>
      </c>
      <c r="AM40" s="68">
        <f t="shared" si="93"/>
        <v>14.653718810760029</v>
      </c>
      <c r="AN40" s="71">
        <f t="shared" si="93"/>
        <v>0.48237161047553501</v>
      </c>
      <c r="AO40" s="72">
        <f t="shared" si="93"/>
        <v>7.81788620883765</v>
      </c>
      <c r="AP40" s="73">
        <f t="shared" si="93"/>
        <v>7.3268594053800147</v>
      </c>
      <c r="AQ40" s="73">
        <f>_xlfn.STDEV.S(AQ29:AQ37)/SQRT(COUNT(AQ29:AQ37))</f>
        <v>7.2983060782766289</v>
      </c>
      <c r="AR40"/>
    </row>
    <row r="41" spans="1:44" ht="15" customHeight="1" x14ac:dyDescent="0.25">
      <c r="A41" s="209"/>
      <c r="B41" s="193" t="s">
        <v>62</v>
      </c>
      <c r="C41" s="14">
        <v>196</v>
      </c>
      <c r="D41" s="15"/>
      <c r="E41" s="16"/>
      <c r="F41" s="16"/>
      <c r="G41" s="16"/>
      <c r="H41" s="18">
        <v>5.54</v>
      </c>
      <c r="I41" s="19">
        <v>830.00000000000011</v>
      </c>
      <c r="J41" s="19">
        <v>121.06100000000004</v>
      </c>
      <c r="K41" s="26">
        <f t="shared" ref="K41:K49" si="94">IF(I41="","",I41-2*J41)</f>
        <v>587.87800000000004</v>
      </c>
      <c r="L41" s="23">
        <v>120.99999999999999</v>
      </c>
      <c r="M41" s="19">
        <v>1170.2606267794961</v>
      </c>
      <c r="N41" s="19">
        <v>56.416496981299247</v>
      </c>
      <c r="O41" s="22">
        <v>1.3657857857857858</v>
      </c>
      <c r="P41" s="22">
        <v>1.5711424111216861</v>
      </c>
      <c r="Q41" s="19">
        <v>20.713082976725495</v>
      </c>
      <c r="R41" s="19">
        <v>112.93048035562553</v>
      </c>
      <c r="S41" s="20">
        <v>151.18030545674765</v>
      </c>
      <c r="T41" s="23">
        <v>100.00000000000028</v>
      </c>
      <c r="U41" s="19">
        <v>1146.903401346864</v>
      </c>
      <c r="V41" s="19">
        <v>57.692387603029417</v>
      </c>
      <c r="W41" s="22">
        <v>1.3657857857857858</v>
      </c>
      <c r="X41" s="22">
        <v>1.536395957541953</v>
      </c>
      <c r="Y41" s="19">
        <v>17.709229969637128</v>
      </c>
      <c r="Z41" s="19">
        <v>96.396710530241023</v>
      </c>
      <c r="AA41" s="20">
        <v>119.18562305252148</v>
      </c>
      <c r="AB41" s="23">
        <v>84.999999999999844</v>
      </c>
      <c r="AC41" s="19">
        <v>1125.2948575063808</v>
      </c>
      <c r="AD41" s="19">
        <v>58.928315460694215</v>
      </c>
      <c r="AE41" s="22">
        <v>1.3657857857857858</v>
      </c>
      <c r="AF41" s="22">
        <v>1.5041724916328294</v>
      </c>
      <c r="AG41" s="19">
        <v>15.430763935482778</v>
      </c>
      <c r="AH41" s="19">
        <v>84.484018448111769</v>
      </c>
      <c r="AI41" s="20">
        <v>96.867621126225345</v>
      </c>
      <c r="AJ41" s="21">
        <f>IF(L41="","",L41)</f>
        <v>120.99999999999999</v>
      </c>
      <c r="AK41" s="19">
        <f>IF(L41="","",(M41-2*N41))</f>
        <v>1057.4276328168976</v>
      </c>
      <c r="AL41" s="22">
        <f>IF(L41="","",AB41)</f>
        <v>84.999999999999844</v>
      </c>
      <c r="AM41" s="19">
        <f>IF(L41="","",AC41-2*AD41)</f>
        <v>1007.4382265849924</v>
      </c>
      <c r="AN41" s="24">
        <f>IF(L41="","",(AK41-AM41)/(AM41*(AJ41-AL41))*7500.6)</f>
        <v>10.338393475223873</v>
      </c>
      <c r="AO41" s="25">
        <f>IF(L41="","",AK41/2)</f>
        <v>528.71381640844879</v>
      </c>
      <c r="AP41" s="26">
        <f>IF(L41="","",AM41/2)</f>
        <v>503.71911329249622</v>
      </c>
      <c r="AQ41" s="26">
        <f>IF(L41="","",(U41-2*V41)/2)</f>
        <v>515.75931307040264</v>
      </c>
      <c r="AR41"/>
    </row>
    <row r="42" spans="1:44" ht="15" customHeight="1" x14ac:dyDescent="0.25">
      <c r="A42" s="209"/>
      <c r="B42" s="194"/>
      <c r="C42" s="27">
        <v>212</v>
      </c>
      <c r="D42" s="28"/>
      <c r="H42" s="30">
        <v>3.37</v>
      </c>
      <c r="I42" s="31">
        <v>836</v>
      </c>
      <c r="J42" s="31">
        <v>111.96699999999998</v>
      </c>
      <c r="K42" s="38">
        <f t="shared" si="94"/>
        <v>612.06600000000003</v>
      </c>
      <c r="L42" s="35">
        <v>120.99999999999989</v>
      </c>
      <c r="M42" s="31">
        <v>1167.8378034069897</v>
      </c>
      <c r="N42" s="31">
        <v>51.717339143690587</v>
      </c>
      <c r="O42" s="34">
        <v>1.4044334334334334</v>
      </c>
      <c r="P42" s="34">
        <v>1.5415325879667074</v>
      </c>
      <c r="Q42" s="31">
        <v>27.961953513554313</v>
      </c>
      <c r="R42" s="31">
        <v>126.4654010075575</v>
      </c>
      <c r="S42" s="32">
        <v>166.00480096092937</v>
      </c>
      <c r="T42" s="35">
        <v>100.0000000000001</v>
      </c>
      <c r="U42" s="31">
        <v>1138.7458711714758</v>
      </c>
      <c r="V42" s="31">
        <v>53.172626401403519</v>
      </c>
      <c r="W42" s="34">
        <v>1.4044334334334334</v>
      </c>
      <c r="X42" s="34">
        <v>1.4993422188906755</v>
      </c>
      <c r="Y42" s="31">
        <v>23.891265029801581</v>
      </c>
      <c r="Z42" s="31">
        <v>112.25510440808787</v>
      </c>
      <c r="AA42" s="32">
        <v>129.42716935012822</v>
      </c>
      <c r="AB42" s="35">
        <v>84.999999999999943</v>
      </c>
      <c r="AC42" s="31">
        <v>1111.8232530729586</v>
      </c>
      <c r="AD42" s="31">
        <v>54.598395170185057</v>
      </c>
      <c r="AE42" s="34">
        <v>1.4044334334334334</v>
      </c>
      <c r="AF42" s="34">
        <v>1.4601887730293697</v>
      </c>
      <c r="AG42" s="31">
        <v>20.818877098055871</v>
      </c>
      <c r="AH42" s="31">
        <v>101.82515077991975</v>
      </c>
      <c r="AI42" s="32">
        <v>104.05034402167503</v>
      </c>
      <c r="AJ42" s="33">
        <f t="shared" ref="AJ42:AJ49" si="95">IF(L42="","",L42)</f>
        <v>120.99999999999989</v>
      </c>
      <c r="AK42" s="31">
        <f t="shared" ref="AK42:AK49" si="96">IF(L42="","",(M42-2*N42))</f>
        <v>1064.4031251196086</v>
      </c>
      <c r="AL42" s="34">
        <f t="shared" ref="AL42:AL49" si="97">IF(L42="","",AB42)</f>
        <v>84.999999999999943</v>
      </c>
      <c r="AM42" s="31">
        <f t="shared" ref="AM42:AM49" si="98">IF(L42="","",AC42-2*AD42)</f>
        <v>1002.6264627325884</v>
      </c>
      <c r="AN42" s="36">
        <f t="shared" ref="AN42:AN49" si="99">IF(L42="","",(AK42-AM42)/(AM42*(AJ42-AL42))*7500.6)</f>
        <v>12.837450522955693</v>
      </c>
      <c r="AO42" s="37">
        <f t="shared" ref="AO42:AO49" si="100">IF(L42="","",AK42/2)</f>
        <v>532.2015625598043</v>
      </c>
      <c r="AP42" s="38">
        <f t="shared" ref="AP42:AP49" si="101">IF(L42="","",AM42/2)</f>
        <v>501.31323136629419</v>
      </c>
      <c r="AQ42" s="38">
        <f t="shared" ref="AQ42:AQ49" si="102">IF(L42="","",(U42-2*V42)/2)</f>
        <v>516.2003091843344</v>
      </c>
      <c r="AR42"/>
    </row>
    <row r="43" spans="1:44" ht="15" customHeight="1" x14ac:dyDescent="0.25">
      <c r="A43" s="209"/>
      <c r="B43" s="194"/>
      <c r="C43" s="27">
        <v>213</v>
      </c>
      <c r="D43" s="28"/>
      <c r="H43" s="30">
        <v>7.09</v>
      </c>
      <c r="I43" s="31">
        <v>838</v>
      </c>
      <c r="J43" s="31">
        <v>122.42599999999997</v>
      </c>
      <c r="K43" s="38">
        <f t="shared" si="94"/>
        <v>593.14800000000002</v>
      </c>
      <c r="L43" s="35">
        <v>121.00000000000014</v>
      </c>
      <c r="M43" s="31">
        <v>1202.4425496456117</v>
      </c>
      <c r="N43" s="31">
        <v>54.13423703909681</v>
      </c>
      <c r="O43" s="34">
        <v>1.4092812812812812</v>
      </c>
      <c r="P43" s="34">
        <v>1.6047373333946107</v>
      </c>
      <c r="Q43" s="31">
        <v>26.774659994922331</v>
      </c>
      <c r="R43" s="31">
        <v>123.00428952179772</v>
      </c>
      <c r="S43" s="32">
        <v>163.02908088983148</v>
      </c>
      <c r="T43" s="35">
        <v>99.999999999999815</v>
      </c>
      <c r="U43" s="31">
        <v>1174.4599398609184</v>
      </c>
      <c r="V43" s="31">
        <v>55.556909492071263</v>
      </c>
      <c r="W43" s="34">
        <v>1.4092812812812812</v>
      </c>
      <c r="X43" s="34">
        <v>1.5636440541004104</v>
      </c>
      <c r="Y43" s="31">
        <v>23.031391250857283</v>
      </c>
      <c r="Z43" s="31">
        <v>108.31393034935127</v>
      </c>
      <c r="AA43" s="32">
        <v>127.58566497972978</v>
      </c>
      <c r="AB43" s="35">
        <v>84.999999999999957</v>
      </c>
      <c r="AC43" s="31">
        <v>1148.2586875035997</v>
      </c>
      <c r="AD43" s="31">
        <v>56.962340774747929</v>
      </c>
      <c r="AE43" s="34">
        <v>1.4092812812812812</v>
      </c>
      <c r="AF43" s="34">
        <v>1.5250642794859119</v>
      </c>
      <c r="AG43" s="31">
        <v>20.16812237105934</v>
      </c>
      <c r="AH43" s="31">
        <v>97.36037083625493</v>
      </c>
      <c r="AI43" s="32">
        <v>102.88621976248972</v>
      </c>
      <c r="AJ43" s="33">
        <f t="shared" ref="AJ43" si="103">IF(L43="","",L43)</f>
        <v>121.00000000000014</v>
      </c>
      <c r="AK43" s="31">
        <f t="shared" ref="AK43" si="104">IF(L43="","",(M43-2*N43))</f>
        <v>1094.1740755674182</v>
      </c>
      <c r="AL43" s="34">
        <f t="shared" ref="AL43" si="105">IF(L43="","",AB43)</f>
        <v>84.999999999999957</v>
      </c>
      <c r="AM43" s="31">
        <f t="shared" ref="AM43" si="106">IF(L43="","",AC43-2*AD43)</f>
        <v>1034.3340059541038</v>
      </c>
      <c r="AN43" s="36">
        <f t="shared" ref="AN43" si="107">IF(L43="","",(AK43-AM43)/(AM43*(AJ43-AL43))*7500.6)</f>
        <v>12.053822490766317</v>
      </c>
      <c r="AO43" s="37">
        <f t="shared" ref="AO43" si="108">IF(L43="","",AK43/2)</f>
        <v>547.08703778370909</v>
      </c>
      <c r="AP43" s="38">
        <f t="shared" ref="AP43" si="109">IF(L43="","",AM43/2)</f>
        <v>517.16700297705188</v>
      </c>
      <c r="AQ43" s="38">
        <f t="shared" ref="AQ43" si="110">IF(L43="","",(U43-2*V43)/2)</f>
        <v>531.67306043838801</v>
      </c>
      <c r="AR43"/>
    </row>
    <row r="44" spans="1:44" ht="15" customHeight="1" x14ac:dyDescent="0.25">
      <c r="A44" s="209"/>
      <c r="B44" s="194"/>
      <c r="C44" s="27">
        <v>221</v>
      </c>
      <c r="D44" s="28"/>
      <c r="H44" s="30">
        <v>6.36</v>
      </c>
      <c r="I44" s="31">
        <v>752</v>
      </c>
      <c r="J44" s="31">
        <v>107.66900000000001</v>
      </c>
      <c r="K44" s="38">
        <f t="shared" si="94"/>
        <v>536.66200000000003</v>
      </c>
      <c r="L44" s="35">
        <v>120.99999999999983</v>
      </c>
      <c r="M44" s="31">
        <v>1109.949163409412</v>
      </c>
      <c r="N44" s="31">
        <v>47.760730683759412</v>
      </c>
      <c r="O44" s="34">
        <v>1.3674994994994993</v>
      </c>
      <c r="P44" s="34">
        <v>1.6485136253348862</v>
      </c>
      <c r="Q44" s="31">
        <v>28.740388059655437</v>
      </c>
      <c r="R44" s="31">
        <v>166.73725482080178</v>
      </c>
      <c r="S44" s="32">
        <v>171.31714083205816</v>
      </c>
      <c r="T44" s="35">
        <v>100.00000000000009</v>
      </c>
      <c r="U44" s="31">
        <v>1078.0230137054557</v>
      </c>
      <c r="V44" s="31">
        <v>49.315163340920677</v>
      </c>
      <c r="W44" s="34">
        <v>1.3674994994994993</v>
      </c>
      <c r="X44" s="34">
        <v>1.5965518504689904</v>
      </c>
      <c r="Y44" s="31">
        <v>23.912523808430908</v>
      </c>
      <c r="Z44" s="31">
        <v>139.58952091609456</v>
      </c>
      <c r="AA44" s="32">
        <v>132.38588720808511</v>
      </c>
      <c r="AB44" s="35">
        <v>85.000000000000099</v>
      </c>
      <c r="AC44" s="31">
        <v>1048.6718660409981</v>
      </c>
      <c r="AD44" s="31">
        <v>50.841186496672407</v>
      </c>
      <c r="AE44" s="34">
        <v>1.3674994994994993</v>
      </c>
      <c r="AF44" s="34">
        <v>1.548630563397269</v>
      </c>
      <c r="AG44" s="31">
        <v>20.307516405451903</v>
      </c>
      <c r="AH44" s="31">
        <v>121.63445734970311</v>
      </c>
      <c r="AI44" s="32">
        <v>105.53918065835278</v>
      </c>
      <c r="AJ44" s="33">
        <f t="shared" ref="AJ44" si="111">IF(L44="","",L44)</f>
        <v>120.99999999999983</v>
      </c>
      <c r="AK44" s="31">
        <f t="shared" ref="AK44" si="112">IF(L44="","",(M44-2*N44))</f>
        <v>1014.4277020418932</v>
      </c>
      <c r="AL44" s="34">
        <f t="shared" ref="AL44" si="113">IF(L44="","",AB44)</f>
        <v>85.000000000000099</v>
      </c>
      <c r="AM44" s="31">
        <f t="shared" ref="AM44" si="114">IF(L44="","",AC44-2*AD44)</f>
        <v>946.98949304765324</v>
      </c>
      <c r="AN44" s="36">
        <f t="shared" ref="AN44" si="115">IF(L44="","",(AK44-AM44)/(AM44*(AJ44-AL44))*7500.6)</f>
        <v>14.837282722885458</v>
      </c>
      <c r="AO44" s="37">
        <f t="shared" ref="AO44" si="116">IF(L44="","",AK44/2)</f>
        <v>507.21385102094661</v>
      </c>
      <c r="AP44" s="38">
        <f t="shared" ref="AP44" si="117">IF(L44="","",AM44/2)</f>
        <v>473.49474652382662</v>
      </c>
      <c r="AQ44" s="38">
        <f t="shared" ref="AQ44" si="118">IF(L44="","",(U44-2*V44)/2)</f>
        <v>489.69634351180719</v>
      </c>
      <c r="AR44"/>
    </row>
    <row r="45" spans="1:44" ht="15" customHeight="1" x14ac:dyDescent="0.25">
      <c r="A45" s="209"/>
      <c r="B45" s="194"/>
      <c r="C45" s="27">
        <v>243</v>
      </c>
      <c r="D45" s="28"/>
      <c r="H45" s="30">
        <v>7.13</v>
      </c>
      <c r="I45" s="31">
        <v>892</v>
      </c>
      <c r="J45" s="31">
        <v>116.43100000000001</v>
      </c>
      <c r="K45" s="38">
        <f t="shared" si="94"/>
        <v>659.13799999999992</v>
      </c>
      <c r="L45" s="35">
        <v>121.00000000000017</v>
      </c>
      <c r="M45" s="31">
        <v>1170.7789699620862</v>
      </c>
      <c r="N45" s="31">
        <v>58.567504395505175</v>
      </c>
      <c r="O45" s="34">
        <v>1.386260927594261</v>
      </c>
      <c r="P45" s="34">
        <v>1.4340586918334555</v>
      </c>
      <c r="Q45" s="31">
        <v>24.329667882545181</v>
      </c>
      <c r="R45" s="31">
        <v>137.43303217842211</v>
      </c>
      <c r="S45" s="32">
        <v>145.10682618915848</v>
      </c>
      <c r="T45" s="35">
        <v>100.00000000000007</v>
      </c>
      <c r="U45" s="31">
        <v>1141.0821593235987</v>
      </c>
      <c r="V45" s="31">
        <v>60.268923177291825</v>
      </c>
      <c r="W45" s="34">
        <v>1.386260927594261</v>
      </c>
      <c r="X45" s="34">
        <v>1.3935745706008196</v>
      </c>
      <c r="Y45" s="31">
        <v>20.663456553925272</v>
      </c>
      <c r="Z45" s="31">
        <v>115.4906517339344</v>
      </c>
      <c r="AA45" s="32">
        <v>112.87655447633217</v>
      </c>
      <c r="AB45" s="35">
        <v>85.000000000000057</v>
      </c>
      <c r="AC45" s="31">
        <v>1112.9111783518961</v>
      </c>
      <c r="AD45" s="31">
        <v>61.982766033108931</v>
      </c>
      <c r="AE45" s="34">
        <v>1.386260927594261</v>
      </c>
      <c r="AF45" s="34">
        <v>1.355041798110532</v>
      </c>
      <c r="AG45" s="31">
        <v>17.830135293564148</v>
      </c>
      <c r="AH45" s="31">
        <v>100.9074416474985</v>
      </c>
      <c r="AI45" s="32">
        <v>90.403595790257555</v>
      </c>
      <c r="AJ45" s="33">
        <f t="shared" si="95"/>
        <v>121.00000000000017</v>
      </c>
      <c r="AK45" s="31">
        <f t="shared" si="96"/>
        <v>1053.6439611710759</v>
      </c>
      <c r="AL45" s="34">
        <f t="shared" si="97"/>
        <v>85.000000000000057</v>
      </c>
      <c r="AM45" s="31">
        <f t="shared" si="98"/>
        <v>988.94564628567821</v>
      </c>
      <c r="AN45" s="36">
        <f t="shared" si="99"/>
        <v>13.630571060200229</v>
      </c>
      <c r="AO45" s="37">
        <f t="shared" si="100"/>
        <v>526.82198058553797</v>
      </c>
      <c r="AP45" s="38">
        <f t="shared" si="101"/>
        <v>494.4728231428391</v>
      </c>
      <c r="AQ45" s="38">
        <f t="shared" si="102"/>
        <v>510.27215648450755</v>
      </c>
      <c r="AR45"/>
    </row>
    <row r="46" spans="1:44" ht="15" customHeight="1" x14ac:dyDescent="0.25">
      <c r="A46" s="209"/>
      <c r="B46" s="194"/>
      <c r="C46" s="27"/>
      <c r="D46" s="28"/>
      <c r="H46" s="30"/>
      <c r="I46" s="31"/>
      <c r="J46" s="31"/>
      <c r="K46" s="38" t="str">
        <f t="shared" si="94"/>
        <v/>
      </c>
      <c r="L46" s="35"/>
      <c r="M46" s="31"/>
      <c r="N46" s="31"/>
      <c r="O46" s="34"/>
      <c r="P46" s="34"/>
      <c r="Q46" s="31"/>
      <c r="R46" s="31"/>
      <c r="S46" s="32"/>
      <c r="T46" s="35"/>
      <c r="U46" s="31"/>
      <c r="V46" s="31"/>
      <c r="W46" s="34"/>
      <c r="X46" s="34"/>
      <c r="Y46" s="31"/>
      <c r="Z46" s="31"/>
      <c r="AA46" s="32"/>
      <c r="AB46" s="35"/>
      <c r="AC46" s="31"/>
      <c r="AD46" s="31"/>
      <c r="AE46" s="34"/>
      <c r="AF46" s="34"/>
      <c r="AG46" s="31"/>
      <c r="AH46" s="31"/>
      <c r="AI46" s="32"/>
      <c r="AJ46" s="33" t="str">
        <f t="shared" si="95"/>
        <v/>
      </c>
      <c r="AK46" s="31" t="str">
        <f t="shared" si="96"/>
        <v/>
      </c>
      <c r="AL46" s="34" t="str">
        <f t="shared" si="97"/>
        <v/>
      </c>
      <c r="AM46" s="31" t="str">
        <f t="shared" si="98"/>
        <v/>
      </c>
      <c r="AN46" s="36" t="str">
        <f t="shared" si="99"/>
        <v/>
      </c>
      <c r="AO46" s="37" t="str">
        <f t="shared" si="100"/>
        <v/>
      </c>
      <c r="AP46" s="38" t="str">
        <f t="shared" si="101"/>
        <v/>
      </c>
      <c r="AQ46" s="38" t="str">
        <f t="shared" si="102"/>
        <v/>
      </c>
      <c r="AR46"/>
    </row>
    <row r="47" spans="1:44" ht="15" customHeight="1" x14ac:dyDescent="0.25">
      <c r="A47" s="209"/>
      <c r="B47" s="194"/>
      <c r="C47" s="27"/>
      <c r="D47" s="28"/>
      <c r="H47" s="30"/>
      <c r="I47" s="31"/>
      <c r="J47" s="31"/>
      <c r="K47" s="38" t="str">
        <f t="shared" si="94"/>
        <v/>
      </c>
      <c r="L47" s="35"/>
      <c r="M47" s="31"/>
      <c r="N47" s="31"/>
      <c r="O47" s="34"/>
      <c r="P47" s="34"/>
      <c r="Q47" s="31"/>
      <c r="R47" s="31"/>
      <c r="S47" s="32"/>
      <c r="T47" s="35"/>
      <c r="U47" s="31"/>
      <c r="V47" s="31"/>
      <c r="W47" s="34"/>
      <c r="X47" s="34"/>
      <c r="Y47" s="31"/>
      <c r="Z47" s="31"/>
      <c r="AA47" s="32"/>
      <c r="AB47" s="35"/>
      <c r="AC47" s="31"/>
      <c r="AD47" s="31"/>
      <c r="AE47" s="34"/>
      <c r="AF47" s="34"/>
      <c r="AG47" s="31"/>
      <c r="AH47" s="31"/>
      <c r="AI47" s="32"/>
      <c r="AJ47" s="33" t="str">
        <f t="shared" si="95"/>
        <v/>
      </c>
      <c r="AK47" s="31" t="str">
        <f t="shared" si="96"/>
        <v/>
      </c>
      <c r="AL47" s="34" t="str">
        <f t="shared" si="97"/>
        <v/>
      </c>
      <c r="AM47" s="31" t="str">
        <f t="shared" si="98"/>
        <v/>
      </c>
      <c r="AN47" s="36" t="str">
        <f t="shared" si="99"/>
        <v/>
      </c>
      <c r="AO47" s="37" t="str">
        <f t="shared" si="100"/>
        <v/>
      </c>
      <c r="AP47" s="38" t="str">
        <f t="shared" si="101"/>
        <v/>
      </c>
      <c r="AQ47" s="38" t="str">
        <f t="shared" si="102"/>
        <v/>
      </c>
      <c r="AR47"/>
    </row>
    <row r="48" spans="1:44" ht="15" customHeight="1" x14ac:dyDescent="0.25">
      <c r="A48" s="209"/>
      <c r="B48" s="194"/>
      <c r="C48" s="27"/>
      <c r="D48" s="28"/>
      <c r="G48" s="29"/>
      <c r="H48" s="30"/>
      <c r="I48" s="31"/>
      <c r="J48" s="31"/>
      <c r="K48" s="38" t="str">
        <f t="shared" si="94"/>
        <v/>
      </c>
      <c r="L48" s="35"/>
      <c r="M48" s="31"/>
      <c r="N48" s="31"/>
      <c r="O48" s="34"/>
      <c r="P48" s="34"/>
      <c r="Q48" s="31"/>
      <c r="R48" s="31"/>
      <c r="S48" s="32"/>
      <c r="T48" s="35"/>
      <c r="U48" s="31"/>
      <c r="V48" s="31"/>
      <c r="W48" s="34"/>
      <c r="X48" s="34"/>
      <c r="Y48" s="31"/>
      <c r="Z48" s="31"/>
      <c r="AA48" s="32"/>
      <c r="AB48" s="35"/>
      <c r="AC48" s="31"/>
      <c r="AD48" s="31"/>
      <c r="AE48" s="34"/>
      <c r="AF48" s="34"/>
      <c r="AG48" s="31"/>
      <c r="AH48" s="31"/>
      <c r="AI48" s="32"/>
      <c r="AJ48" s="33" t="str">
        <f t="shared" si="95"/>
        <v/>
      </c>
      <c r="AK48" s="31" t="str">
        <f t="shared" si="96"/>
        <v/>
      </c>
      <c r="AL48" s="34" t="str">
        <f t="shared" si="97"/>
        <v/>
      </c>
      <c r="AM48" s="31" t="str">
        <f t="shared" si="98"/>
        <v/>
      </c>
      <c r="AN48" s="36" t="str">
        <f t="shared" si="99"/>
        <v/>
      </c>
      <c r="AO48" s="37" t="str">
        <f t="shared" si="100"/>
        <v/>
      </c>
      <c r="AP48" s="38" t="str">
        <f t="shared" si="101"/>
        <v/>
      </c>
      <c r="AQ48" s="38" t="str">
        <f t="shared" si="102"/>
        <v/>
      </c>
      <c r="AR48"/>
    </row>
    <row r="49" spans="1:44" ht="15" customHeight="1" thickBot="1" x14ac:dyDescent="0.3">
      <c r="A49" s="209"/>
      <c r="B49" s="194"/>
      <c r="C49" s="27"/>
      <c r="D49" s="39"/>
      <c r="E49" s="40"/>
      <c r="F49" s="40"/>
      <c r="G49" s="40"/>
      <c r="H49" s="30"/>
      <c r="I49" s="31"/>
      <c r="J49" s="31"/>
      <c r="K49" s="43" t="str">
        <f t="shared" si="94"/>
        <v/>
      </c>
      <c r="L49" s="35"/>
      <c r="M49" s="31"/>
      <c r="N49" s="31"/>
      <c r="O49" s="34"/>
      <c r="P49" s="34"/>
      <c r="Q49" s="31"/>
      <c r="R49" s="31"/>
      <c r="S49" s="32"/>
      <c r="T49" s="35"/>
      <c r="U49" s="31"/>
      <c r="V49" s="31"/>
      <c r="W49" s="34"/>
      <c r="X49" s="34"/>
      <c r="Y49" s="31"/>
      <c r="Z49" s="31"/>
      <c r="AA49" s="32"/>
      <c r="AB49" s="35"/>
      <c r="AC49" s="31"/>
      <c r="AD49" s="31"/>
      <c r="AE49" s="34"/>
      <c r="AF49" s="34"/>
      <c r="AG49" s="31"/>
      <c r="AH49" s="31"/>
      <c r="AI49" s="32"/>
      <c r="AJ49" s="33" t="str">
        <f t="shared" si="95"/>
        <v/>
      </c>
      <c r="AK49" s="31" t="str">
        <f t="shared" si="96"/>
        <v/>
      </c>
      <c r="AL49" s="34" t="str">
        <f t="shared" si="97"/>
        <v/>
      </c>
      <c r="AM49" s="31" t="str">
        <f t="shared" si="98"/>
        <v/>
      </c>
      <c r="AN49" s="36" t="str">
        <f t="shared" si="99"/>
        <v/>
      </c>
      <c r="AO49" s="42" t="str">
        <f t="shared" si="100"/>
        <v/>
      </c>
      <c r="AP49" s="43" t="str">
        <f t="shared" si="101"/>
        <v/>
      </c>
      <c r="AQ49" s="38" t="str">
        <f t="shared" si="102"/>
        <v/>
      </c>
      <c r="AR49"/>
    </row>
    <row r="50" spans="1:44" ht="15" customHeight="1" x14ac:dyDescent="0.25">
      <c r="A50" s="209"/>
      <c r="B50" s="194"/>
      <c r="C50" s="145" t="s">
        <v>28</v>
      </c>
      <c r="D50" s="44"/>
      <c r="E50" s="45"/>
      <c r="F50" s="45"/>
      <c r="G50" s="46"/>
      <c r="H50" s="47">
        <f>AVERAGE(H41:H49)</f>
        <v>5.8979999999999997</v>
      </c>
      <c r="I50" s="48">
        <f t="shared" ref="I50:AP50" si="119">AVERAGE(I41:I49)</f>
        <v>829.6</v>
      </c>
      <c r="J50" s="49">
        <f t="shared" si="119"/>
        <v>115.91080000000002</v>
      </c>
      <c r="K50" s="135">
        <f t="shared" si="119"/>
        <v>597.77839999999992</v>
      </c>
      <c r="L50" s="44">
        <f t="shared" si="119"/>
        <v>121</v>
      </c>
      <c r="M50" s="48">
        <f t="shared" si="119"/>
        <v>1164.2538226407191</v>
      </c>
      <c r="N50" s="48">
        <f t="shared" si="119"/>
        <v>53.719261648670248</v>
      </c>
      <c r="O50" s="50">
        <f t="shared" si="119"/>
        <v>1.3866521855188521</v>
      </c>
      <c r="P50" s="50">
        <f t="shared" si="119"/>
        <v>1.5599969299302692</v>
      </c>
      <c r="Q50" s="48">
        <f t="shared" si="119"/>
        <v>25.703950485480551</v>
      </c>
      <c r="R50" s="48">
        <f t="shared" si="119"/>
        <v>133.31409157684092</v>
      </c>
      <c r="S50" s="49">
        <f t="shared" si="119"/>
        <v>159.32763086574502</v>
      </c>
      <c r="T50" s="45">
        <f t="shared" si="119"/>
        <v>100.00000000000009</v>
      </c>
      <c r="U50" s="48">
        <f t="shared" si="119"/>
        <v>1135.8428770816624</v>
      </c>
      <c r="V50" s="48">
        <f t="shared" si="119"/>
        <v>55.20120200294334</v>
      </c>
      <c r="W50" s="50">
        <f t="shared" si="119"/>
        <v>1.3866521855188521</v>
      </c>
      <c r="X50" s="50">
        <f t="shared" si="119"/>
        <v>1.5179017303205697</v>
      </c>
      <c r="Y50" s="48">
        <f t="shared" si="119"/>
        <v>21.841573322530433</v>
      </c>
      <c r="Z50" s="48">
        <f t="shared" si="119"/>
        <v>114.40918358754183</v>
      </c>
      <c r="AA50" s="49">
        <f t="shared" si="119"/>
        <v>124.29217981335937</v>
      </c>
      <c r="AB50" s="44">
        <f t="shared" si="119"/>
        <v>84.999999999999972</v>
      </c>
      <c r="AC50" s="48">
        <f t="shared" si="119"/>
        <v>1109.3919684951666</v>
      </c>
      <c r="AD50" s="48">
        <f t="shared" si="119"/>
        <v>56.662600787081715</v>
      </c>
      <c r="AE50" s="50">
        <f t="shared" si="119"/>
        <v>1.3866521855188521</v>
      </c>
      <c r="AF50" s="50">
        <f t="shared" si="119"/>
        <v>1.4786195811311824</v>
      </c>
      <c r="AG50" s="48">
        <f t="shared" si="119"/>
        <v>18.91108302072281</v>
      </c>
      <c r="AH50" s="48">
        <f t="shared" si="119"/>
        <v>101.24228781229762</v>
      </c>
      <c r="AI50" s="49">
        <f t="shared" si="119"/>
        <v>99.949392271800079</v>
      </c>
      <c r="AJ50" s="44">
        <f t="shared" si="119"/>
        <v>121</v>
      </c>
      <c r="AK50" s="48">
        <f t="shared" si="119"/>
        <v>1056.8152993433787</v>
      </c>
      <c r="AL50" s="45">
        <f t="shared" si="119"/>
        <v>84.999999999999972</v>
      </c>
      <c r="AM50" s="48">
        <f t="shared" si="119"/>
        <v>996.06676692100314</v>
      </c>
      <c r="AN50" s="51">
        <f t="shared" si="119"/>
        <v>12.739504054406314</v>
      </c>
      <c r="AO50" s="52">
        <f t="shared" si="119"/>
        <v>528.40764967168934</v>
      </c>
      <c r="AP50" s="53">
        <f t="shared" si="119"/>
        <v>498.03338346050157</v>
      </c>
      <c r="AQ50" s="53">
        <f>AVERAGE(AQ41:AQ49)</f>
        <v>512.7202365378879</v>
      </c>
      <c r="AR50"/>
    </row>
    <row r="51" spans="1:44" ht="15" customHeight="1" x14ac:dyDescent="0.25">
      <c r="A51" s="209"/>
      <c r="B51" s="194"/>
      <c r="C51" s="175" t="s">
        <v>29</v>
      </c>
      <c r="D51" s="54"/>
      <c r="E51" s="55"/>
      <c r="F51" s="55"/>
      <c r="G51" s="56"/>
      <c r="H51" s="57">
        <f>_xlfn.STDEV.S(H41:H49)</f>
        <v>1.5549180042690345</v>
      </c>
      <c r="I51" s="58">
        <f t="shared" ref="I51:AP51" si="120">_xlfn.STDEV.S(I41:I49)</f>
        <v>50.0679538227797</v>
      </c>
      <c r="J51" s="59">
        <f t="shared" si="120"/>
        <v>6.1790740568470284</v>
      </c>
      <c r="K51" s="59">
        <f t="shared" si="120"/>
        <v>44.226148654387671</v>
      </c>
      <c r="L51" s="54">
        <f t="shared" si="120"/>
        <v>1.5123047101747576E-13</v>
      </c>
      <c r="M51" s="58">
        <f t="shared" si="120"/>
        <v>33.536841853932721</v>
      </c>
      <c r="N51" s="58">
        <f t="shared" si="120"/>
        <v>4.1971575417842226</v>
      </c>
      <c r="O51" s="60">
        <f t="shared" si="120"/>
        <v>2.019055382328926E-2</v>
      </c>
      <c r="P51" s="60">
        <f t="shared" si="120"/>
        <v>8.0874134551120733E-2</v>
      </c>
      <c r="Q51" s="58">
        <f t="shared" si="120"/>
        <v>3.250475381884093</v>
      </c>
      <c r="R51" s="58">
        <f t="shared" si="120"/>
        <v>20.632266600263776</v>
      </c>
      <c r="S51" s="59">
        <f t="shared" si="120"/>
        <v>10.84716413357514</v>
      </c>
      <c r="T51" s="55">
        <f t="shared" si="120"/>
        <v>1.6799490392624092E-13</v>
      </c>
      <c r="U51" s="58">
        <f t="shared" si="120"/>
        <v>35.329261203206208</v>
      </c>
      <c r="V51" s="58">
        <f t="shared" si="120"/>
        <v>4.2063910159074043</v>
      </c>
      <c r="W51" s="60">
        <f t="shared" si="120"/>
        <v>2.019055382328926E-2</v>
      </c>
      <c r="X51" s="60">
        <f t="shared" si="120"/>
        <v>7.8137596797498154E-2</v>
      </c>
      <c r="Y51" s="58">
        <f t="shared" si="120"/>
        <v>2.6631728923947908</v>
      </c>
      <c r="Z51" s="58">
        <f t="shared" si="120"/>
        <v>15.822928901758068</v>
      </c>
      <c r="AA51" s="59">
        <f t="shared" si="120"/>
        <v>8.0485508829587165</v>
      </c>
      <c r="AB51" s="54">
        <f t="shared" si="120"/>
        <v>1.0123675656910085E-13</v>
      </c>
      <c r="AC51" s="58">
        <f t="shared" si="120"/>
        <v>36.975500504192382</v>
      </c>
      <c r="AD51" s="58">
        <f t="shared" si="120"/>
        <v>4.2331216158077236</v>
      </c>
      <c r="AE51" s="60">
        <f t="shared" si="120"/>
        <v>2.019055382328926E-2</v>
      </c>
      <c r="AF51" s="60">
        <f t="shared" si="120"/>
        <v>7.6358958252804365E-2</v>
      </c>
      <c r="AG51" s="58">
        <f t="shared" si="120"/>
        <v>2.2611347423209094</v>
      </c>
      <c r="AH51" s="58">
        <f t="shared" si="120"/>
        <v>13.343549950508732</v>
      </c>
      <c r="AI51" s="59">
        <f t="shared" si="120"/>
        <v>6.2711250791233404</v>
      </c>
      <c r="AJ51" s="54">
        <f t="shared" si="120"/>
        <v>1.5123047101747576E-13</v>
      </c>
      <c r="AK51" s="58">
        <f t="shared" si="120"/>
        <v>28.549929965093931</v>
      </c>
      <c r="AL51" s="55">
        <f t="shared" si="120"/>
        <v>1.0123675656910085E-13</v>
      </c>
      <c r="AM51" s="58">
        <f t="shared" si="120"/>
        <v>32.000040848369892</v>
      </c>
      <c r="AN51" s="61">
        <f t="shared" si="120"/>
        <v>1.6911357486627019</v>
      </c>
      <c r="AO51" s="62">
        <f t="shared" si="120"/>
        <v>14.274964982546965</v>
      </c>
      <c r="AP51" s="63">
        <f t="shared" si="120"/>
        <v>16.000020424184946</v>
      </c>
      <c r="AQ51" s="63">
        <f>_xlfn.STDEV.S(AQ41:AQ49)</f>
        <v>15.138107309225962</v>
      </c>
      <c r="AR51"/>
    </row>
    <row r="52" spans="1:44" ht="15" customHeight="1" thickBot="1" x14ac:dyDescent="0.3">
      <c r="A52" s="209"/>
      <c r="B52" s="195"/>
      <c r="C52" s="147" t="s">
        <v>30</v>
      </c>
      <c r="D52" s="64"/>
      <c r="E52" s="65"/>
      <c r="F52" s="65"/>
      <c r="G52" s="66"/>
      <c r="H52" s="67">
        <f>_xlfn.STDEV.S(H41:H49)/SQRT(COUNT(H41:H49))</f>
        <v>0.69538047139677384</v>
      </c>
      <c r="I52" s="68">
        <f t="shared" ref="I52:AP52" si="121">_xlfn.STDEV.S(I41:I49)/SQRT(COUNT(I41:I49))</f>
        <v>22.391069648411172</v>
      </c>
      <c r="J52" s="69">
        <f t="shared" si="121"/>
        <v>2.7633659258230709</v>
      </c>
      <c r="K52" s="136">
        <f t="shared" si="121"/>
        <v>19.778534954844336</v>
      </c>
      <c r="L52" s="64">
        <f t="shared" si="121"/>
        <v>6.7632322692877507E-14</v>
      </c>
      <c r="M52" s="68">
        <f t="shared" si="121"/>
        <v>14.998131627210727</v>
      </c>
      <c r="N52" s="68">
        <f t="shared" si="121"/>
        <v>1.8770259151410871</v>
      </c>
      <c r="O52" s="70">
        <f t="shared" si="121"/>
        <v>9.0294901704486112E-3</v>
      </c>
      <c r="P52" s="70">
        <f t="shared" si="121"/>
        <v>3.6168012495554076E-2</v>
      </c>
      <c r="Q52" s="68">
        <f t="shared" si="121"/>
        <v>1.4536567826164841</v>
      </c>
      <c r="R52" s="68">
        <f t="shared" si="121"/>
        <v>9.2270301296176562</v>
      </c>
      <c r="S52" s="69">
        <f t="shared" si="121"/>
        <v>4.8509992731543239</v>
      </c>
      <c r="T52" s="65">
        <f t="shared" si="121"/>
        <v>7.5129605010524205E-14</v>
      </c>
      <c r="U52" s="68">
        <f t="shared" si="121"/>
        <v>15.799725929043017</v>
      </c>
      <c r="V52" s="68">
        <f t="shared" si="121"/>
        <v>1.8811552503026709</v>
      </c>
      <c r="W52" s="70">
        <f t="shared" si="121"/>
        <v>9.0294901704486112E-3</v>
      </c>
      <c r="X52" s="70">
        <f t="shared" si="121"/>
        <v>3.4944195607535145E-2</v>
      </c>
      <c r="Y52" s="68">
        <f t="shared" si="121"/>
        <v>1.1910071246458969</v>
      </c>
      <c r="Z52" s="68">
        <f t="shared" si="121"/>
        <v>7.0762289254954265</v>
      </c>
      <c r="AA52" s="69">
        <f t="shared" si="121"/>
        <v>3.5994213789323286</v>
      </c>
      <c r="AB52" s="64">
        <f t="shared" si="121"/>
        <v>4.5274453902021575E-14</v>
      </c>
      <c r="AC52" s="68">
        <f t="shared" si="121"/>
        <v>16.535946525890381</v>
      </c>
      <c r="AD52" s="68">
        <f t="shared" si="121"/>
        <v>1.8931095379939635</v>
      </c>
      <c r="AE52" s="70">
        <f t="shared" si="121"/>
        <v>9.0294901704486112E-3</v>
      </c>
      <c r="AF52" s="70">
        <f t="shared" si="121"/>
        <v>3.4148764268867822E-2</v>
      </c>
      <c r="AG52" s="68">
        <f t="shared" si="121"/>
        <v>1.0112101980232047</v>
      </c>
      <c r="AH52" s="68">
        <f t="shared" si="121"/>
        <v>5.9674169501002954</v>
      </c>
      <c r="AI52" s="69">
        <f t="shared" si="121"/>
        <v>2.8045323944647071</v>
      </c>
      <c r="AJ52" s="64">
        <f t="shared" si="121"/>
        <v>6.7632322692877507E-14</v>
      </c>
      <c r="AK52" s="68">
        <f t="shared" si="121"/>
        <v>12.767916830961644</v>
      </c>
      <c r="AL52" s="65">
        <f t="shared" si="121"/>
        <v>4.5274453902021575E-14</v>
      </c>
      <c r="AM52" s="68">
        <f t="shared" si="121"/>
        <v>14.310853323945024</v>
      </c>
      <c r="AN52" s="71">
        <f t="shared" si="121"/>
        <v>0.75629889863796007</v>
      </c>
      <c r="AO52" s="72">
        <f t="shared" si="121"/>
        <v>6.383958415480822</v>
      </c>
      <c r="AP52" s="73">
        <f t="shared" si="121"/>
        <v>7.1554266619725118</v>
      </c>
      <c r="AQ52" s="73">
        <f>_xlfn.STDEV.S(AQ41:AQ49)/SQRT(COUNT(AQ41:AQ49))</f>
        <v>6.7699673988231357</v>
      </c>
      <c r="AR52"/>
    </row>
    <row r="53" spans="1:44" ht="15" customHeight="1" x14ac:dyDescent="0.25">
      <c r="A53" s="209"/>
      <c r="B53" s="193" t="s">
        <v>63</v>
      </c>
      <c r="C53" s="14">
        <v>181</v>
      </c>
      <c r="D53" s="15"/>
      <c r="E53" s="16"/>
      <c r="F53" s="16"/>
      <c r="G53" s="16"/>
      <c r="H53" s="18">
        <v>7.59</v>
      </c>
      <c r="I53" s="19">
        <v>730</v>
      </c>
      <c r="J53" s="19">
        <v>111.32399999999998</v>
      </c>
      <c r="K53" s="26">
        <f t="shared" ref="K53:K61" si="122">IF(I53="","",I53-2*J53)</f>
        <v>507.35200000000003</v>
      </c>
      <c r="L53" s="23">
        <v>151.99999999999989</v>
      </c>
      <c r="M53" s="19">
        <v>1068.184802851026</v>
      </c>
      <c r="N53" s="19">
        <v>52.282927032919815</v>
      </c>
      <c r="O53" s="22">
        <v>1.2967027027027027</v>
      </c>
      <c r="P53" s="22">
        <v>1.6420580009861478</v>
      </c>
      <c r="Q53" s="19">
        <v>26.616231411695132</v>
      </c>
      <c r="R53" s="19">
        <v>140.3385896132942</v>
      </c>
      <c r="S53" s="20">
        <v>186.747301676653</v>
      </c>
      <c r="T53" s="23">
        <v>100.00000000000014</v>
      </c>
      <c r="U53" s="19">
        <v>1019.7366679069961</v>
      </c>
      <c r="V53" s="19">
        <v>55.059149434856906</v>
      </c>
      <c r="W53" s="22">
        <v>1.2967027027027027</v>
      </c>
      <c r="X53" s="22">
        <v>1.5592612586752019</v>
      </c>
      <c r="Y53" s="19">
        <v>19.177229511787729</v>
      </c>
      <c r="Z53" s="19">
        <v>110.51685967521338</v>
      </c>
      <c r="AA53" s="20">
        <v>110.12731054221182</v>
      </c>
      <c r="AB53" s="23">
        <v>109.99999999999996</v>
      </c>
      <c r="AC53" s="19">
        <v>1031.6630595899765</v>
      </c>
      <c r="AD53" s="19">
        <v>54.347138417952138</v>
      </c>
      <c r="AE53" s="22">
        <v>1.2967027027027027</v>
      </c>
      <c r="AF53" s="22">
        <v>1.5796894031318887</v>
      </c>
      <c r="AG53" s="19">
        <v>20.701676737928359</v>
      </c>
      <c r="AH53" s="19">
        <v>116.47748230707936</v>
      </c>
      <c r="AI53" s="20">
        <v>124.52837616537612</v>
      </c>
      <c r="AJ53" s="21">
        <f>IF(L53="","",L53)</f>
        <v>151.99999999999989</v>
      </c>
      <c r="AK53" s="19">
        <f>IF(L53="","",(M53-2*N53))</f>
        <v>963.61894878518638</v>
      </c>
      <c r="AL53" s="22">
        <f>IF(L53="","",AB53)</f>
        <v>109.99999999999996</v>
      </c>
      <c r="AM53" s="19">
        <f>IF(L53="","",AC53-2*AD53)</f>
        <v>922.96878275407221</v>
      </c>
      <c r="AN53" s="24">
        <f>IF(L53="","",(AK53-AM53)/(AM53*(AJ53-AL53))*7500.6)</f>
        <v>7.8654219645841925</v>
      </c>
      <c r="AO53" s="25">
        <f>IF(L53="","",AK53/2)</f>
        <v>481.80947439259319</v>
      </c>
      <c r="AP53" s="26">
        <f>IF(L53="","",AM53/2)</f>
        <v>461.4843913770361</v>
      </c>
      <c r="AQ53" s="26">
        <f>IF(L53="","",(U53-2*V53)/2)</f>
        <v>454.80918451864113</v>
      </c>
      <c r="AR53"/>
    </row>
    <row r="54" spans="1:44" ht="15" customHeight="1" x14ac:dyDescent="0.25">
      <c r="A54" s="209"/>
      <c r="B54" s="194"/>
      <c r="C54" s="27">
        <v>780</v>
      </c>
      <c r="D54" s="28"/>
      <c r="H54" s="30">
        <v>8.4499999999999993</v>
      </c>
      <c r="I54" s="31">
        <v>782</v>
      </c>
      <c r="J54" s="31">
        <v>120.73699999999998</v>
      </c>
      <c r="K54" s="38">
        <f t="shared" si="122"/>
        <v>540.52600000000007</v>
      </c>
      <c r="L54" s="35">
        <v>151.99999999999994</v>
      </c>
      <c r="M54" s="31">
        <v>1178.3185985669097</v>
      </c>
      <c r="N54" s="31">
        <v>55.746699089779469</v>
      </c>
      <c r="O54" s="34">
        <v>1.275796129462796</v>
      </c>
      <c r="P54" s="34">
        <v>1.6976178910314508</v>
      </c>
      <c r="Q54" s="31">
        <v>27.860369908112389</v>
      </c>
      <c r="R54" s="31">
        <v>163.93102610787361</v>
      </c>
      <c r="S54" s="32">
        <v>193.90232051193399</v>
      </c>
      <c r="T54" s="35">
        <v>100.00000000000011</v>
      </c>
      <c r="U54" s="31">
        <v>1120.9212550795321</v>
      </c>
      <c r="V54" s="31">
        <v>58.926543817159342</v>
      </c>
      <c r="W54" s="34">
        <v>1.275796129462796</v>
      </c>
      <c r="X54" s="34">
        <v>1.6060095775241812</v>
      </c>
      <c r="Y54" s="31">
        <v>19.62488362215246</v>
      </c>
      <c r="Z54" s="31">
        <v>100.84017891370567</v>
      </c>
      <c r="AA54" s="32">
        <v>113.47097540519106</v>
      </c>
      <c r="AB54" s="35">
        <v>110.00000000000001</v>
      </c>
      <c r="AC54" s="31">
        <v>1135.3632261927262</v>
      </c>
      <c r="AD54" s="31">
        <v>58.090859686438009</v>
      </c>
      <c r="AE54" s="34">
        <v>1.275796129462796</v>
      </c>
      <c r="AF54" s="34">
        <v>1.629113327838225</v>
      </c>
      <c r="AG54" s="31">
        <v>21.350618932520472</v>
      </c>
      <c r="AH54" s="31">
        <v>112.4541016844032</v>
      </c>
      <c r="AI54" s="32">
        <v>128.64761095370656</v>
      </c>
      <c r="AJ54" s="33">
        <f t="shared" ref="AJ54:AJ61" si="123">IF(L54="","",L54)</f>
        <v>151.99999999999994</v>
      </c>
      <c r="AK54" s="31">
        <f t="shared" ref="AK54:AK61" si="124">IF(L54="","",(M54-2*N54))</f>
        <v>1066.8252003873508</v>
      </c>
      <c r="AL54" s="34">
        <f t="shared" ref="AL54:AL61" si="125">IF(L54="","",AB54)</f>
        <v>110.00000000000001</v>
      </c>
      <c r="AM54" s="31">
        <f t="shared" ref="AM54:AM61" si="126">IF(L54="","",AC54-2*AD54)</f>
        <v>1019.1815068198501</v>
      </c>
      <c r="AN54" s="36">
        <f t="shared" ref="AN54:AN61" si="127">IF(L54="","",(AK54-AM54)/(AM54*(AJ54-AL54))*7500.6)</f>
        <v>8.3483491311678311</v>
      </c>
      <c r="AO54" s="37">
        <f t="shared" ref="AO54:AO61" si="128">IF(L54="","",AK54/2)</f>
        <v>533.41260019367542</v>
      </c>
      <c r="AP54" s="38">
        <f t="shared" ref="AP54:AP61" si="129">IF(L54="","",AM54/2)</f>
        <v>509.59075340992507</v>
      </c>
      <c r="AQ54" s="38">
        <f t="shared" ref="AQ54:AQ61" si="130">IF(L54="","",(U54-2*V54)/2)</f>
        <v>501.53408372260674</v>
      </c>
      <c r="AR54"/>
    </row>
    <row r="55" spans="1:44" ht="15" customHeight="1" x14ac:dyDescent="0.25">
      <c r="A55" s="209"/>
      <c r="B55" s="194"/>
      <c r="C55" s="27"/>
      <c r="D55" s="28"/>
      <c r="H55" s="30"/>
      <c r="I55" s="31"/>
      <c r="J55" s="31"/>
      <c r="K55" s="38" t="str">
        <f t="shared" si="122"/>
        <v/>
      </c>
      <c r="L55" s="35"/>
      <c r="M55" s="31"/>
      <c r="N55" s="31"/>
      <c r="O55" s="34"/>
      <c r="P55" s="34"/>
      <c r="Q55" s="31"/>
      <c r="R55" s="31"/>
      <c r="S55" s="32"/>
      <c r="T55" s="35"/>
      <c r="U55" s="31"/>
      <c r="V55" s="31"/>
      <c r="W55" s="34"/>
      <c r="X55" s="34"/>
      <c r="Y55" s="31"/>
      <c r="Z55" s="31"/>
      <c r="AA55" s="32"/>
      <c r="AB55" s="35"/>
      <c r="AC55" s="31"/>
      <c r="AD55" s="31"/>
      <c r="AE55" s="34"/>
      <c r="AF55" s="34"/>
      <c r="AG55" s="31"/>
      <c r="AH55" s="31"/>
      <c r="AI55" s="32"/>
      <c r="AJ55" s="33" t="str">
        <f t="shared" ref="AJ55" si="131">IF(L55="","",L55)</f>
        <v/>
      </c>
      <c r="AK55" s="31" t="str">
        <f t="shared" ref="AK55" si="132">IF(L55="","",(M55-2*N55))</f>
        <v/>
      </c>
      <c r="AL55" s="34" t="str">
        <f t="shared" ref="AL55" si="133">IF(L55="","",AB55)</f>
        <v/>
      </c>
      <c r="AM55" s="31" t="str">
        <f t="shared" ref="AM55" si="134">IF(L55="","",AC55-2*AD55)</f>
        <v/>
      </c>
      <c r="AN55" s="36" t="str">
        <f t="shared" ref="AN55" si="135">IF(L55="","",(AK55-AM55)/(AM55*(AJ55-AL55))*7500.6)</f>
        <v/>
      </c>
      <c r="AO55" s="37" t="str">
        <f t="shared" ref="AO55" si="136">IF(L55="","",AK55/2)</f>
        <v/>
      </c>
      <c r="AP55" s="38" t="str">
        <f t="shared" ref="AP55" si="137">IF(L55="","",AM55/2)</f>
        <v/>
      </c>
      <c r="AQ55" s="38" t="str">
        <f t="shared" ref="AQ55" si="138">IF(L55="","",(U55-2*V55)/2)</f>
        <v/>
      </c>
      <c r="AR55"/>
    </row>
    <row r="56" spans="1:44" ht="15" customHeight="1" x14ac:dyDescent="0.25">
      <c r="A56" s="209"/>
      <c r="B56" s="194"/>
      <c r="C56" s="27"/>
      <c r="D56" s="28"/>
      <c r="H56" s="30"/>
      <c r="I56" s="31"/>
      <c r="J56" s="31"/>
      <c r="K56" s="38" t="str">
        <f t="shared" si="122"/>
        <v/>
      </c>
      <c r="L56" s="35"/>
      <c r="M56" s="31"/>
      <c r="N56" s="31"/>
      <c r="O56" s="34"/>
      <c r="P56" s="34"/>
      <c r="Q56" s="31"/>
      <c r="R56" s="31"/>
      <c r="S56" s="32"/>
      <c r="T56" s="35"/>
      <c r="U56" s="31"/>
      <c r="V56" s="31"/>
      <c r="W56" s="34"/>
      <c r="X56" s="34"/>
      <c r="Y56" s="31"/>
      <c r="Z56" s="31"/>
      <c r="AA56" s="32"/>
      <c r="AB56" s="35"/>
      <c r="AC56" s="31"/>
      <c r="AD56" s="31"/>
      <c r="AE56" s="34"/>
      <c r="AF56" s="34"/>
      <c r="AG56" s="31"/>
      <c r="AH56" s="31"/>
      <c r="AI56" s="32"/>
      <c r="AJ56" s="33" t="str">
        <f t="shared" ref="AJ56" si="139">IF(L56="","",L56)</f>
        <v/>
      </c>
      <c r="AK56" s="31" t="str">
        <f t="shared" ref="AK56" si="140">IF(L56="","",(M56-2*N56))</f>
        <v/>
      </c>
      <c r="AL56" s="34" t="str">
        <f t="shared" ref="AL56" si="141">IF(L56="","",AB56)</f>
        <v/>
      </c>
      <c r="AM56" s="31" t="str">
        <f t="shared" ref="AM56" si="142">IF(L56="","",AC56-2*AD56)</f>
        <v/>
      </c>
      <c r="AN56" s="36" t="str">
        <f t="shared" ref="AN56" si="143">IF(L56="","",(AK56-AM56)/(AM56*(AJ56-AL56))*7500.6)</f>
        <v/>
      </c>
      <c r="AO56" s="37" t="str">
        <f t="shared" ref="AO56" si="144">IF(L56="","",AK56/2)</f>
        <v/>
      </c>
      <c r="AP56" s="38" t="str">
        <f t="shared" ref="AP56" si="145">IF(L56="","",AM56/2)</f>
        <v/>
      </c>
      <c r="AQ56" s="38" t="str">
        <f t="shared" ref="AQ56" si="146">IF(L56="","",(U56-2*V56)/2)</f>
        <v/>
      </c>
      <c r="AR56"/>
    </row>
    <row r="57" spans="1:44" ht="15" customHeight="1" x14ac:dyDescent="0.25">
      <c r="A57" s="209"/>
      <c r="B57" s="194"/>
      <c r="C57" s="27"/>
      <c r="D57" s="28"/>
      <c r="H57" s="30"/>
      <c r="I57" s="31"/>
      <c r="J57" s="31"/>
      <c r="K57" s="38" t="str">
        <f t="shared" si="122"/>
        <v/>
      </c>
      <c r="L57" s="35"/>
      <c r="M57" s="31"/>
      <c r="N57" s="31"/>
      <c r="O57" s="34"/>
      <c r="P57" s="34"/>
      <c r="Q57" s="31"/>
      <c r="R57" s="31"/>
      <c r="S57" s="32"/>
      <c r="T57" s="35"/>
      <c r="U57" s="31"/>
      <c r="V57" s="31"/>
      <c r="W57" s="34"/>
      <c r="X57" s="34"/>
      <c r="Y57" s="31"/>
      <c r="Z57" s="31"/>
      <c r="AA57" s="32"/>
      <c r="AB57" s="35"/>
      <c r="AC57" s="31"/>
      <c r="AD57" s="31"/>
      <c r="AE57" s="34"/>
      <c r="AF57" s="34"/>
      <c r="AG57" s="31"/>
      <c r="AH57" s="31"/>
      <c r="AI57" s="32"/>
      <c r="AJ57" s="33" t="str">
        <f t="shared" si="123"/>
        <v/>
      </c>
      <c r="AK57" s="31" t="str">
        <f t="shared" si="124"/>
        <v/>
      </c>
      <c r="AL57" s="34" t="str">
        <f t="shared" si="125"/>
        <v/>
      </c>
      <c r="AM57" s="31" t="str">
        <f t="shared" si="126"/>
        <v/>
      </c>
      <c r="AN57" s="36" t="str">
        <f t="shared" si="127"/>
        <v/>
      </c>
      <c r="AO57" s="37" t="str">
        <f t="shared" si="128"/>
        <v/>
      </c>
      <c r="AP57" s="38" t="str">
        <f t="shared" si="129"/>
        <v/>
      </c>
      <c r="AQ57" s="38" t="str">
        <f t="shared" si="130"/>
        <v/>
      </c>
      <c r="AR57"/>
    </row>
    <row r="58" spans="1:44" ht="15" customHeight="1" x14ac:dyDescent="0.25">
      <c r="A58" s="209"/>
      <c r="B58" s="194"/>
      <c r="C58" s="27"/>
      <c r="D58" s="28"/>
      <c r="H58" s="30"/>
      <c r="I58" s="31"/>
      <c r="J58" s="31"/>
      <c r="K58" s="38" t="str">
        <f t="shared" si="122"/>
        <v/>
      </c>
      <c r="L58" s="35"/>
      <c r="M58" s="31"/>
      <c r="N58" s="31"/>
      <c r="O58" s="34"/>
      <c r="P58" s="34"/>
      <c r="Q58" s="31"/>
      <c r="R58" s="31"/>
      <c r="S58" s="32"/>
      <c r="T58" s="35"/>
      <c r="U58" s="31"/>
      <c r="V58" s="31"/>
      <c r="W58" s="34"/>
      <c r="X58" s="34"/>
      <c r="Y58" s="31"/>
      <c r="Z58" s="31"/>
      <c r="AA58" s="32"/>
      <c r="AB58" s="35"/>
      <c r="AC58" s="31"/>
      <c r="AD58" s="31"/>
      <c r="AE58" s="34"/>
      <c r="AF58" s="34"/>
      <c r="AG58" s="31"/>
      <c r="AH58" s="31"/>
      <c r="AI58" s="32"/>
      <c r="AJ58" s="33" t="str">
        <f t="shared" si="123"/>
        <v/>
      </c>
      <c r="AK58" s="31" t="str">
        <f t="shared" si="124"/>
        <v/>
      </c>
      <c r="AL58" s="34" t="str">
        <f t="shared" si="125"/>
        <v/>
      </c>
      <c r="AM58" s="31" t="str">
        <f t="shared" si="126"/>
        <v/>
      </c>
      <c r="AN58" s="36" t="str">
        <f t="shared" si="127"/>
        <v/>
      </c>
      <c r="AO58" s="37" t="str">
        <f t="shared" si="128"/>
        <v/>
      </c>
      <c r="AP58" s="38" t="str">
        <f t="shared" si="129"/>
        <v/>
      </c>
      <c r="AQ58" s="38" t="str">
        <f t="shared" si="130"/>
        <v/>
      </c>
    </row>
    <row r="59" spans="1:44" ht="15" customHeight="1" x14ac:dyDescent="0.25">
      <c r="A59" s="209"/>
      <c r="B59" s="194"/>
      <c r="C59" s="27"/>
      <c r="D59" s="28"/>
      <c r="H59" s="30"/>
      <c r="I59" s="31"/>
      <c r="J59" s="31"/>
      <c r="K59" s="38" t="str">
        <f t="shared" si="122"/>
        <v/>
      </c>
      <c r="L59" s="35"/>
      <c r="M59" s="31"/>
      <c r="N59" s="31"/>
      <c r="O59" s="34"/>
      <c r="P59" s="34"/>
      <c r="Q59" s="31"/>
      <c r="R59" s="31"/>
      <c r="S59" s="32"/>
      <c r="T59" s="35"/>
      <c r="U59" s="31"/>
      <c r="V59" s="31"/>
      <c r="W59" s="34"/>
      <c r="X59" s="34"/>
      <c r="Y59" s="31"/>
      <c r="Z59" s="31"/>
      <c r="AA59" s="32"/>
      <c r="AB59" s="35"/>
      <c r="AC59" s="31"/>
      <c r="AD59" s="31"/>
      <c r="AE59" s="34"/>
      <c r="AF59" s="34"/>
      <c r="AG59" s="31"/>
      <c r="AH59" s="31"/>
      <c r="AI59" s="32"/>
      <c r="AJ59" s="33" t="str">
        <f t="shared" si="123"/>
        <v/>
      </c>
      <c r="AK59" s="31" t="str">
        <f t="shared" si="124"/>
        <v/>
      </c>
      <c r="AL59" s="34" t="str">
        <f t="shared" si="125"/>
        <v/>
      </c>
      <c r="AM59" s="31" t="str">
        <f t="shared" si="126"/>
        <v/>
      </c>
      <c r="AN59" s="36" t="str">
        <f t="shared" si="127"/>
        <v/>
      </c>
      <c r="AO59" s="37" t="str">
        <f t="shared" si="128"/>
        <v/>
      </c>
      <c r="AP59" s="38" t="str">
        <f t="shared" si="129"/>
        <v/>
      </c>
      <c r="AQ59" s="38" t="str">
        <f t="shared" si="130"/>
        <v/>
      </c>
    </row>
    <row r="60" spans="1:44" ht="15" customHeight="1" x14ac:dyDescent="0.25">
      <c r="A60" s="209"/>
      <c r="B60" s="194"/>
      <c r="C60" s="27"/>
      <c r="D60" s="28"/>
      <c r="G60" s="29"/>
      <c r="H60" s="30"/>
      <c r="I60" s="31"/>
      <c r="J60" s="31"/>
      <c r="K60" s="38" t="str">
        <f t="shared" si="122"/>
        <v/>
      </c>
      <c r="L60" s="35"/>
      <c r="M60" s="31"/>
      <c r="N60" s="31"/>
      <c r="O60" s="34"/>
      <c r="P60" s="34"/>
      <c r="Q60" s="31"/>
      <c r="R60" s="31"/>
      <c r="S60" s="32"/>
      <c r="T60" s="35"/>
      <c r="U60" s="31"/>
      <c r="V60" s="31"/>
      <c r="W60" s="34"/>
      <c r="X60" s="34"/>
      <c r="Y60" s="31"/>
      <c r="Z60" s="31"/>
      <c r="AA60" s="32"/>
      <c r="AB60" s="35"/>
      <c r="AC60" s="31"/>
      <c r="AD60" s="31"/>
      <c r="AE60" s="34"/>
      <c r="AF60" s="34"/>
      <c r="AG60" s="31"/>
      <c r="AH60" s="31"/>
      <c r="AI60" s="32"/>
      <c r="AJ60" s="33" t="str">
        <f t="shared" si="123"/>
        <v/>
      </c>
      <c r="AK60" s="31" t="str">
        <f t="shared" si="124"/>
        <v/>
      </c>
      <c r="AL60" s="34" t="str">
        <f t="shared" si="125"/>
        <v/>
      </c>
      <c r="AM60" s="31" t="str">
        <f t="shared" si="126"/>
        <v/>
      </c>
      <c r="AN60" s="36" t="str">
        <f t="shared" si="127"/>
        <v/>
      </c>
      <c r="AO60" s="37" t="str">
        <f t="shared" si="128"/>
        <v/>
      </c>
      <c r="AP60" s="38" t="str">
        <f t="shared" si="129"/>
        <v/>
      </c>
      <c r="AQ60" s="38" t="str">
        <f t="shared" si="130"/>
        <v/>
      </c>
    </row>
    <row r="61" spans="1:44" ht="15" customHeight="1" thickBot="1" x14ac:dyDescent="0.3">
      <c r="A61" s="209"/>
      <c r="B61" s="194"/>
      <c r="C61" s="27"/>
      <c r="D61" s="39"/>
      <c r="E61" s="40"/>
      <c r="F61" s="40"/>
      <c r="G61" s="40"/>
      <c r="H61" s="30"/>
      <c r="I61" s="31"/>
      <c r="J61" s="31"/>
      <c r="K61" s="43" t="str">
        <f t="shared" si="122"/>
        <v/>
      </c>
      <c r="L61" s="35"/>
      <c r="M61" s="31"/>
      <c r="N61" s="31"/>
      <c r="O61" s="34"/>
      <c r="P61" s="34"/>
      <c r="Q61" s="31"/>
      <c r="R61" s="31"/>
      <c r="S61" s="32"/>
      <c r="T61" s="35"/>
      <c r="U61" s="31"/>
      <c r="V61" s="31"/>
      <c r="W61" s="34"/>
      <c r="X61" s="34"/>
      <c r="Y61" s="31"/>
      <c r="Z61" s="31"/>
      <c r="AA61" s="32"/>
      <c r="AB61" s="35"/>
      <c r="AC61" s="31"/>
      <c r="AD61" s="31"/>
      <c r="AE61" s="34"/>
      <c r="AF61" s="34"/>
      <c r="AG61" s="31"/>
      <c r="AH61" s="31"/>
      <c r="AI61" s="32"/>
      <c r="AJ61" s="33" t="str">
        <f t="shared" si="123"/>
        <v/>
      </c>
      <c r="AK61" s="31" t="str">
        <f t="shared" si="124"/>
        <v/>
      </c>
      <c r="AL61" s="34" t="str">
        <f t="shared" si="125"/>
        <v/>
      </c>
      <c r="AM61" s="31" t="str">
        <f t="shared" si="126"/>
        <v/>
      </c>
      <c r="AN61" s="36" t="str">
        <f t="shared" si="127"/>
        <v/>
      </c>
      <c r="AO61" s="42" t="str">
        <f t="shared" si="128"/>
        <v/>
      </c>
      <c r="AP61" s="43" t="str">
        <f t="shared" si="129"/>
        <v/>
      </c>
      <c r="AQ61" s="38" t="str">
        <f t="shared" si="130"/>
        <v/>
      </c>
    </row>
    <row r="62" spans="1:44" ht="15" customHeight="1" x14ac:dyDescent="0.25">
      <c r="A62" s="209"/>
      <c r="B62" s="194"/>
      <c r="C62" s="145" t="s">
        <v>28</v>
      </c>
      <c r="D62" s="44"/>
      <c r="E62" s="45"/>
      <c r="F62" s="45"/>
      <c r="G62" s="46"/>
      <c r="H62" s="47">
        <f>AVERAGE(H53:H61)</f>
        <v>8.02</v>
      </c>
      <c r="I62" s="48">
        <f t="shared" ref="I62:AP62" si="147">AVERAGE(I53:I61)</f>
        <v>756</v>
      </c>
      <c r="J62" s="49">
        <f t="shared" si="147"/>
        <v>116.03049999999999</v>
      </c>
      <c r="K62" s="135">
        <f t="shared" si="147"/>
        <v>523.93900000000008</v>
      </c>
      <c r="L62" s="44">
        <f t="shared" si="147"/>
        <v>151.99999999999991</v>
      </c>
      <c r="M62" s="48">
        <f t="shared" si="147"/>
        <v>1123.2517007089677</v>
      </c>
      <c r="N62" s="48">
        <f t="shared" si="147"/>
        <v>54.014813061349642</v>
      </c>
      <c r="O62" s="50">
        <f t="shared" si="147"/>
        <v>1.2862494160827493</v>
      </c>
      <c r="P62" s="50">
        <f t="shared" si="147"/>
        <v>1.6698379460087993</v>
      </c>
      <c r="Q62" s="48">
        <f t="shared" si="147"/>
        <v>27.238300659903761</v>
      </c>
      <c r="R62" s="48">
        <f t="shared" si="147"/>
        <v>152.13480786058392</v>
      </c>
      <c r="S62" s="49">
        <f t="shared" si="147"/>
        <v>190.32481109429349</v>
      </c>
      <c r="T62" s="45">
        <f t="shared" si="147"/>
        <v>100.00000000000013</v>
      </c>
      <c r="U62" s="48">
        <f t="shared" si="147"/>
        <v>1070.3289614932642</v>
      </c>
      <c r="V62" s="48">
        <f t="shared" si="147"/>
        <v>56.992846626008124</v>
      </c>
      <c r="W62" s="50">
        <f t="shared" si="147"/>
        <v>1.2862494160827493</v>
      </c>
      <c r="X62" s="50">
        <f t="shared" si="147"/>
        <v>1.5826354180996915</v>
      </c>
      <c r="Y62" s="48">
        <f t="shared" si="147"/>
        <v>19.401056566970095</v>
      </c>
      <c r="Z62" s="48">
        <f t="shared" si="147"/>
        <v>105.67851929445953</v>
      </c>
      <c r="AA62" s="49">
        <f t="shared" si="147"/>
        <v>111.79914297370144</v>
      </c>
      <c r="AB62" s="44">
        <f t="shared" si="147"/>
        <v>109.99999999999999</v>
      </c>
      <c r="AC62" s="48">
        <f t="shared" si="147"/>
        <v>1083.5131428913514</v>
      </c>
      <c r="AD62" s="48">
        <f t="shared" si="147"/>
        <v>56.218999052195073</v>
      </c>
      <c r="AE62" s="50">
        <f t="shared" si="147"/>
        <v>1.2862494160827493</v>
      </c>
      <c r="AF62" s="50">
        <f t="shared" si="147"/>
        <v>1.6044013654850569</v>
      </c>
      <c r="AG62" s="48">
        <f t="shared" si="147"/>
        <v>21.026147835224414</v>
      </c>
      <c r="AH62" s="48">
        <f t="shared" si="147"/>
        <v>114.46579199574128</v>
      </c>
      <c r="AI62" s="49">
        <f t="shared" si="147"/>
        <v>126.58799355954133</v>
      </c>
      <c r="AJ62" s="44">
        <f t="shared" si="147"/>
        <v>151.99999999999991</v>
      </c>
      <c r="AK62" s="48">
        <f t="shared" si="147"/>
        <v>1015.2220745862686</v>
      </c>
      <c r="AL62" s="45">
        <f t="shared" si="147"/>
        <v>109.99999999999999</v>
      </c>
      <c r="AM62" s="48">
        <f t="shared" si="147"/>
        <v>971.07514478696112</v>
      </c>
      <c r="AN62" s="51">
        <f t="shared" si="147"/>
        <v>8.1068855478760113</v>
      </c>
      <c r="AO62" s="52">
        <f t="shared" si="147"/>
        <v>507.6110372931343</v>
      </c>
      <c r="AP62" s="53">
        <f t="shared" si="147"/>
        <v>485.53757239348056</v>
      </c>
      <c r="AQ62" s="53">
        <f>AVERAGE(AQ53:AQ61)</f>
        <v>478.17163412062393</v>
      </c>
    </row>
    <row r="63" spans="1:44" ht="15" customHeight="1" x14ac:dyDescent="0.25">
      <c r="A63" s="209"/>
      <c r="B63" s="194"/>
      <c r="C63" s="175" t="s">
        <v>29</v>
      </c>
      <c r="D63" s="54"/>
      <c r="E63" s="55"/>
      <c r="F63" s="55"/>
      <c r="G63" s="56"/>
      <c r="H63" s="57">
        <f>_xlfn.STDEV.S(H53:H61)</f>
        <v>0.60811183182043049</v>
      </c>
      <c r="I63" s="58">
        <f t="shared" ref="I63:AP63" si="148">_xlfn.STDEV.S(I53:I61)</f>
        <v>36.76955262170047</v>
      </c>
      <c r="J63" s="59">
        <f t="shared" si="148"/>
        <v>6.6559961313089699</v>
      </c>
      <c r="K63" s="59">
        <f t="shared" si="148"/>
        <v>23.457560359082549</v>
      </c>
      <c r="L63" s="54">
        <f t="shared" si="148"/>
        <v>4.0194366942304644E-14</v>
      </c>
      <c r="M63" s="58">
        <f t="shared" si="148"/>
        <v>77.876353788515317</v>
      </c>
      <c r="N63" s="58">
        <f t="shared" si="148"/>
        <v>2.4492567098899367</v>
      </c>
      <c r="O63" s="60">
        <f t="shared" si="148"/>
        <v>1.4783179709311268E-2</v>
      </c>
      <c r="P63" s="60">
        <f t="shared" si="148"/>
        <v>3.9286775013012656E-2</v>
      </c>
      <c r="Q63" s="58">
        <f t="shared" si="148"/>
        <v>0.87973876755187763</v>
      </c>
      <c r="R63" s="58">
        <f t="shared" si="148"/>
        <v>16.682371830030075</v>
      </c>
      <c r="S63" s="59">
        <f t="shared" si="148"/>
        <v>5.0593623379446671</v>
      </c>
      <c r="T63" s="55">
        <f t="shared" si="148"/>
        <v>2.0097183471152322E-14</v>
      </c>
      <c r="U63" s="58">
        <f t="shared" si="148"/>
        <v>71.548307741261553</v>
      </c>
      <c r="V63" s="58">
        <f t="shared" si="148"/>
        <v>2.7346607932488118</v>
      </c>
      <c r="W63" s="60">
        <f t="shared" si="148"/>
        <v>1.4783179709311268E-2</v>
      </c>
      <c r="X63" s="60">
        <f t="shared" si="148"/>
        <v>3.305605326718411E-2</v>
      </c>
      <c r="Y63" s="58">
        <f t="shared" si="148"/>
        <v>0.31653925706493219</v>
      </c>
      <c r="Z63" s="58">
        <f t="shared" si="148"/>
        <v>6.8424465858395074</v>
      </c>
      <c r="AA63" s="59">
        <f t="shared" si="148"/>
        <v>2.3643280986278081</v>
      </c>
      <c r="AB63" s="54">
        <f t="shared" si="148"/>
        <v>4.0194366942304644E-14</v>
      </c>
      <c r="AC63" s="58">
        <f t="shared" si="148"/>
        <v>73.327091014979075</v>
      </c>
      <c r="AD63" s="58">
        <f t="shared" si="148"/>
        <v>2.6472106958186625</v>
      </c>
      <c r="AE63" s="60">
        <f t="shared" si="148"/>
        <v>1.4783179709311268E-2</v>
      </c>
      <c r="AF63" s="60">
        <f t="shared" si="148"/>
        <v>3.4947992312703804E-2</v>
      </c>
      <c r="AG63" s="58">
        <f t="shared" si="148"/>
        <v>0.45887142639416317</v>
      </c>
      <c r="AH63" s="58">
        <f t="shared" si="148"/>
        <v>2.8449597215888649</v>
      </c>
      <c r="AI63" s="59">
        <f t="shared" si="148"/>
        <v>2.9127388521279904</v>
      </c>
      <c r="AJ63" s="54">
        <f t="shared" si="148"/>
        <v>4.0194366942304644E-14</v>
      </c>
      <c r="AK63" s="58">
        <f t="shared" si="148"/>
        <v>72.977840368735471</v>
      </c>
      <c r="AL63" s="55">
        <f t="shared" si="148"/>
        <v>4.0194366942304644E-14</v>
      </c>
      <c r="AM63" s="58">
        <f t="shared" si="148"/>
        <v>68.032669623341718</v>
      </c>
      <c r="AN63" s="61">
        <f t="shared" si="148"/>
        <v>0.34148107431049629</v>
      </c>
      <c r="AO63" s="62">
        <f t="shared" si="148"/>
        <v>36.488920184367736</v>
      </c>
      <c r="AP63" s="63">
        <f t="shared" si="148"/>
        <v>34.016334811670859</v>
      </c>
      <c r="AQ63" s="63">
        <f>_xlfn.STDEV.S(AQ53:AQ61)</f>
        <v>33.039493077381998</v>
      </c>
    </row>
    <row r="64" spans="1:44" ht="15" customHeight="1" thickBot="1" x14ac:dyDescent="0.3">
      <c r="A64" s="209"/>
      <c r="B64" s="195"/>
      <c r="C64" s="147" t="s">
        <v>30</v>
      </c>
      <c r="D64" s="64"/>
      <c r="E64" s="65"/>
      <c r="F64" s="65"/>
      <c r="G64" s="66"/>
      <c r="H64" s="67">
        <f>_xlfn.STDEV.S(H53:H61)/SQRT(COUNT(H53:H61))</f>
        <v>0.42999999999999972</v>
      </c>
      <c r="I64" s="68">
        <f t="shared" ref="I64:AP64" si="149">_xlfn.STDEV.S(I53:I61)/SQRT(COUNT(I53:I61))</f>
        <v>25.999999999999996</v>
      </c>
      <c r="J64" s="69">
        <f t="shared" si="149"/>
        <v>4.7064999999999984</v>
      </c>
      <c r="K64" s="136">
        <f t="shared" si="149"/>
        <v>16.587000000000014</v>
      </c>
      <c r="L64" s="64">
        <f t="shared" si="149"/>
        <v>2.8421709430404007E-14</v>
      </c>
      <c r="M64" s="68">
        <f t="shared" si="149"/>
        <v>55.066897857941861</v>
      </c>
      <c r="N64" s="68">
        <f t="shared" si="149"/>
        <v>1.7318860284298268</v>
      </c>
      <c r="O64" s="70">
        <f t="shared" si="149"/>
        <v>1.0453286619953371E-2</v>
      </c>
      <c r="P64" s="70">
        <f t="shared" si="149"/>
        <v>2.7779945022651461E-2</v>
      </c>
      <c r="Q64" s="68">
        <f t="shared" si="149"/>
        <v>0.62206924820862852</v>
      </c>
      <c r="R64" s="68">
        <f t="shared" si="149"/>
        <v>11.796218247289699</v>
      </c>
      <c r="S64" s="69">
        <f t="shared" si="149"/>
        <v>3.5775094176404991</v>
      </c>
      <c r="T64" s="65">
        <f t="shared" si="149"/>
        <v>1.4210854715202004E-14</v>
      </c>
      <c r="U64" s="68">
        <f t="shared" si="149"/>
        <v>50.592293586267992</v>
      </c>
      <c r="V64" s="68">
        <f t="shared" si="149"/>
        <v>1.933697191151218</v>
      </c>
      <c r="W64" s="70">
        <f t="shared" si="149"/>
        <v>1.0453286619953371E-2</v>
      </c>
      <c r="X64" s="70">
        <f t="shared" si="149"/>
        <v>2.3374159424489612E-2</v>
      </c>
      <c r="Y64" s="68">
        <f t="shared" si="149"/>
        <v>0.22382705518236531</v>
      </c>
      <c r="Z64" s="68">
        <f t="shared" si="149"/>
        <v>4.8383403807538556</v>
      </c>
      <c r="AA64" s="69">
        <f t="shared" si="149"/>
        <v>1.6718324314896194</v>
      </c>
      <c r="AB64" s="64">
        <f t="shared" si="149"/>
        <v>2.8421709430404007E-14</v>
      </c>
      <c r="AC64" s="68">
        <f t="shared" si="149"/>
        <v>51.850083301374859</v>
      </c>
      <c r="AD64" s="68">
        <f t="shared" si="149"/>
        <v>1.8718606342429351</v>
      </c>
      <c r="AE64" s="70">
        <f t="shared" si="149"/>
        <v>1.0453286619953371E-2</v>
      </c>
      <c r="AF64" s="70">
        <f t="shared" si="149"/>
        <v>2.4711962353168193E-2</v>
      </c>
      <c r="AG64" s="68">
        <f t="shared" si="149"/>
        <v>0.32447109729605644</v>
      </c>
      <c r="AH64" s="68">
        <f t="shared" si="149"/>
        <v>2.0116903113380786</v>
      </c>
      <c r="AI64" s="69">
        <f t="shared" si="149"/>
        <v>2.0596173941652225</v>
      </c>
      <c r="AJ64" s="64">
        <f t="shared" si="149"/>
        <v>2.8421709430404007E-14</v>
      </c>
      <c r="AK64" s="68">
        <f t="shared" si="149"/>
        <v>51.603125801082221</v>
      </c>
      <c r="AL64" s="65">
        <f t="shared" si="149"/>
        <v>2.8421709430404007E-14</v>
      </c>
      <c r="AM64" s="68">
        <f t="shared" si="149"/>
        <v>48.106362032888967</v>
      </c>
      <c r="AN64" s="71">
        <f t="shared" si="149"/>
        <v>0.24146358329181927</v>
      </c>
      <c r="AO64" s="72">
        <f t="shared" si="149"/>
        <v>25.801562900541111</v>
      </c>
      <c r="AP64" s="73">
        <f t="shared" si="149"/>
        <v>24.053181016444483</v>
      </c>
      <c r="AQ64" s="73">
        <f>_xlfn.STDEV.S(AQ53:AQ61)/SQRT(COUNT(AQ53:AQ61))</f>
        <v>23.362449601982803</v>
      </c>
    </row>
    <row r="65" spans="1:43" ht="15" customHeight="1" x14ac:dyDescent="0.25">
      <c r="A65" s="209"/>
      <c r="B65" s="193" t="s">
        <v>64</v>
      </c>
      <c r="C65" s="14">
        <v>773</v>
      </c>
      <c r="D65" s="15"/>
      <c r="E65" s="16"/>
      <c r="F65" s="16"/>
      <c r="G65" s="16"/>
      <c r="H65" s="18">
        <v>4.5599999999999996</v>
      </c>
      <c r="I65" s="19">
        <v>884.39</v>
      </c>
      <c r="J65" s="19">
        <v>109.69272255897522</v>
      </c>
      <c r="K65" s="26">
        <f t="shared" ref="K65:K73" si="150">IF(I65="","",I65-2*J65)</f>
        <v>665.00455488204955</v>
      </c>
      <c r="L65" s="23">
        <v>168.00000000000011</v>
      </c>
      <c r="M65" s="19">
        <v>1305.9050737523808</v>
      </c>
      <c r="N65" s="19">
        <v>49.364603540404175</v>
      </c>
      <c r="O65" s="22">
        <v>1.3699909909909909</v>
      </c>
      <c r="P65" s="22">
        <v>1.6219761018943726</v>
      </c>
      <c r="Q65" s="19">
        <v>42.580605130520645</v>
      </c>
      <c r="R65" s="19">
        <v>186.64694943803565</v>
      </c>
      <c r="S65" s="20">
        <v>273.860553922728</v>
      </c>
      <c r="T65" s="23">
        <v>100.00000000000006</v>
      </c>
      <c r="U65" s="19">
        <v>1214.4478762354715</v>
      </c>
      <c r="V65" s="19">
        <v>53.425880267471641</v>
      </c>
      <c r="W65" s="22">
        <v>1.3699909909909909</v>
      </c>
      <c r="X65" s="22">
        <v>1.4986782963831764</v>
      </c>
      <c r="Y65" s="19">
        <v>27.175098486343082</v>
      </c>
      <c r="Z65" s="19">
        <v>113.25004116138294</v>
      </c>
      <c r="AA65" s="20">
        <v>138.19586444427776</v>
      </c>
      <c r="AB65" s="23">
        <v>120.00000000000021</v>
      </c>
      <c r="AC65" s="19">
        <v>1250.1448105153179</v>
      </c>
      <c r="AD65" s="19">
        <v>51.760195663176468</v>
      </c>
      <c r="AE65" s="22">
        <v>1.3699909909909909</v>
      </c>
      <c r="AF65" s="22">
        <v>1.5469069657900931</v>
      </c>
      <c r="AG65" s="19">
        <v>32.132155288645201</v>
      </c>
      <c r="AH65" s="19">
        <v>134.60412936524341</v>
      </c>
      <c r="AI65" s="20">
        <v>177.20331108604438</v>
      </c>
      <c r="AJ65" s="21">
        <f>IF(L65="","",L65)</f>
        <v>168.00000000000011</v>
      </c>
      <c r="AK65" s="19">
        <f>IF(L65="","",(M65-2*N65))</f>
        <v>1207.1758666715723</v>
      </c>
      <c r="AL65" s="22">
        <f>IF(L65="","",AB65)</f>
        <v>120.00000000000021</v>
      </c>
      <c r="AM65" s="19">
        <f>IF(L65="","",AC65-2*AD65)</f>
        <v>1146.624419188965</v>
      </c>
      <c r="AN65" s="24">
        <f>IF(L65="","",(AK65-AM65)/(AM65*(AJ65-AL65))*7500.6)</f>
        <v>8.2519789426284706</v>
      </c>
      <c r="AO65" s="25">
        <f>IF(L65="","",AK65/2)</f>
        <v>603.58793333578615</v>
      </c>
      <c r="AP65" s="26">
        <f>IF(L65="","",AM65/2)</f>
        <v>573.31220959448251</v>
      </c>
      <c r="AQ65" s="26">
        <f>IF(L65="","",(U65-2*V65)/2)</f>
        <v>553.79805785026417</v>
      </c>
    </row>
    <row r="66" spans="1:43" ht="15" customHeight="1" x14ac:dyDescent="0.25">
      <c r="A66" s="209"/>
      <c r="B66" s="194"/>
      <c r="C66" s="27">
        <v>774</v>
      </c>
      <c r="D66" s="28"/>
      <c r="H66" s="30">
        <v>4.8899999999999997</v>
      </c>
      <c r="I66" s="31">
        <v>762.59299999999996</v>
      </c>
      <c r="J66" s="31">
        <v>114.63134735822678</v>
      </c>
      <c r="K66" s="38">
        <f t="shared" si="150"/>
        <v>533.33030528354641</v>
      </c>
      <c r="L66" s="35">
        <v>168.00000000000017</v>
      </c>
      <c r="M66" s="31">
        <v>1186.3233809625074</v>
      </c>
      <c r="N66" s="31">
        <v>48.024023944851393</v>
      </c>
      <c r="O66" s="34">
        <v>1.358744077410744</v>
      </c>
      <c r="P66" s="34">
        <v>1.7567387705379638</v>
      </c>
      <c r="Q66" s="31">
        <v>40.760296426984155</v>
      </c>
      <c r="R66" s="31">
        <v>182.38401516181139</v>
      </c>
      <c r="S66" s="32">
        <v>254.24488868453909</v>
      </c>
      <c r="T66" s="35">
        <v>100.00000000000014</v>
      </c>
      <c r="U66" s="31">
        <v>1093.7016596288167</v>
      </c>
      <c r="V66" s="31">
        <v>52.50265849091479</v>
      </c>
      <c r="W66" s="34">
        <v>1.358744077410744</v>
      </c>
      <c r="X66" s="34">
        <v>1.6068836742002861</v>
      </c>
      <c r="Y66" s="31">
        <v>24.713282298827238</v>
      </c>
      <c r="Z66" s="31">
        <v>112.60337252634032</v>
      </c>
      <c r="AA66" s="32">
        <v>125.52983047944689</v>
      </c>
      <c r="AB66" s="35">
        <v>119.99999999999989</v>
      </c>
      <c r="AC66" s="31">
        <v>1128.5400660411824</v>
      </c>
      <c r="AD66" s="31">
        <v>50.718716609821747</v>
      </c>
      <c r="AE66" s="34">
        <v>1.358744077410744</v>
      </c>
      <c r="AF66" s="34">
        <v>1.6634029884901786</v>
      </c>
      <c r="AG66" s="31">
        <v>29.647699617094375</v>
      </c>
      <c r="AH66" s="31">
        <v>131.67050296046591</v>
      </c>
      <c r="AI66" s="32">
        <v>161.99146842913228</v>
      </c>
      <c r="AJ66" s="33">
        <f t="shared" ref="AJ66:AJ73" si="151">IF(L66="","",L66)</f>
        <v>168.00000000000017</v>
      </c>
      <c r="AK66" s="31">
        <f t="shared" ref="AK66:AK73" si="152">IF(L66="","",(M66-2*N66))</f>
        <v>1090.2753330728046</v>
      </c>
      <c r="AL66" s="34">
        <f t="shared" ref="AL66:AL73" si="153">IF(L66="","",AB66)</f>
        <v>119.99999999999989</v>
      </c>
      <c r="AM66" s="31">
        <f t="shared" ref="AM66:AM73" si="154">IF(L66="","",AC66-2*AD66)</f>
        <v>1027.1026328215389</v>
      </c>
      <c r="AN66" s="36">
        <f t="shared" ref="AN66:AN73" si="155">IF(L66="","",(AK66-AM66)/(AM66*(AJ66-AL66))*7500.6)</f>
        <v>9.6110395958147148</v>
      </c>
      <c r="AO66" s="37">
        <f t="shared" ref="AO66:AO73" si="156">IF(L66="","",AK66/2)</f>
        <v>545.13766653640232</v>
      </c>
      <c r="AP66" s="38">
        <f t="shared" ref="AP66:AP73" si="157">IF(L66="","",AM66/2)</f>
        <v>513.55131641076946</v>
      </c>
      <c r="AQ66" s="38">
        <f t="shared" ref="AQ66:AQ73" si="158">IF(L66="","",(U66-2*V66)/2)</f>
        <v>494.3481713234936</v>
      </c>
    </row>
    <row r="67" spans="1:43" ht="15" customHeight="1" x14ac:dyDescent="0.25">
      <c r="A67" s="209"/>
      <c r="B67" s="194"/>
      <c r="C67" s="27">
        <v>775</v>
      </c>
      <c r="D67" s="28"/>
      <c r="H67" s="30">
        <v>5.37</v>
      </c>
      <c r="I67" s="31">
        <v>853.53399999999999</v>
      </c>
      <c r="J67" s="31">
        <v>107.42492228746414</v>
      </c>
      <c r="K67" s="38">
        <f t="shared" si="150"/>
        <v>638.68415542507171</v>
      </c>
      <c r="L67" s="35">
        <v>167.99999999999986</v>
      </c>
      <c r="M67" s="31">
        <v>1337.4982941013736</v>
      </c>
      <c r="N67" s="31">
        <v>48.401249307480022</v>
      </c>
      <c r="O67" s="34">
        <v>1.284591925258592</v>
      </c>
      <c r="P67" s="34">
        <v>1.7277594969707128</v>
      </c>
      <c r="Q67" s="31">
        <v>42.928163676411145</v>
      </c>
      <c r="R67" s="31">
        <v>168.22851130989511</v>
      </c>
      <c r="S67" s="32">
        <v>287.06703915614855</v>
      </c>
      <c r="T67" s="35">
        <v>100.00000000000017</v>
      </c>
      <c r="U67" s="31">
        <v>1233.9006459331215</v>
      </c>
      <c r="V67" s="31">
        <v>52.828178779737776</v>
      </c>
      <c r="W67" s="34">
        <v>1.284591925258592</v>
      </c>
      <c r="X67" s="34">
        <v>1.582975602943183</v>
      </c>
      <c r="Y67" s="31">
        <v>25.112043419259074</v>
      </c>
      <c r="Z67" s="31">
        <v>103.66128518944925</v>
      </c>
      <c r="AA67" s="32">
        <v>142.36486284443643</v>
      </c>
      <c r="AB67" s="35">
        <v>119.9999999999998</v>
      </c>
      <c r="AC67" s="31">
        <v>1272.9580263924006</v>
      </c>
      <c r="AD67" s="31">
        <v>51.063240610080165</v>
      </c>
      <c r="AE67" s="34">
        <v>1.284591925258592</v>
      </c>
      <c r="AF67" s="34">
        <v>1.6376892096373838</v>
      </c>
      <c r="AG67" s="31">
        <v>30.607889620793486</v>
      </c>
      <c r="AH67" s="31">
        <v>122.12199514557098</v>
      </c>
      <c r="AI67" s="32">
        <v>183.4140486237163</v>
      </c>
      <c r="AJ67" s="33">
        <f t="shared" ref="AJ67" si="159">IF(L67="","",L67)</f>
        <v>167.99999999999986</v>
      </c>
      <c r="AK67" s="31">
        <f t="shared" ref="AK67" si="160">IF(L67="","",(M67-2*N67))</f>
        <v>1240.6957954864135</v>
      </c>
      <c r="AL67" s="34">
        <f t="shared" ref="AL67" si="161">IF(L67="","",AB67)</f>
        <v>119.9999999999998</v>
      </c>
      <c r="AM67" s="31">
        <f t="shared" ref="AM67" si="162">IF(L67="","",AC67-2*AD67)</f>
        <v>1170.8315451722403</v>
      </c>
      <c r="AN67" s="36">
        <f t="shared" ref="AN67" si="163">IF(L67="","",(AK67-AM67)/(AM67*(AJ67-AL67))*7500.6)</f>
        <v>9.3242810716314111</v>
      </c>
      <c r="AO67" s="37">
        <f t="shared" ref="AO67" si="164">IF(L67="","",AK67/2)</f>
        <v>620.34789774320677</v>
      </c>
      <c r="AP67" s="38">
        <f t="shared" ref="AP67" si="165">IF(L67="","",AM67/2)</f>
        <v>585.41577258612017</v>
      </c>
      <c r="AQ67" s="38">
        <f t="shared" ref="AQ67" si="166">IF(L67="","",(U67-2*V67)/2)</f>
        <v>564.12214418682299</v>
      </c>
    </row>
    <row r="68" spans="1:43" ht="15" customHeight="1" x14ac:dyDescent="0.25">
      <c r="A68" s="209"/>
      <c r="B68" s="194"/>
      <c r="C68" s="27">
        <v>789</v>
      </c>
      <c r="D68" s="28"/>
      <c r="H68" s="30">
        <v>4.5999999999999996</v>
      </c>
      <c r="I68" s="31">
        <v>980.96699999999998</v>
      </c>
      <c r="J68" s="31">
        <v>112.7401664853096</v>
      </c>
      <c r="K68" s="38">
        <f t="shared" si="150"/>
        <v>755.48666702938078</v>
      </c>
      <c r="L68" s="35">
        <v>167.99999999999986</v>
      </c>
      <c r="M68" s="31">
        <v>1399.6467150226122</v>
      </c>
      <c r="N68" s="31">
        <v>51.02489280549505</v>
      </c>
      <c r="O68" s="34">
        <v>1.4224584584584585</v>
      </c>
      <c r="P68" s="34">
        <v>1.5533058529851329</v>
      </c>
      <c r="Q68" s="31">
        <v>46.656527139713617</v>
      </c>
      <c r="R68" s="31">
        <v>194.6113571967779</v>
      </c>
      <c r="S68" s="32">
        <v>284.79495990796579</v>
      </c>
      <c r="T68" s="35">
        <v>100.00000000000004</v>
      </c>
      <c r="U68" s="31">
        <v>1282.6617822920953</v>
      </c>
      <c r="V68" s="31">
        <v>56.10270656809702</v>
      </c>
      <c r="W68" s="34">
        <v>1.4224584584584585</v>
      </c>
      <c r="X68" s="34">
        <v>1.4127173088612504</v>
      </c>
      <c r="Y68" s="31">
        <v>27.658518462717495</v>
      </c>
      <c r="Z68" s="31">
        <v>116.89379667803375</v>
      </c>
      <c r="AA68" s="32">
        <v>139.0710472644117</v>
      </c>
      <c r="AB68" s="35">
        <v>120.00000000000023</v>
      </c>
      <c r="AC68" s="31">
        <v>1327.1604123225875</v>
      </c>
      <c r="AD68" s="31">
        <v>54.051366732604023</v>
      </c>
      <c r="AE68" s="34">
        <v>1.4224584584584585</v>
      </c>
      <c r="AF68" s="34">
        <v>1.4663322952554685</v>
      </c>
      <c r="AG68" s="31">
        <v>33.564175820912752</v>
      </c>
      <c r="AH68" s="31">
        <v>138.04802520298722</v>
      </c>
      <c r="AI68" s="32">
        <v>180.41146365377341</v>
      </c>
      <c r="AJ68" s="33">
        <f t="shared" ref="AJ68" si="167">IF(L68="","",L68)</f>
        <v>167.99999999999986</v>
      </c>
      <c r="AK68" s="31">
        <f t="shared" ref="AK68" si="168">IF(L68="","",(M68-2*N68))</f>
        <v>1297.5969294116221</v>
      </c>
      <c r="AL68" s="34">
        <f t="shared" ref="AL68" si="169">IF(L68="","",AB68)</f>
        <v>120.00000000000023</v>
      </c>
      <c r="AM68" s="31">
        <f t="shared" ref="AM68" si="170">IF(L68="","",AC68-2*AD68)</f>
        <v>1219.0576788573794</v>
      </c>
      <c r="AN68" s="36">
        <f t="shared" ref="AN68" si="171">IF(L68="","",(AK68-AM68)/(AM68*(AJ68-AL68))*7500.6)</f>
        <v>10.067398657654707</v>
      </c>
      <c r="AO68" s="37">
        <f t="shared" ref="AO68" si="172">IF(L68="","",AK68/2)</f>
        <v>648.79846470581106</v>
      </c>
      <c r="AP68" s="38">
        <f t="shared" ref="AP68" si="173">IF(L68="","",AM68/2)</f>
        <v>609.52883942868971</v>
      </c>
      <c r="AQ68" s="38">
        <f t="shared" ref="AQ68" si="174">IF(L68="","",(U68-2*V68)/2)</f>
        <v>585.22818457795063</v>
      </c>
    </row>
    <row r="69" spans="1:43" ht="15" customHeight="1" x14ac:dyDescent="0.25">
      <c r="A69" s="209"/>
      <c r="B69" s="194"/>
      <c r="C69" s="27">
        <v>800</v>
      </c>
      <c r="D69" s="28"/>
      <c r="H69" s="30">
        <v>5.76</v>
      </c>
      <c r="I69" s="31">
        <v>878.42100000000016</v>
      </c>
      <c r="J69" s="31">
        <v>117.10219830274582</v>
      </c>
      <c r="K69" s="38">
        <f t="shared" si="150"/>
        <v>644.21660339450852</v>
      </c>
      <c r="L69" s="35">
        <v>167.99999999999955</v>
      </c>
      <c r="M69" s="31">
        <v>1217.2369646936854</v>
      </c>
      <c r="N69" s="31">
        <v>57.586628270997473</v>
      </c>
      <c r="O69" s="34">
        <v>1.3350050050050051</v>
      </c>
      <c r="P69" s="34">
        <v>1.523212527836445</v>
      </c>
      <c r="Q69" s="31">
        <v>30.171914454039818</v>
      </c>
      <c r="R69" s="31">
        <v>159.30442992191104</v>
      </c>
      <c r="S69" s="32">
        <v>214.31849008186413</v>
      </c>
      <c r="T69" s="35">
        <v>99.999999999999986</v>
      </c>
      <c r="U69" s="31">
        <v>1143.6804775973771</v>
      </c>
      <c r="V69" s="31">
        <v>61.721717412304585</v>
      </c>
      <c r="W69" s="34">
        <v>1.3350050050050051</v>
      </c>
      <c r="X69" s="34">
        <v>1.4211638511658928</v>
      </c>
      <c r="Y69" s="31">
        <v>19.505130485306797</v>
      </c>
      <c r="Z69" s="31">
        <v>92.16580436220211</v>
      </c>
      <c r="AA69" s="32">
        <v>110.18650180604779</v>
      </c>
      <c r="AB69" s="35">
        <v>120.00000000000006</v>
      </c>
      <c r="AC69" s="31">
        <v>1172.3777993113836</v>
      </c>
      <c r="AD69" s="31">
        <v>60.035810496614218</v>
      </c>
      <c r="AE69" s="34">
        <v>1.3350050050050051</v>
      </c>
      <c r="AF69" s="34">
        <v>1.4610725314217352</v>
      </c>
      <c r="AG69" s="31">
        <v>22.947531319062417</v>
      </c>
      <c r="AH69" s="31">
        <v>110.62264136264723</v>
      </c>
      <c r="AI69" s="32">
        <v>140.20977666450111</v>
      </c>
      <c r="AJ69" s="33">
        <f t="shared" si="151"/>
        <v>167.99999999999955</v>
      </c>
      <c r="AK69" s="31">
        <f t="shared" si="152"/>
        <v>1102.0637081516904</v>
      </c>
      <c r="AL69" s="34">
        <f t="shared" si="153"/>
        <v>120.00000000000006</v>
      </c>
      <c r="AM69" s="31">
        <f t="shared" si="154"/>
        <v>1052.3061783181552</v>
      </c>
      <c r="AN69" s="36">
        <f t="shared" si="155"/>
        <v>7.3887582966011225</v>
      </c>
      <c r="AO69" s="37">
        <f t="shared" si="156"/>
        <v>551.03185407584522</v>
      </c>
      <c r="AP69" s="38">
        <f t="shared" si="157"/>
        <v>526.15308915907758</v>
      </c>
      <c r="AQ69" s="38">
        <f t="shared" si="158"/>
        <v>510.11852138638397</v>
      </c>
    </row>
    <row r="70" spans="1:43" ht="15" customHeight="1" x14ac:dyDescent="0.25">
      <c r="A70" s="209"/>
      <c r="B70" s="194"/>
      <c r="C70" s="27"/>
      <c r="D70" s="28"/>
      <c r="H70" s="30"/>
      <c r="I70" s="31"/>
      <c r="J70" s="31"/>
      <c r="K70" s="38" t="str">
        <f t="shared" si="150"/>
        <v/>
      </c>
      <c r="L70" s="35"/>
      <c r="M70" s="31"/>
      <c r="N70" s="31"/>
      <c r="O70" s="34"/>
      <c r="P70" s="34"/>
      <c r="Q70" s="31"/>
      <c r="R70" s="31"/>
      <c r="S70" s="32"/>
      <c r="T70" s="35"/>
      <c r="U70" s="31"/>
      <c r="V70" s="31"/>
      <c r="W70" s="34"/>
      <c r="X70" s="34"/>
      <c r="Y70" s="31"/>
      <c r="Z70" s="31"/>
      <c r="AA70" s="32"/>
      <c r="AB70" s="35"/>
      <c r="AC70" s="31"/>
      <c r="AD70" s="31"/>
      <c r="AE70" s="34"/>
      <c r="AF70" s="34"/>
      <c r="AG70" s="31"/>
      <c r="AH70" s="31"/>
      <c r="AI70" s="32"/>
      <c r="AJ70" s="33" t="str">
        <f t="shared" si="151"/>
        <v/>
      </c>
      <c r="AK70" s="31" t="str">
        <f t="shared" si="152"/>
        <v/>
      </c>
      <c r="AL70" s="34" t="str">
        <f t="shared" si="153"/>
        <v/>
      </c>
      <c r="AM70" s="31" t="str">
        <f t="shared" si="154"/>
        <v/>
      </c>
      <c r="AN70" s="36" t="str">
        <f t="shared" si="155"/>
        <v/>
      </c>
      <c r="AO70" s="37" t="str">
        <f t="shared" si="156"/>
        <v/>
      </c>
      <c r="AP70" s="38" t="str">
        <f t="shared" si="157"/>
        <v/>
      </c>
      <c r="AQ70" s="38" t="str">
        <f t="shared" si="158"/>
        <v/>
      </c>
    </row>
    <row r="71" spans="1:43" ht="15" customHeight="1" x14ac:dyDescent="0.25">
      <c r="A71" s="209"/>
      <c r="B71" s="194"/>
      <c r="C71" s="27"/>
      <c r="D71" s="28"/>
      <c r="H71" s="30"/>
      <c r="I71" s="31"/>
      <c r="J71" s="31"/>
      <c r="K71" s="38" t="str">
        <f t="shared" si="150"/>
        <v/>
      </c>
      <c r="L71" s="35"/>
      <c r="M71" s="31"/>
      <c r="N71" s="31"/>
      <c r="O71" s="34"/>
      <c r="P71" s="34"/>
      <c r="Q71" s="31"/>
      <c r="R71" s="31"/>
      <c r="S71" s="32"/>
      <c r="T71" s="35"/>
      <c r="U71" s="31"/>
      <c r="V71" s="31"/>
      <c r="W71" s="34"/>
      <c r="X71" s="34"/>
      <c r="Y71" s="31"/>
      <c r="Z71" s="31"/>
      <c r="AA71" s="32"/>
      <c r="AB71" s="35"/>
      <c r="AC71" s="31"/>
      <c r="AD71" s="31"/>
      <c r="AE71" s="34"/>
      <c r="AF71" s="34"/>
      <c r="AG71" s="31"/>
      <c r="AH71" s="31"/>
      <c r="AI71" s="32"/>
      <c r="AJ71" s="33" t="str">
        <f t="shared" si="151"/>
        <v/>
      </c>
      <c r="AK71" s="31" t="str">
        <f t="shared" si="152"/>
        <v/>
      </c>
      <c r="AL71" s="34" t="str">
        <f t="shared" si="153"/>
        <v/>
      </c>
      <c r="AM71" s="31" t="str">
        <f t="shared" si="154"/>
        <v/>
      </c>
      <c r="AN71" s="36" t="str">
        <f t="shared" si="155"/>
        <v/>
      </c>
      <c r="AO71" s="37" t="str">
        <f t="shared" si="156"/>
        <v/>
      </c>
      <c r="AP71" s="38" t="str">
        <f t="shared" si="157"/>
        <v/>
      </c>
      <c r="AQ71" s="38" t="str">
        <f t="shared" si="158"/>
        <v/>
      </c>
    </row>
    <row r="72" spans="1:43" ht="15" customHeight="1" x14ac:dyDescent="0.25">
      <c r="A72" s="209"/>
      <c r="B72" s="194"/>
      <c r="C72" s="27"/>
      <c r="D72" s="28"/>
      <c r="G72" s="29"/>
      <c r="H72" s="30"/>
      <c r="I72" s="31"/>
      <c r="J72" s="31"/>
      <c r="K72" s="38" t="str">
        <f t="shared" si="150"/>
        <v/>
      </c>
      <c r="L72" s="35"/>
      <c r="M72" s="31"/>
      <c r="N72" s="31"/>
      <c r="O72" s="34"/>
      <c r="P72" s="34"/>
      <c r="Q72" s="31"/>
      <c r="R72" s="31"/>
      <c r="S72" s="32"/>
      <c r="T72" s="35"/>
      <c r="U72" s="31"/>
      <c r="V72" s="31"/>
      <c r="W72" s="34"/>
      <c r="X72" s="34"/>
      <c r="Y72" s="31"/>
      <c r="Z72" s="31"/>
      <c r="AA72" s="32"/>
      <c r="AB72" s="35"/>
      <c r="AC72" s="31"/>
      <c r="AD72" s="31"/>
      <c r="AE72" s="34"/>
      <c r="AF72" s="34"/>
      <c r="AG72" s="31"/>
      <c r="AH72" s="31"/>
      <c r="AI72" s="32"/>
      <c r="AJ72" s="33" t="str">
        <f t="shared" si="151"/>
        <v/>
      </c>
      <c r="AK72" s="31" t="str">
        <f t="shared" si="152"/>
        <v/>
      </c>
      <c r="AL72" s="34" t="str">
        <f t="shared" si="153"/>
        <v/>
      </c>
      <c r="AM72" s="31" t="str">
        <f t="shared" si="154"/>
        <v/>
      </c>
      <c r="AN72" s="36" t="str">
        <f t="shared" si="155"/>
        <v/>
      </c>
      <c r="AO72" s="37" t="str">
        <f t="shared" si="156"/>
        <v/>
      </c>
      <c r="AP72" s="38" t="str">
        <f t="shared" si="157"/>
        <v/>
      </c>
      <c r="AQ72" s="38" t="str">
        <f t="shared" si="158"/>
        <v/>
      </c>
    </row>
    <row r="73" spans="1:43" ht="15" customHeight="1" thickBot="1" x14ac:dyDescent="0.3">
      <c r="A73" s="209"/>
      <c r="B73" s="194"/>
      <c r="C73" s="27"/>
      <c r="D73" s="39"/>
      <c r="E73" s="40"/>
      <c r="F73" s="40"/>
      <c r="G73" s="40"/>
      <c r="H73" s="30"/>
      <c r="I73" s="31"/>
      <c r="J73" s="31"/>
      <c r="K73" s="43" t="str">
        <f t="shared" si="150"/>
        <v/>
      </c>
      <c r="L73" s="35"/>
      <c r="M73" s="31"/>
      <c r="N73" s="31"/>
      <c r="O73" s="34"/>
      <c r="P73" s="34"/>
      <c r="Q73" s="31"/>
      <c r="R73" s="31"/>
      <c r="S73" s="32"/>
      <c r="T73" s="35"/>
      <c r="U73" s="31"/>
      <c r="V73" s="31"/>
      <c r="W73" s="34"/>
      <c r="X73" s="34"/>
      <c r="Y73" s="31"/>
      <c r="Z73" s="31"/>
      <c r="AA73" s="32"/>
      <c r="AB73" s="35"/>
      <c r="AC73" s="31"/>
      <c r="AD73" s="31"/>
      <c r="AE73" s="34"/>
      <c r="AF73" s="34"/>
      <c r="AG73" s="31"/>
      <c r="AH73" s="31"/>
      <c r="AI73" s="32"/>
      <c r="AJ73" s="33" t="str">
        <f t="shared" si="151"/>
        <v/>
      </c>
      <c r="AK73" s="31" t="str">
        <f t="shared" si="152"/>
        <v/>
      </c>
      <c r="AL73" s="34" t="str">
        <f t="shared" si="153"/>
        <v/>
      </c>
      <c r="AM73" s="31" t="str">
        <f t="shared" si="154"/>
        <v/>
      </c>
      <c r="AN73" s="36" t="str">
        <f t="shared" si="155"/>
        <v/>
      </c>
      <c r="AO73" s="42" t="str">
        <f t="shared" si="156"/>
        <v/>
      </c>
      <c r="AP73" s="43" t="str">
        <f t="shared" si="157"/>
        <v/>
      </c>
      <c r="AQ73" s="38" t="str">
        <f t="shared" si="158"/>
        <v/>
      </c>
    </row>
    <row r="74" spans="1:43" ht="15" customHeight="1" x14ac:dyDescent="0.25">
      <c r="A74" s="209"/>
      <c r="B74" s="194"/>
      <c r="C74" s="145" t="s">
        <v>28</v>
      </c>
      <c r="D74" s="44"/>
      <c r="E74" s="45"/>
      <c r="F74" s="45"/>
      <c r="G74" s="46"/>
      <c r="H74" s="47">
        <f>AVERAGE(H65:H73)</f>
        <v>5.0359999999999996</v>
      </c>
      <c r="I74" s="48">
        <f t="shared" ref="I74:AP74" si="175">AVERAGE(I65:I73)</f>
        <v>871.98099999999999</v>
      </c>
      <c r="J74" s="49">
        <f t="shared" si="175"/>
        <v>112.31827139854431</v>
      </c>
      <c r="K74" s="135">
        <f t="shared" si="175"/>
        <v>647.34445720291137</v>
      </c>
      <c r="L74" s="44">
        <f t="shared" si="175"/>
        <v>167.99999999999991</v>
      </c>
      <c r="M74" s="48">
        <f t="shared" si="175"/>
        <v>1289.3220857065121</v>
      </c>
      <c r="N74" s="48">
        <f t="shared" si="175"/>
        <v>50.88027957384562</v>
      </c>
      <c r="O74" s="50">
        <f t="shared" si="175"/>
        <v>1.354158091424758</v>
      </c>
      <c r="P74" s="50">
        <f t="shared" si="175"/>
        <v>1.6365985500449256</v>
      </c>
      <c r="Q74" s="48">
        <f t="shared" si="175"/>
        <v>40.619501365533878</v>
      </c>
      <c r="R74" s="48">
        <f t="shared" si="175"/>
        <v>178.23505260568623</v>
      </c>
      <c r="S74" s="49">
        <f t="shared" si="175"/>
        <v>262.85718635064916</v>
      </c>
      <c r="T74" s="45">
        <f t="shared" si="175"/>
        <v>100.00000000000009</v>
      </c>
      <c r="U74" s="48">
        <f t="shared" si="175"/>
        <v>1193.6784883373764</v>
      </c>
      <c r="V74" s="48">
        <f t="shared" si="175"/>
        <v>55.316228303705167</v>
      </c>
      <c r="W74" s="50">
        <f t="shared" si="175"/>
        <v>1.354158091424758</v>
      </c>
      <c r="X74" s="50">
        <f t="shared" si="175"/>
        <v>1.5044837467107577</v>
      </c>
      <c r="Y74" s="48">
        <f t="shared" si="175"/>
        <v>24.832814630490738</v>
      </c>
      <c r="Z74" s="48">
        <f t="shared" si="175"/>
        <v>107.71485998348169</v>
      </c>
      <c r="AA74" s="49">
        <f t="shared" si="175"/>
        <v>131.0696213677241</v>
      </c>
      <c r="AB74" s="44">
        <f t="shared" si="175"/>
        <v>120.00000000000004</v>
      </c>
      <c r="AC74" s="48">
        <f t="shared" si="175"/>
        <v>1230.2362229165744</v>
      </c>
      <c r="AD74" s="48">
        <f t="shared" si="175"/>
        <v>53.525866022459319</v>
      </c>
      <c r="AE74" s="50">
        <f t="shared" si="175"/>
        <v>1.354158091424758</v>
      </c>
      <c r="AF74" s="50">
        <f t="shared" si="175"/>
        <v>1.555080798118972</v>
      </c>
      <c r="AG74" s="48">
        <f t="shared" si="175"/>
        <v>29.779890333301644</v>
      </c>
      <c r="AH74" s="48">
        <f t="shared" si="175"/>
        <v>127.41345880738292</v>
      </c>
      <c r="AI74" s="49">
        <f t="shared" si="175"/>
        <v>168.64601369143347</v>
      </c>
      <c r="AJ74" s="44">
        <f t="shared" si="175"/>
        <v>167.99999999999991</v>
      </c>
      <c r="AK74" s="48">
        <f t="shared" si="175"/>
        <v>1187.5615265588208</v>
      </c>
      <c r="AL74" s="45">
        <f t="shared" si="175"/>
        <v>120.00000000000004</v>
      </c>
      <c r="AM74" s="48">
        <f t="shared" si="175"/>
        <v>1123.1844908716557</v>
      </c>
      <c r="AN74" s="51">
        <f t="shared" si="175"/>
        <v>8.9286913128660856</v>
      </c>
      <c r="AO74" s="52">
        <f t="shared" si="175"/>
        <v>593.78076327941039</v>
      </c>
      <c r="AP74" s="53">
        <f t="shared" si="175"/>
        <v>561.59224543582786</v>
      </c>
      <c r="AQ74" s="53">
        <f>AVERAGE(AQ65:AQ73)</f>
        <v>541.52301586498311</v>
      </c>
    </row>
    <row r="75" spans="1:43" ht="15" customHeight="1" x14ac:dyDescent="0.25">
      <c r="A75" s="209"/>
      <c r="B75" s="194"/>
      <c r="C75" s="175" t="s">
        <v>29</v>
      </c>
      <c r="D75" s="54"/>
      <c r="E75" s="55"/>
      <c r="F75" s="55"/>
      <c r="G75" s="56"/>
      <c r="H75" s="57">
        <f>_xlfn.STDEV.S(H65:H73)</f>
        <v>0.51810230649940192</v>
      </c>
      <c r="I75" s="58">
        <f t="shared" ref="I75:AP75" si="176">_xlfn.STDEV.S(I65:I73)</f>
        <v>78.069570624539764</v>
      </c>
      <c r="J75" s="59">
        <f t="shared" si="176"/>
        <v>3.8487869750127883</v>
      </c>
      <c r="K75" s="59">
        <f t="shared" si="176"/>
        <v>79.200106897672512</v>
      </c>
      <c r="L75" s="54">
        <f t="shared" si="176"/>
        <v>2.489942896195207E-13</v>
      </c>
      <c r="M75" s="58">
        <f t="shared" si="176"/>
        <v>87.42491668847326</v>
      </c>
      <c r="N75" s="58">
        <f t="shared" si="176"/>
        <v>3.9241905838218769</v>
      </c>
      <c r="O75" s="60">
        <f t="shared" si="176"/>
        <v>5.0356092748389009E-2</v>
      </c>
      <c r="P75" s="60">
        <f t="shared" si="176"/>
        <v>0.10338262696192492</v>
      </c>
      <c r="Q75" s="58">
        <f t="shared" si="176"/>
        <v>6.2208002974571546</v>
      </c>
      <c r="R75" s="58">
        <f t="shared" si="176"/>
        <v>14.271094864885683</v>
      </c>
      <c r="S75" s="59">
        <f t="shared" si="176"/>
        <v>30.077540150439724</v>
      </c>
      <c r="T75" s="55">
        <f t="shared" si="176"/>
        <v>7.5865203911229963E-14</v>
      </c>
      <c r="U75" s="58">
        <f t="shared" si="176"/>
        <v>74.937279432416275</v>
      </c>
      <c r="V75" s="58">
        <f t="shared" si="176"/>
        <v>3.851260183498324</v>
      </c>
      <c r="W75" s="60">
        <f t="shared" si="176"/>
        <v>5.0356092748389009E-2</v>
      </c>
      <c r="X75" s="60">
        <f t="shared" si="176"/>
        <v>8.950377646693615E-2</v>
      </c>
      <c r="Y75" s="58">
        <f t="shared" si="176"/>
        <v>3.2383394994380206</v>
      </c>
      <c r="Z75" s="58">
        <f t="shared" si="176"/>
        <v>9.9623449011883487</v>
      </c>
      <c r="AA75" s="59">
        <f t="shared" si="176"/>
        <v>13.315241290497346</v>
      </c>
      <c r="AB75" s="54">
        <f t="shared" si="176"/>
        <v>1.9118749672591249E-13</v>
      </c>
      <c r="AC75" s="58">
        <f t="shared" si="176"/>
        <v>79.538525806238553</v>
      </c>
      <c r="AD75" s="58">
        <f t="shared" si="176"/>
        <v>3.8638624334064868</v>
      </c>
      <c r="AE75" s="60">
        <f t="shared" si="176"/>
        <v>5.0356092748389009E-2</v>
      </c>
      <c r="AF75" s="60">
        <f t="shared" si="176"/>
        <v>9.3992697965432304E-2</v>
      </c>
      <c r="AG75" s="58">
        <f t="shared" si="176"/>
        <v>4.0999437184209491</v>
      </c>
      <c r="AH75" s="58">
        <f t="shared" si="176"/>
        <v>11.100149870184328</v>
      </c>
      <c r="AI75" s="59">
        <f t="shared" si="176"/>
        <v>17.907055566013355</v>
      </c>
      <c r="AJ75" s="54">
        <f t="shared" si="176"/>
        <v>2.489942896195207E-13</v>
      </c>
      <c r="AK75" s="58">
        <f t="shared" si="176"/>
        <v>89.568748943038059</v>
      </c>
      <c r="AL75" s="55">
        <f t="shared" si="176"/>
        <v>1.9118749672591249E-13</v>
      </c>
      <c r="AM75" s="58">
        <f t="shared" si="176"/>
        <v>81.035175748535096</v>
      </c>
      <c r="AN75" s="61">
        <f t="shared" si="176"/>
        <v>1.0895042657298308</v>
      </c>
      <c r="AO75" s="62">
        <f t="shared" si="176"/>
        <v>44.78437447151903</v>
      </c>
      <c r="AP75" s="63">
        <f t="shared" si="176"/>
        <v>40.517587874267548</v>
      </c>
      <c r="AQ75" s="63">
        <f>_xlfn.STDEV.S(AQ65:AQ73)</f>
        <v>38.023832197210275</v>
      </c>
    </row>
    <row r="76" spans="1:43" ht="15" customHeight="1" thickBot="1" x14ac:dyDescent="0.3">
      <c r="A76" s="209"/>
      <c r="B76" s="195"/>
      <c r="C76" s="147" t="s">
        <v>30</v>
      </c>
      <c r="D76" s="64"/>
      <c r="E76" s="65"/>
      <c r="F76" s="65"/>
      <c r="G76" s="66"/>
      <c r="H76" s="67">
        <f>_xlfn.STDEV.S(H65:H73)/SQRT(COUNT(H65:H73))</f>
        <v>0.23170239532641876</v>
      </c>
      <c r="I76" s="68">
        <f t="shared" ref="I76:AP76" si="177">_xlfn.STDEV.S(I65:I73)/SQRT(COUNT(I65:I73))</f>
        <v>34.913773378138323</v>
      </c>
      <c r="J76" s="69">
        <f t="shared" si="177"/>
        <v>1.7212298614088757</v>
      </c>
      <c r="K76" s="136">
        <f t="shared" si="177"/>
        <v>35.419364569689144</v>
      </c>
      <c r="L76" s="64">
        <f t="shared" si="177"/>
        <v>1.1135363151970371E-13</v>
      </c>
      <c r="M76" s="68">
        <f t="shared" si="177"/>
        <v>39.097611328536402</v>
      </c>
      <c r="N76" s="68">
        <f t="shared" si="177"/>
        <v>1.7549513804180605</v>
      </c>
      <c r="O76" s="70">
        <f t="shared" si="177"/>
        <v>2.2519929293336405E-2</v>
      </c>
      <c r="P76" s="70">
        <f t="shared" si="177"/>
        <v>4.6234116315873333E-2</v>
      </c>
      <c r="Q76" s="68">
        <f t="shared" si="177"/>
        <v>2.7820264679130218</v>
      </c>
      <c r="R76" s="68">
        <f t="shared" si="177"/>
        <v>6.3822276462465126</v>
      </c>
      <c r="S76" s="69">
        <f t="shared" si="177"/>
        <v>13.451084874472494</v>
      </c>
      <c r="T76" s="65">
        <f t="shared" si="177"/>
        <v>3.3927950614478624E-14</v>
      </c>
      <c r="U76" s="68">
        <f t="shared" si="177"/>
        <v>33.512970171955928</v>
      </c>
      <c r="V76" s="68">
        <f t="shared" si="177"/>
        <v>1.7223359138681131</v>
      </c>
      <c r="W76" s="70">
        <f t="shared" si="177"/>
        <v>2.2519929293336405E-2</v>
      </c>
      <c r="X76" s="70">
        <f t="shared" si="177"/>
        <v>4.0027305684603033E-2</v>
      </c>
      <c r="Y76" s="68">
        <f t="shared" si="177"/>
        <v>1.4482294509932112</v>
      </c>
      <c r="Z76" s="68">
        <f t="shared" si="177"/>
        <v>4.4552960828711141</v>
      </c>
      <c r="AA76" s="69">
        <f t="shared" si="177"/>
        <v>5.9547569324728178</v>
      </c>
      <c r="AB76" s="64">
        <f t="shared" si="177"/>
        <v>8.5501647825431754E-14</v>
      </c>
      <c r="AC76" s="68">
        <f t="shared" si="177"/>
        <v>35.570710106574133</v>
      </c>
      <c r="AD76" s="68">
        <f t="shared" si="177"/>
        <v>1.7279718113609317</v>
      </c>
      <c r="AE76" s="70">
        <f t="shared" si="177"/>
        <v>2.2519929293336405E-2</v>
      </c>
      <c r="AF76" s="70">
        <f t="shared" si="177"/>
        <v>4.2034812407862561E-2</v>
      </c>
      <c r="AG76" s="68">
        <f t="shared" si="177"/>
        <v>1.8335505716624996</v>
      </c>
      <c r="AH76" s="68">
        <f t="shared" si="177"/>
        <v>4.9641379340335243</v>
      </c>
      <c r="AI76" s="69">
        <f t="shared" si="177"/>
        <v>8.0082787044943657</v>
      </c>
      <c r="AJ76" s="64">
        <f t="shared" si="177"/>
        <v>1.1135363151970371E-13</v>
      </c>
      <c r="AK76" s="68">
        <f t="shared" si="177"/>
        <v>40.056362259249106</v>
      </c>
      <c r="AL76" s="65">
        <f t="shared" si="177"/>
        <v>8.5501647825431754E-14</v>
      </c>
      <c r="AM76" s="68">
        <f t="shared" si="177"/>
        <v>36.240032308473374</v>
      </c>
      <c r="AN76" s="71">
        <f t="shared" si="177"/>
        <v>0.48724111998957925</v>
      </c>
      <c r="AO76" s="72">
        <f t="shared" si="177"/>
        <v>20.028181129624553</v>
      </c>
      <c r="AP76" s="73">
        <f t="shared" si="177"/>
        <v>18.120016154236687</v>
      </c>
      <c r="AQ76" s="73">
        <f>_xlfn.STDEV.S(AQ65:AQ73)/SQRT(COUNT(AQ65:AQ73))</f>
        <v>17.00477471160147</v>
      </c>
    </row>
    <row r="77" spans="1:43" ht="15" customHeight="1" x14ac:dyDescent="0.25">
      <c r="A77" s="209"/>
      <c r="B77" s="193" t="s">
        <v>65</v>
      </c>
      <c r="C77" s="14">
        <v>722</v>
      </c>
      <c r="D77" s="15"/>
      <c r="E77" s="16"/>
      <c r="F77" s="16"/>
      <c r="G77" s="16"/>
      <c r="H77" s="18">
        <v>8.69</v>
      </c>
      <c r="I77" s="19">
        <v>919</v>
      </c>
      <c r="J77" s="19">
        <v>118.81100000000001</v>
      </c>
      <c r="K77" s="26">
        <f t="shared" ref="K77:K85" si="178">IF(I77="","",I77-2*J77)</f>
        <v>681.37799999999993</v>
      </c>
      <c r="L77" s="23">
        <v>106.99999999999999</v>
      </c>
      <c r="M77" s="19">
        <v>1365.800987669388</v>
      </c>
      <c r="N77" s="19">
        <v>50.303335243143231</v>
      </c>
      <c r="O77" s="22">
        <v>1.436687687687688</v>
      </c>
      <c r="P77" s="22">
        <v>1.6439836743897311</v>
      </c>
      <c r="Q77" s="19">
        <v>41.050151351207752</v>
      </c>
      <c r="R77" s="19">
        <v>179.15772634196654</v>
      </c>
      <c r="S77" s="20">
        <v>179.39467128785657</v>
      </c>
      <c r="T77" s="23">
        <v>100.00000000000006</v>
      </c>
      <c r="U77" s="19">
        <v>1345.4550682825077</v>
      </c>
      <c r="V77" s="19">
        <v>51.12604140639354</v>
      </c>
      <c r="W77" s="22">
        <v>1.436687687687688</v>
      </c>
      <c r="X77" s="22">
        <v>1.6175291423352658</v>
      </c>
      <c r="Y77" s="19">
        <v>38.283539184215201</v>
      </c>
      <c r="Z77" s="19">
        <v>169.99985048380606</v>
      </c>
      <c r="AA77" s="20">
        <v>162.09334564488324</v>
      </c>
      <c r="AB77" s="23">
        <v>64.000000000000057</v>
      </c>
      <c r="AC77" s="19">
        <v>1188.2803818558627</v>
      </c>
      <c r="AD77" s="19">
        <v>58.576331939749203</v>
      </c>
      <c r="AE77" s="22">
        <v>1.436687687687688</v>
      </c>
      <c r="AF77" s="22">
        <v>1.4117965254660005</v>
      </c>
      <c r="AG77" s="19">
        <v>22.86943617321262</v>
      </c>
      <c r="AH77" s="19">
        <v>126.68060193412171</v>
      </c>
      <c r="AI77" s="20">
        <v>78.012531072102718</v>
      </c>
      <c r="AJ77" s="21">
        <f>IF(L77="","",L77)</f>
        <v>106.99999999999999</v>
      </c>
      <c r="AK77" s="19">
        <f>IF(L77="","",(M77-2*N77))</f>
        <v>1265.1943171831015</v>
      </c>
      <c r="AL77" s="22">
        <f>IF(L77="","",AB77)</f>
        <v>64.000000000000057</v>
      </c>
      <c r="AM77" s="19">
        <f>IF(L77="","",AC77-2*AD77)</f>
        <v>1071.1277179763642</v>
      </c>
      <c r="AN77" s="24">
        <f>IF(L77="","",(AK77-AM77)/(AM77*(AJ77-AL77))*7500.6)</f>
        <v>31.603638652004374</v>
      </c>
      <c r="AO77" s="25">
        <f>IF(L77="","",AK77/2)</f>
        <v>632.59715859155074</v>
      </c>
      <c r="AP77" s="26">
        <f>IF(L77="","",AM77/2)</f>
        <v>535.56385898818212</v>
      </c>
      <c r="AQ77" s="26">
        <f>IF(L77="","",(U77-2*V77)/2)</f>
        <v>621.60149273486036</v>
      </c>
    </row>
    <row r="78" spans="1:43" ht="15" customHeight="1" x14ac:dyDescent="0.25">
      <c r="A78" s="209"/>
      <c r="B78" s="194"/>
      <c r="C78" s="27">
        <v>733</v>
      </c>
      <c r="D78" s="28"/>
      <c r="H78" s="30">
        <v>7.76</v>
      </c>
      <c r="I78" s="31">
        <v>833</v>
      </c>
      <c r="J78" s="31">
        <v>111.38300000000001</v>
      </c>
      <c r="K78" s="38">
        <f t="shared" si="178"/>
        <v>610.23399999999992</v>
      </c>
      <c r="L78" s="35">
        <v>106.99999999999991</v>
      </c>
      <c r="M78" s="31">
        <v>1254.5748913356149</v>
      </c>
      <c r="N78" s="31">
        <v>48.031495629985876</v>
      </c>
      <c r="O78" s="34">
        <v>1.3869366032699366</v>
      </c>
      <c r="P78" s="34">
        <v>1.671999683634988</v>
      </c>
      <c r="Q78" s="31">
        <v>36.693685883000754</v>
      </c>
      <c r="R78" s="31">
        <v>150.94717994267813</v>
      </c>
      <c r="S78" s="32">
        <v>172.03763989307942</v>
      </c>
      <c r="T78" s="35">
        <v>99.999999999999858</v>
      </c>
      <c r="U78" s="31">
        <v>1238.3726209863883</v>
      </c>
      <c r="V78" s="31">
        <v>48.713170666303654</v>
      </c>
      <c r="W78" s="34">
        <v>1.3869366032699366</v>
      </c>
      <c r="X78" s="34">
        <v>1.6486023060987818</v>
      </c>
      <c r="Y78" s="31">
        <v>34.384118173947805</v>
      </c>
      <c r="Z78" s="31">
        <v>140.22975406058026</v>
      </c>
      <c r="AA78" s="32">
        <v>156.1291904456771</v>
      </c>
      <c r="AB78" s="35">
        <v>63.999999999999943</v>
      </c>
      <c r="AC78" s="31">
        <v>1099.8695281275004</v>
      </c>
      <c r="AD78" s="31">
        <v>55.489457798608974</v>
      </c>
      <c r="AE78" s="34">
        <v>1.3869366032699366</v>
      </c>
      <c r="AF78" s="34">
        <v>1.4472775313343387</v>
      </c>
      <c r="AG78" s="31">
        <v>20.200205331859276</v>
      </c>
      <c r="AH78" s="31">
        <v>88.560015148359128</v>
      </c>
      <c r="AI78" s="32">
        <v>76.02966138384123</v>
      </c>
      <c r="AJ78" s="33">
        <f t="shared" ref="AJ78:AJ85" si="179">IF(L78="","",L78)</f>
        <v>106.99999999999991</v>
      </c>
      <c r="AK78" s="31">
        <f t="shared" ref="AK78:AK85" si="180">IF(L78="","",(M78-2*N78))</f>
        <v>1158.5119000756431</v>
      </c>
      <c r="AL78" s="34">
        <f t="shared" ref="AL78:AL85" si="181">IF(L78="","",AB78)</f>
        <v>63.999999999999943</v>
      </c>
      <c r="AM78" s="31">
        <f t="shared" ref="AM78:AM85" si="182">IF(L78="","",AC78-2*AD78)</f>
        <v>988.89061253028251</v>
      </c>
      <c r="AN78" s="36">
        <f t="shared" ref="AN78:AN85" si="183">IF(L78="","",(AK78-AM78)/(AM78*(AJ78-AL78))*7500.6)</f>
        <v>29.919866491353563</v>
      </c>
      <c r="AO78" s="37">
        <f t="shared" ref="AO78:AO85" si="184">IF(L78="","",AK78/2)</f>
        <v>579.25595003782155</v>
      </c>
      <c r="AP78" s="38">
        <f t="shared" ref="AP78:AP85" si="185">IF(L78="","",AM78/2)</f>
        <v>494.44530626514126</v>
      </c>
      <c r="AQ78" s="38">
        <f t="shared" ref="AQ78:AQ85" si="186">IF(L78="","",(U78-2*V78)/2)</f>
        <v>570.47313982689047</v>
      </c>
    </row>
    <row r="79" spans="1:43" ht="15" customHeight="1" x14ac:dyDescent="0.25">
      <c r="A79" s="209"/>
      <c r="B79" s="194"/>
      <c r="C79" s="27">
        <v>736</v>
      </c>
      <c r="D79" s="28"/>
      <c r="H79" s="30">
        <v>7.78</v>
      </c>
      <c r="I79" s="31">
        <v>879</v>
      </c>
      <c r="J79" s="31">
        <v>114.61700000000002</v>
      </c>
      <c r="K79" s="38">
        <f t="shared" si="178"/>
        <v>649.76599999999996</v>
      </c>
      <c r="L79" s="35">
        <v>107.00000000000004</v>
      </c>
      <c r="M79" s="31">
        <v>1396.2455291004057</v>
      </c>
      <c r="N79" s="31">
        <v>45.202058208439588</v>
      </c>
      <c r="O79" s="34">
        <v>1.4346056056056053</v>
      </c>
      <c r="P79" s="34">
        <v>1.7674954452047809</v>
      </c>
      <c r="Q79" s="31">
        <v>48.951172194588175</v>
      </c>
      <c r="R79" s="31">
        <v>206.13577157334777</v>
      </c>
      <c r="S79" s="32">
        <v>206.05412554412769</v>
      </c>
      <c r="T79" s="35">
        <v>100</v>
      </c>
      <c r="U79" s="31">
        <v>1371.7123287685313</v>
      </c>
      <c r="V79" s="31">
        <v>46.068127132469328</v>
      </c>
      <c r="W79" s="34">
        <v>1.4346056056056053</v>
      </c>
      <c r="X79" s="34">
        <v>1.7342669860999813</v>
      </c>
      <c r="Y79" s="31">
        <v>45.243254956510135</v>
      </c>
      <c r="Z79" s="31">
        <v>195.01464599265228</v>
      </c>
      <c r="AA79" s="32">
        <v>185.15304709726638</v>
      </c>
      <c r="AB79" s="35">
        <v>64.000000000000071</v>
      </c>
      <c r="AC79" s="31">
        <v>1200.5257435446772</v>
      </c>
      <c r="AD79" s="31">
        <v>53.2294453576595</v>
      </c>
      <c r="AE79" s="34">
        <v>1.4346056056056053</v>
      </c>
      <c r="AF79" s="34">
        <v>1.5009442886445898</v>
      </c>
      <c r="AG79" s="31">
        <v>26.550721748532986</v>
      </c>
      <c r="AH79" s="31">
        <v>145.42679270161722</v>
      </c>
      <c r="AI79" s="32">
        <v>87.687401941772904</v>
      </c>
      <c r="AJ79" s="33">
        <f t="shared" ref="AJ79" si="187">IF(L79="","",L79)</f>
        <v>107.00000000000004</v>
      </c>
      <c r="AK79" s="31">
        <f t="shared" ref="AK79" si="188">IF(L79="","",(M79-2*N79))</f>
        <v>1305.8414126835266</v>
      </c>
      <c r="AL79" s="34">
        <f t="shared" ref="AL79" si="189">IF(L79="","",AB79)</f>
        <v>64.000000000000071</v>
      </c>
      <c r="AM79" s="31">
        <f t="shared" ref="AM79" si="190">IF(L79="","",AC79-2*AD79)</f>
        <v>1094.0668528293581</v>
      </c>
      <c r="AN79" s="36">
        <f t="shared" ref="AN79" si="191">IF(L79="","",(AK79-AM79)/(AM79*(AJ79-AL79))*7500.6)</f>
        <v>33.764278781233017</v>
      </c>
      <c r="AO79" s="37">
        <f t="shared" ref="AO79" si="192">IF(L79="","",AK79/2)</f>
        <v>652.92070634176332</v>
      </c>
      <c r="AP79" s="38">
        <f t="shared" ref="AP79" si="193">IF(L79="","",AM79/2)</f>
        <v>547.03342641467907</v>
      </c>
      <c r="AQ79" s="38">
        <f t="shared" ref="AQ79" si="194">IF(L79="","",(U79-2*V79)/2)</f>
        <v>639.78803725179637</v>
      </c>
    </row>
    <row r="80" spans="1:43" ht="15" customHeight="1" x14ac:dyDescent="0.25">
      <c r="A80" s="209"/>
      <c r="B80" s="194"/>
      <c r="C80" s="27">
        <v>740</v>
      </c>
      <c r="D80" s="28"/>
      <c r="H80" s="30">
        <v>6.83</v>
      </c>
      <c r="I80" s="31">
        <v>910</v>
      </c>
      <c r="J80" s="31">
        <v>105.86800000000002</v>
      </c>
      <c r="K80" s="38">
        <f t="shared" si="178"/>
        <v>698.2639999999999</v>
      </c>
      <c r="L80" s="35">
        <v>107.00000000000001</v>
      </c>
      <c r="M80" s="31">
        <v>1311.7921461250007</v>
      </c>
      <c r="N80" s="31">
        <v>53.51962527707321</v>
      </c>
      <c r="O80" s="34">
        <v>1.2641664998331663</v>
      </c>
      <c r="P80" s="34">
        <v>1.5647586725163625</v>
      </c>
      <c r="Q80" s="31">
        <v>30.70525363040008</v>
      </c>
      <c r="R80" s="31">
        <v>155.64699423590301</v>
      </c>
      <c r="S80" s="32">
        <v>160.55875865199084</v>
      </c>
      <c r="T80" s="35">
        <v>100.00000000000001</v>
      </c>
      <c r="U80" s="31">
        <v>1291.8507799358515</v>
      </c>
      <c r="V80" s="31">
        <v>54.421091088367682</v>
      </c>
      <c r="W80" s="34">
        <v>1.2641664998331663</v>
      </c>
      <c r="X80" s="34">
        <v>1.538839007585177</v>
      </c>
      <c r="Y80" s="31">
        <v>28.156796090300087</v>
      </c>
      <c r="Z80" s="31">
        <v>147.65991449498324</v>
      </c>
      <c r="AA80" s="32">
        <v>144.90586562950884</v>
      </c>
      <c r="AB80" s="35">
        <v>63.999999999999972</v>
      </c>
      <c r="AC80" s="31">
        <v>1157.250656509714</v>
      </c>
      <c r="AD80" s="31">
        <v>61.455146703540464</v>
      </c>
      <c r="AE80" s="34">
        <v>1.2641664998331663</v>
      </c>
      <c r="AF80" s="34">
        <v>1.3627060107123874</v>
      </c>
      <c r="AG80" s="31">
        <v>15.562824908303945</v>
      </c>
      <c r="AH80" s="31">
        <v>111.28063558140728</v>
      </c>
      <c r="AI80" s="32">
        <v>71.804307163565113</v>
      </c>
      <c r="AJ80" s="33">
        <f t="shared" ref="AJ80" si="195">IF(L80="","",L80)</f>
        <v>107.00000000000001</v>
      </c>
      <c r="AK80" s="31">
        <f t="shared" ref="AK80" si="196">IF(L80="","",(M80-2*N80))</f>
        <v>1204.7528955708542</v>
      </c>
      <c r="AL80" s="34">
        <f t="shared" ref="AL80" si="197">IF(L80="","",AB80)</f>
        <v>63.999999999999972</v>
      </c>
      <c r="AM80" s="31">
        <f t="shared" ref="AM80" si="198">IF(L80="","",AC80-2*AD80)</f>
        <v>1034.3403631026331</v>
      </c>
      <c r="AN80" s="36">
        <f t="shared" ref="AN80" si="199">IF(L80="","",(AK80-AM80)/(AM80*(AJ80-AL80))*7500.6)</f>
        <v>28.738600017795878</v>
      </c>
      <c r="AO80" s="37">
        <f t="shared" ref="AO80" si="200">IF(L80="","",AK80/2)</f>
        <v>602.3764477854271</v>
      </c>
      <c r="AP80" s="38">
        <f t="shared" ref="AP80" si="201">IF(L80="","",AM80/2)</f>
        <v>517.17018155131655</v>
      </c>
      <c r="AQ80" s="38">
        <f t="shared" ref="AQ80" si="202">IF(L80="","",(U80-2*V80)/2)</f>
        <v>591.50429887955806</v>
      </c>
    </row>
    <row r="81" spans="1:43" ht="15" customHeight="1" x14ac:dyDescent="0.25">
      <c r="A81" s="209"/>
      <c r="B81" s="194"/>
      <c r="C81" s="27">
        <v>747</v>
      </c>
      <c r="D81" s="28"/>
      <c r="H81" s="30">
        <v>7.59</v>
      </c>
      <c r="I81" s="31">
        <v>873</v>
      </c>
      <c r="J81" s="31">
        <v>107.375</v>
      </c>
      <c r="K81" s="38">
        <f t="shared" si="178"/>
        <v>658.25</v>
      </c>
      <c r="L81" s="35">
        <v>107.00000000000004</v>
      </c>
      <c r="M81" s="31">
        <v>1324.3312239404245</v>
      </c>
      <c r="N81" s="31">
        <v>47.217341159852651</v>
      </c>
      <c r="O81" s="34">
        <v>1.3632896229562894</v>
      </c>
      <c r="P81" s="34">
        <v>1.668067112203196</v>
      </c>
      <c r="Q81" s="31">
        <v>38.421871118004859</v>
      </c>
      <c r="R81" s="31">
        <v>162.54765604063905</v>
      </c>
      <c r="S81" s="32">
        <v>185.78734963064051</v>
      </c>
      <c r="T81" s="35">
        <v>100.0000000000001</v>
      </c>
      <c r="U81" s="31">
        <v>1305.6548508194255</v>
      </c>
      <c r="V81" s="31">
        <v>47.945845706842569</v>
      </c>
      <c r="W81" s="34">
        <v>1.3632896229562894</v>
      </c>
      <c r="X81" s="34">
        <v>1.6427219658613328</v>
      </c>
      <c r="Y81" s="31">
        <v>35.714900103633482</v>
      </c>
      <c r="Z81" s="31">
        <v>155.30810312688641</v>
      </c>
      <c r="AA81" s="32">
        <v>168.19561948925605</v>
      </c>
      <c r="AB81" s="35">
        <v>64.000000000000028</v>
      </c>
      <c r="AC81" s="31">
        <v>1168.8561684594792</v>
      </c>
      <c r="AD81" s="31">
        <v>54.093978468843559</v>
      </c>
      <c r="AE81" s="34">
        <v>1.3632896229562894</v>
      </c>
      <c r="AF81" s="34">
        <v>1.4560159216204218</v>
      </c>
      <c r="AG81" s="31">
        <v>21.266720078514666</v>
      </c>
      <c r="AH81" s="31">
        <v>116.2988693179722</v>
      </c>
      <c r="AI81" s="32">
        <v>83.651919840376095</v>
      </c>
      <c r="AJ81" s="33">
        <f t="shared" si="179"/>
        <v>107.00000000000004</v>
      </c>
      <c r="AK81" s="31">
        <f t="shared" si="180"/>
        <v>1229.8965416207193</v>
      </c>
      <c r="AL81" s="34">
        <f t="shared" si="181"/>
        <v>64.000000000000028</v>
      </c>
      <c r="AM81" s="31">
        <f t="shared" si="182"/>
        <v>1060.668211521792</v>
      </c>
      <c r="AN81" s="36">
        <f t="shared" si="183"/>
        <v>27.830503646833428</v>
      </c>
      <c r="AO81" s="37">
        <f t="shared" si="184"/>
        <v>614.94827081035965</v>
      </c>
      <c r="AP81" s="38">
        <f t="shared" si="185"/>
        <v>530.33410576089602</v>
      </c>
      <c r="AQ81" s="38">
        <f t="shared" si="186"/>
        <v>604.88157970287023</v>
      </c>
    </row>
    <row r="82" spans="1:43" ht="15" customHeight="1" x14ac:dyDescent="0.25">
      <c r="A82" s="209"/>
      <c r="B82" s="194"/>
      <c r="C82" s="27"/>
      <c r="D82" s="28"/>
      <c r="H82" s="30"/>
      <c r="I82" s="31"/>
      <c r="J82" s="31"/>
      <c r="K82" s="38" t="str">
        <f t="shared" si="178"/>
        <v/>
      </c>
      <c r="L82" s="35"/>
      <c r="M82" s="31"/>
      <c r="N82" s="31"/>
      <c r="O82" s="34"/>
      <c r="P82" s="34"/>
      <c r="Q82" s="31"/>
      <c r="R82" s="31"/>
      <c r="S82" s="32"/>
      <c r="T82" s="35"/>
      <c r="U82" s="31"/>
      <c r="V82" s="31"/>
      <c r="W82" s="34"/>
      <c r="X82" s="34"/>
      <c r="Y82" s="31"/>
      <c r="Z82" s="31"/>
      <c r="AA82" s="32"/>
      <c r="AB82" s="35"/>
      <c r="AC82" s="31"/>
      <c r="AD82" s="31"/>
      <c r="AE82" s="34"/>
      <c r="AF82" s="34"/>
      <c r="AG82" s="31"/>
      <c r="AH82" s="31"/>
      <c r="AI82" s="32"/>
      <c r="AJ82" s="33" t="str">
        <f t="shared" si="179"/>
        <v/>
      </c>
      <c r="AK82" s="31" t="str">
        <f t="shared" si="180"/>
        <v/>
      </c>
      <c r="AL82" s="34" t="str">
        <f t="shared" si="181"/>
        <v/>
      </c>
      <c r="AM82" s="31" t="str">
        <f t="shared" si="182"/>
        <v/>
      </c>
      <c r="AN82" s="36" t="str">
        <f t="shared" si="183"/>
        <v/>
      </c>
      <c r="AO82" s="37" t="str">
        <f t="shared" si="184"/>
        <v/>
      </c>
      <c r="AP82" s="38" t="str">
        <f t="shared" si="185"/>
        <v/>
      </c>
      <c r="AQ82" s="38" t="str">
        <f t="shared" si="186"/>
        <v/>
      </c>
    </row>
    <row r="83" spans="1:43" ht="15" customHeight="1" x14ac:dyDescent="0.25">
      <c r="A83" s="209"/>
      <c r="B83" s="194"/>
      <c r="C83" s="27"/>
      <c r="D83" s="28"/>
      <c r="H83" s="30"/>
      <c r="I83" s="31"/>
      <c r="J83" s="31"/>
      <c r="K83" s="38" t="str">
        <f t="shared" si="178"/>
        <v/>
      </c>
      <c r="L83" s="35"/>
      <c r="M83" s="31"/>
      <c r="N83" s="31"/>
      <c r="O83" s="34"/>
      <c r="P83" s="34"/>
      <c r="Q83" s="31"/>
      <c r="R83" s="31"/>
      <c r="S83" s="32"/>
      <c r="T83" s="35"/>
      <c r="U83" s="31"/>
      <c r="V83" s="31"/>
      <c r="W83" s="34"/>
      <c r="X83" s="34"/>
      <c r="Y83" s="31"/>
      <c r="Z83" s="31"/>
      <c r="AA83" s="32"/>
      <c r="AB83" s="35"/>
      <c r="AC83" s="31"/>
      <c r="AD83" s="31"/>
      <c r="AE83" s="34"/>
      <c r="AF83" s="34"/>
      <c r="AG83" s="31"/>
      <c r="AH83" s="31"/>
      <c r="AI83" s="32"/>
      <c r="AJ83" s="33" t="str">
        <f t="shared" si="179"/>
        <v/>
      </c>
      <c r="AK83" s="31" t="str">
        <f t="shared" si="180"/>
        <v/>
      </c>
      <c r="AL83" s="34" t="str">
        <f t="shared" si="181"/>
        <v/>
      </c>
      <c r="AM83" s="31" t="str">
        <f t="shared" si="182"/>
        <v/>
      </c>
      <c r="AN83" s="36" t="str">
        <f t="shared" si="183"/>
        <v/>
      </c>
      <c r="AO83" s="37" t="str">
        <f t="shared" si="184"/>
        <v/>
      </c>
      <c r="AP83" s="38" t="str">
        <f t="shared" si="185"/>
        <v/>
      </c>
      <c r="AQ83" s="38" t="str">
        <f t="shared" si="186"/>
        <v/>
      </c>
    </row>
    <row r="84" spans="1:43" ht="15" customHeight="1" x14ac:dyDescent="0.25">
      <c r="A84" s="209"/>
      <c r="B84" s="194"/>
      <c r="C84" s="27"/>
      <c r="D84" s="28"/>
      <c r="G84" s="29"/>
      <c r="H84" s="30"/>
      <c r="I84" s="31"/>
      <c r="J84" s="31"/>
      <c r="K84" s="38" t="str">
        <f t="shared" si="178"/>
        <v/>
      </c>
      <c r="L84" s="35"/>
      <c r="M84" s="31"/>
      <c r="N84" s="31"/>
      <c r="O84" s="34"/>
      <c r="P84" s="34"/>
      <c r="Q84" s="31"/>
      <c r="R84" s="31"/>
      <c r="S84" s="32"/>
      <c r="T84" s="35"/>
      <c r="U84" s="31"/>
      <c r="V84" s="31"/>
      <c r="W84" s="34"/>
      <c r="X84" s="34"/>
      <c r="Y84" s="31"/>
      <c r="Z84" s="31"/>
      <c r="AA84" s="32"/>
      <c r="AB84" s="35"/>
      <c r="AC84" s="31"/>
      <c r="AD84" s="31"/>
      <c r="AE84" s="34"/>
      <c r="AF84" s="34"/>
      <c r="AG84" s="31"/>
      <c r="AH84" s="31"/>
      <c r="AI84" s="32"/>
      <c r="AJ84" s="33" t="str">
        <f t="shared" si="179"/>
        <v/>
      </c>
      <c r="AK84" s="31" t="str">
        <f t="shared" si="180"/>
        <v/>
      </c>
      <c r="AL84" s="34" t="str">
        <f t="shared" si="181"/>
        <v/>
      </c>
      <c r="AM84" s="31" t="str">
        <f t="shared" si="182"/>
        <v/>
      </c>
      <c r="AN84" s="36" t="str">
        <f t="shared" si="183"/>
        <v/>
      </c>
      <c r="AO84" s="37" t="str">
        <f t="shared" si="184"/>
        <v/>
      </c>
      <c r="AP84" s="38" t="str">
        <f t="shared" si="185"/>
        <v/>
      </c>
      <c r="AQ84" s="38" t="str">
        <f t="shared" si="186"/>
        <v/>
      </c>
    </row>
    <row r="85" spans="1:43" ht="15" customHeight="1" thickBot="1" x14ac:dyDescent="0.3">
      <c r="A85" s="209"/>
      <c r="B85" s="194"/>
      <c r="C85" s="27"/>
      <c r="D85" s="39"/>
      <c r="E85" s="40"/>
      <c r="F85" s="40"/>
      <c r="G85" s="40"/>
      <c r="H85" s="30"/>
      <c r="I85" s="31"/>
      <c r="J85" s="31"/>
      <c r="K85" s="43" t="str">
        <f t="shared" si="178"/>
        <v/>
      </c>
      <c r="L85" s="35"/>
      <c r="M85" s="31"/>
      <c r="N85" s="31"/>
      <c r="O85" s="34"/>
      <c r="P85" s="34"/>
      <c r="Q85" s="31"/>
      <c r="R85" s="31"/>
      <c r="S85" s="32"/>
      <c r="T85" s="35"/>
      <c r="U85" s="31"/>
      <c r="V85" s="31"/>
      <c r="W85" s="34"/>
      <c r="X85" s="34"/>
      <c r="Y85" s="31"/>
      <c r="Z85" s="31"/>
      <c r="AA85" s="32"/>
      <c r="AB85" s="35"/>
      <c r="AC85" s="31"/>
      <c r="AD85" s="31"/>
      <c r="AE85" s="34"/>
      <c r="AF85" s="34"/>
      <c r="AG85" s="31"/>
      <c r="AH85" s="31"/>
      <c r="AI85" s="32"/>
      <c r="AJ85" s="33" t="str">
        <f t="shared" si="179"/>
        <v/>
      </c>
      <c r="AK85" s="31" t="str">
        <f t="shared" si="180"/>
        <v/>
      </c>
      <c r="AL85" s="34" t="str">
        <f t="shared" si="181"/>
        <v/>
      </c>
      <c r="AM85" s="31" t="str">
        <f t="shared" si="182"/>
        <v/>
      </c>
      <c r="AN85" s="36" t="str">
        <f t="shared" si="183"/>
        <v/>
      </c>
      <c r="AO85" s="42" t="str">
        <f t="shared" si="184"/>
        <v/>
      </c>
      <c r="AP85" s="43" t="str">
        <f t="shared" si="185"/>
        <v/>
      </c>
      <c r="AQ85" s="38" t="str">
        <f t="shared" si="186"/>
        <v/>
      </c>
    </row>
    <row r="86" spans="1:43" ht="15" customHeight="1" x14ac:dyDescent="0.25">
      <c r="A86" s="209"/>
      <c r="B86" s="194"/>
      <c r="C86" s="145" t="s">
        <v>28</v>
      </c>
      <c r="D86" s="44"/>
      <c r="E86" s="45"/>
      <c r="F86" s="45"/>
      <c r="G86" s="46"/>
      <c r="H86" s="47">
        <f>AVERAGE(H77:H85)</f>
        <v>7.7300000000000013</v>
      </c>
      <c r="I86" s="48">
        <f t="shared" ref="I86:AP86" si="203">AVERAGE(I77:I85)</f>
        <v>882.8</v>
      </c>
      <c r="J86" s="49">
        <f t="shared" si="203"/>
        <v>111.61080000000001</v>
      </c>
      <c r="K86" s="53">
        <f t="shared" si="203"/>
        <v>659.57839999999999</v>
      </c>
      <c r="L86" s="44">
        <f t="shared" si="203"/>
        <v>107</v>
      </c>
      <c r="M86" s="48">
        <f t="shared" si="203"/>
        <v>1330.5489556341668</v>
      </c>
      <c r="N86" s="48">
        <f t="shared" si="203"/>
        <v>48.854771103698909</v>
      </c>
      <c r="O86" s="50">
        <f t="shared" si="203"/>
        <v>1.3771372038705372</v>
      </c>
      <c r="P86" s="50">
        <f t="shared" si="203"/>
        <v>1.6632609175898119</v>
      </c>
      <c r="Q86" s="48">
        <f t="shared" si="203"/>
        <v>39.164426835440324</v>
      </c>
      <c r="R86" s="48">
        <f t="shared" si="203"/>
        <v>170.88706562690692</v>
      </c>
      <c r="S86" s="49">
        <f t="shared" si="203"/>
        <v>180.76650900153899</v>
      </c>
      <c r="T86" s="45">
        <f t="shared" si="203"/>
        <v>100</v>
      </c>
      <c r="U86" s="48">
        <f t="shared" si="203"/>
        <v>1310.6091297585408</v>
      </c>
      <c r="V86" s="48">
        <f t="shared" si="203"/>
        <v>49.654855200075353</v>
      </c>
      <c r="W86" s="50">
        <f t="shared" si="203"/>
        <v>1.3771372038705372</v>
      </c>
      <c r="X86" s="50">
        <f t="shared" si="203"/>
        <v>1.6363918815961078</v>
      </c>
      <c r="Y86" s="48">
        <f t="shared" si="203"/>
        <v>36.356521701721341</v>
      </c>
      <c r="Z86" s="48">
        <f t="shared" si="203"/>
        <v>161.64245363178165</v>
      </c>
      <c r="AA86" s="49">
        <f t="shared" si="203"/>
        <v>163.29541366131832</v>
      </c>
      <c r="AB86" s="44">
        <f t="shared" si="203"/>
        <v>64</v>
      </c>
      <c r="AC86" s="48">
        <f t="shared" si="203"/>
        <v>1162.9564956994466</v>
      </c>
      <c r="AD86" s="48">
        <f t="shared" si="203"/>
        <v>56.568872053680344</v>
      </c>
      <c r="AE86" s="50">
        <f t="shared" si="203"/>
        <v>1.3771372038705372</v>
      </c>
      <c r="AF86" s="50">
        <f t="shared" si="203"/>
        <v>1.4357480555555475</v>
      </c>
      <c r="AG86" s="48">
        <f t="shared" si="203"/>
        <v>21.289981648084702</v>
      </c>
      <c r="AH86" s="48">
        <f t="shared" si="203"/>
        <v>117.6493829366955</v>
      </c>
      <c r="AI86" s="49">
        <f t="shared" si="203"/>
        <v>79.437164280331615</v>
      </c>
      <c r="AJ86" s="44">
        <f t="shared" si="203"/>
        <v>107</v>
      </c>
      <c r="AK86" s="48">
        <f t="shared" si="203"/>
        <v>1232.8394134267689</v>
      </c>
      <c r="AL86" s="45">
        <f t="shared" si="203"/>
        <v>64</v>
      </c>
      <c r="AM86" s="48">
        <f t="shared" si="203"/>
        <v>1049.8187515920858</v>
      </c>
      <c r="AN86" s="51">
        <f t="shared" si="203"/>
        <v>30.371377517844053</v>
      </c>
      <c r="AO86" s="52">
        <f t="shared" si="203"/>
        <v>616.41970671338447</v>
      </c>
      <c r="AP86" s="53">
        <f t="shared" si="203"/>
        <v>524.90937579604292</v>
      </c>
      <c r="AQ86" s="53">
        <f>AVERAGE(AQ77:AQ85)</f>
        <v>605.6497096791951</v>
      </c>
    </row>
    <row r="87" spans="1:43" ht="15" customHeight="1" x14ac:dyDescent="0.25">
      <c r="A87" s="209"/>
      <c r="B87" s="194"/>
      <c r="C87" s="175" t="s">
        <v>29</v>
      </c>
      <c r="D87" s="54"/>
      <c r="E87" s="55"/>
      <c r="F87" s="55"/>
      <c r="G87" s="56"/>
      <c r="H87" s="57">
        <f>_xlfn.STDEV.S(H77:H85)</f>
        <v>0.66230657553734118</v>
      </c>
      <c r="I87" s="58">
        <f t="shared" ref="I87:AP87" si="204">_xlfn.STDEV.S(I77:I85)</f>
        <v>34.061708706405199</v>
      </c>
      <c r="J87" s="59">
        <f t="shared" si="204"/>
        <v>5.288047011893898</v>
      </c>
      <c r="K87" s="63">
        <f>_xlfn.STDEV.S(K77:K85)</f>
        <v>33.558590029975917</v>
      </c>
      <c r="L87" s="54">
        <f t="shared" si="204"/>
        <v>5.3172149517506871E-14</v>
      </c>
      <c r="M87" s="58">
        <f t="shared" si="204"/>
        <v>54.132434972565662</v>
      </c>
      <c r="N87" s="58">
        <f t="shared" si="204"/>
        <v>3.1843552466216454</v>
      </c>
      <c r="O87" s="60">
        <f t="shared" si="204"/>
        <v>7.0531980365832539E-2</v>
      </c>
      <c r="P87" s="60">
        <f t="shared" si="204"/>
        <v>7.2523455991276922E-2</v>
      </c>
      <c r="Q87" s="58">
        <f t="shared" si="204"/>
        <v>6.6623926414351446</v>
      </c>
      <c r="R87" s="58">
        <f t="shared" si="204"/>
        <v>22.418071220071628</v>
      </c>
      <c r="S87" s="59">
        <f t="shared" si="204"/>
        <v>16.963937189246533</v>
      </c>
      <c r="T87" s="55">
        <f t="shared" si="204"/>
        <v>9.1547027570904945E-14</v>
      </c>
      <c r="U87" s="58">
        <f t="shared" si="204"/>
        <v>51.338032023872906</v>
      </c>
      <c r="V87" s="58">
        <f t="shared" si="204"/>
        <v>3.2231000153797629</v>
      </c>
      <c r="W87" s="60">
        <f t="shared" si="204"/>
        <v>7.0531980365832539E-2</v>
      </c>
      <c r="X87" s="60">
        <f t="shared" si="204"/>
        <v>7.0073294976045544E-2</v>
      </c>
      <c r="Y87" s="58">
        <f t="shared" si="204"/>
        <v>6.2093674873876994</v>
      </c>
      <c r="Z87" s="58">
        <f t="shared" si="204"/>
        <v>21.666151048759716</v>
      </c>
      <c r="AA87" s="59">
        <f t="shared" si="204"/>
        <v>14.939405577893559</v>
      </c>
      <c r="AB87" s="54">
        <f t="shared" si="204"/>
        <v>5.7285786768791163E-14</v>
      </c>
      <c r="AC87" s="58">
        <f t="shared" si="204"/>
        <v>39.051491042845726</v>
      </c>
      <c r="AD87" s="58">
        <f t="shared" si="204"/>
        <v>3.4039528197543909</v>
      </c>
      <c r="AE87" s="60">
        <f t="shared" si="204"/>
        <v>7.0531980365832539E-2</v>
      </c>
      <c r="AF87" s="60">
        <f t="shared" si="204"/>
        <v>5.1727845799092675E-2</v>
      </c>
      <c r="AG87" s="58">
        <f t="shared" si="204"/>
        <v>4.0049513368907386</v>
      </c>
      <c r="AH87" s="58">
        <f t="shared" si="204"/>
        <v>20.866980843325202</v>
      </c>
      <c r="AI87" s="59">
        <f t="shared" si="204"/>
        <v>6.2795650612471174</v>
      </c>
      <c r="AJ87" s="54">
        <f t="shared" si="204"/>
        <v>5.3172149517506871E-14</v>
      </c>
      <c r="AK87" s="58">
        <f t="shared" si="204"/>
        <v>56.343198154844835</v>
      </c>
      <c r="AL87" s="55">
        <f t="shared" si="204"/>
        <v>5.7285786768791163E-14</v>
      </c>
      <c r="AM87" s="58">
        <f t="shared" si="204"/>
        <v>40.253869168073066</v>
      </c>
      <c r="AN87" s="61">
        <f t="shared" si="204"/>
        <v>2.3641124701438749</v>
      </c>
      <c r="AO87" s="62">
        <f t="shared" si="204"/>
        <v>28.171599077422417</v>
      </c>
      <c r="AP87" s="63">
        <f t="shared" si="204"/>
        <v>20.126934584036533</v>
      </c>
      <c r="AQ87" s="63">
        <f>_xlfn.STDEV.S(AQ77:AQ85)</f>
        <v>26.729938874950317</v>
      </c>
    </row>
    <row r="88" spans="1:43" ht="15" customHeight="1" thickBot="1" x14ac:dyDescent="0.3">
      <c r="A88" s="209"/>
      <c r="B88" s="195"/>
      <c r="C88" s="147" t="s">
        <v>30</v>
      </c>
      <c r="D88" s="64"/>
      <c r="E88" s="65"/>
      <c r="F88" s="65"/>
      <c r="G88" s="66"/>
      <c r="H88" s="67">
        <f>_xlfn.STDEV.S(H77:H85)/SQRT(COUNT(H77:H85))</f>
        <v>0.29619250496931882</v>
      </c>
      <c r="I88" s="68">
        <f t="shared" ref="I88:AP88" si="205">_xlfn.STDEV.S(I77:I85)/SQRT(COUNT(I77:I85))</f>
        <v>15.232859219463689</v>
      </c>
      <c r="J88" s="69">
        <f t="shared" si="205"/>
        <v>2.3648865173618789</v>
      </c>
      <c r="K88" s="73">
        <f>_xlfn.STDEV.S(K77:K85)/SQRT(COUNT(K77:K85))</f>
        <v>15.007857707214571</v>
      </c>
      <c r="L88" s="64">
        <f t="shared" si="205"/>
        <v>2.3779308166185599E-14</v>
      </c>
      <c r="M88" s="68">
        <f t="shared" si="205"/>
        <v>24.208760877248757</v>
      </c>
      <c r="N88" s="68">
        <f t="shared" si="205"/>
        <v>1.4240869591908212</v>
      </c>
      <c r="O88" s="70">
        <f t="shared" si="205"/>
        <v>3.1542860537136404E-2</v>
      </c>
      <c r="P88" s="70">
        <f t="shared" si="205"/>
        <v>3.2433475511941916E-2</v>
      </c>
      <c r="Q88" s="68">
        <f t="shared" si="205"/>
        <v>2.9795125678086731</v>
      </c>
      <c r="R88" s="68">
        <f t="shared" si="205"/>
        <v>10.025666234502362</v>
      </c>
      <c r="S88" s="69">
        <f t="shared" si="205"/>
        <v>7.586503344238392</v>
      </c>
      <c r="T88" s="65">
        <f t="shared" si="205"/>
        <v>4.0941075357318178E-14</v>
      </c>
      <c r="U88" s="68">
        <f t="shared" si="205"/>
        <v>22.959065887288183</v>
      </c>
      <c r="V88" s="68">
        <f t="shared" si="205"/>
        <v>1.4414141465339534</v>
      </c>
      <c r="W88" s="70">
        <f t="shared" si="205"/>
        <v>3.1542860537136404E-2</v>
      </c>
      <c r="X88" s="70">
        <f t="shared" si="205"/>
        <v>3.1337730194766468E-2</v>
      </c>
      <c r="Y88" s="68">
        <f t="shared" si="205"/>
        <v>2.7769135598151928</v>
      </c>
      <c r="Z88" s="68">
        <f t="shared" si="205"/>
        <v>9.6893973111610165</v>
      </c>
      <c r="AA88" s="69">
        <f t="shared" si="205"/>
        <v>6.6811052831219051</v>
      </c>
      <c r="AB88" s="64">
        <f t="shared" si="205"/>
        <v>2.5618982671915011E-14</v>
      </c>
      <c r="AC88" s="68">
        <f t="shared" si="205"/>
        <v>17.46435771890544</v>
      </c>
      <c r="AD88" s="68">
        <f t="shared" si="205"/>
        <v>1.5222939794345813</v>
      </c>
      <c r="AE88" s="70">
        <f t="shared" si="205"/>
        <v>3.1542860537136404E-2</v>
      </c>
      <c r="AF88" s="70">
        <f t="shared" si="205"/>
        <v>2.3133395907279627E-2</v>
      </c>
      <c r="AG88" s="68">
        <f t="shared" si="205"/>
        <v>1.7910686871732704</v>
      </c>
      <c r="AH88" s="68">
        <f t="shared" si="205"/>
        <v>9.3319975301722078</v>
      </c>
      <c r="AI88" s="69">
        <f t="shared" si="205"/>
        <v>2.8083068692162367</v>
      </c>
      <c r="AJ88" s="64">
        <f t="shared" si="205"/>
        <v>2.3779308166185599E-14</v>
      </c>
      <c r="AK88" s="68">
        <f t="shared" si="205"/>
        <v>25.197444228794755</v>
      </c>
      <c r="AL88" s="65">
        <f t="shared" si="205"/>
        <v>2.5618982671915011E-14</v>
      </c>
      <c r="AM88" s="68">
        <f t="shared" si="205"/>
        <v>18.002077563438856</v>
      </c>
      <c r="AN88" s="71">
        <f t="shared" si="205"/>
        <v>1.0572632379393292</v>
      </c>
      <c r="AO88" s="72">
        <f t="shared" si="205"/>
        <v>12.598722114397377</v>
      </c>
      <c r="AP88" s="73">
        <f t="shared" si="205"/>
        <v>9.0010387817194282</v>
      </c>
      <c r="AQ88" s="73">
        <f>_xlfn.STDEV.S(AQ77:AQ85)/SQRT(COUNT(AQ77:AQ85))</f>
        <v>11.953992071760631</v>
      </c>
    </row>
    <row r="89" spans="1:43" ht="15.75" thickBot="1" x14ac:dyDescent="0.3">
      <c r="A89" s="209"/>
      <c r="B89" s="75"/>
    </row>
    <row r="90" spans="1:43" ht="19.5" thickBot="1" x14ac:dyDescent="0.3">
      <c r="A90" s="209"/>
      <c r="B90" s="203" t="s">
        <v>31</v>
      </c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5"/>
      <c r="Z90" s="132"/>
      <c r="AA90" s="165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65"/>
      <c r="AN90" s="125"/>
      <c r="AO90" s="125"/>
      <c r="AP90" s="125"/>
      <c r="AQ90" s="125"/>
    </row>
    <row r="91" spans="1:43" x14ac:dyDescent="0.25">
      <c r="A91" s="209"/>
      <c r="B91" s="196" t="s">
        <v>1</v>
      </c>
      <c r="C91" s="198" t="s">
        <v>2</v>
      </c>
      <c r="D91" s="76" t="s">
        <v>32</v>
      </c>
      <c r="E91" s="200" t="s">
        <v>33</v>
      </c>
      <c r="F91" s="201"/>
      <c r="G91" s="200" t="s">
        <v>34</v>
      </c>
      <c r="H91" s="201"/>
      <c r="I91" s="200" t="s">
        <v>35</v>
      </c>
      <c r="J91" s="202"/>
      <c r="K91" s="201"/>
      <c r="L91" s="130"/>
      <c r="M91" s="77"/>
      <c r="N91" s="186" t="s">
        <v>51</v>
      </c>
      <c r="O91" s="187"/>
      <c r="P91" s="187"/>
      <c r="Q91" s="188"/>
      <c r="R91" s="186" t="s">
        <v>50</v>
      </c>
      <c r="S91" s="187"/>
      <c r="T91" s="187"/>
      <c r="U91" s="188"/>
      <c r="V91" s="187" t="s">
        <v>49</v>
      </c>
      <c r="W91" s="187"/>
      <c r="X91" s="187"/>
      <c r="Y91" s="188"/>
      <c r="AB91" s="172"/>
      <c r="AC91" s="172"/>
      <c r="AD91" s="166"/>
      <c r="AE91" s="166"/>
      <c r="AF91" s="166"/>
      <c r="AG91" s="166"/>
      <c r="AH91" s="166"/>
      <c r="AI91" s="166"/>
      <c r="AJ91" s="166"/>
      <c r="AK91" s="166"/>
      <c r="AL91" s="166"/>
    </row>
    <row r="92" spans="1:43" ht="18.75" thickBot="1" x14ac:dyDescent="0.3">
      <c r="A92" s="209"/>
      <c r="B92" s="197"/>
      <c r="C92" s="199"/>
      <c r="D92" s="78" t="s">
        <v>36</v>
      </c>
      <c r="E92" s="79" t="s">
        <v>37</v>
      </c>
      <c r="F92" s="80" t="s">
        <v>38</v>
      </c>
      <c r="G92" s="79" t="s">
        <v>39</v>
      </c>
      <c r="H92" s="80" t="s">
        <v>40</v>
      </c>
      <c r="I92" s="79" t="s">
        <v>41</v>
      </c>
      <c r="J92" s="81" t="s">
        <v>42</v>
      </c>
      <c r="K92" s="80" t="s">
        <v>43</v>
      </c>
      <c r="L92" s="82" t="s">
        <v>44</v>
      </c>
      <c r="M92" s="83"/>
      <c r="N92" s="84" t="s">
        <v>45</v>
      </c>
      <c r="O92" s="85" t="s">
        <v>46</v>
      </c>
      <c r="P92" s="85" t="s">
        <v>47</v>
      </c>
      <c r="Q92" s="86" t="s">
        <v>48</v>
      </c>
      <c r="R92" s="84" t="s">
        <v>45</v>
      </c>
      <c r="S92" s="85" t="s">
        <v>46</v>
      </c>
      <c r="T92" s="85" t="s">
        <v>47</v>
      </c>
      <c r="U92" s="86" t="s">
        <v>48</v>
      </c>
      <c r="V92" s="85" t="s">
        <v>45</v>
      </c>
      <c r="W92" s="85" t="s">
        <v>46</v>
      </c>
      <c r="X92" s="85" t="s">
        <v>47</v>
      </c>
      <c r="Y92" s="86" t="s">
        <v>48</v>
      </c>
      <c r="AB92" s="172"/>
      <c r="AC92" s="172"/>
      <c r="AD92" s="166"/>
      <c r="AE92" s="167"/>
      <c r="AF92" s="167"/>
      <c r="AG92" s="168"/>
      <c r="AH92" s="167"/>
      <c r="AI92" s="167"/>
      <c r="AJ92" s="167"/>
      <c r="AK92" s="167"/>
      <c r="AL92" s="167"/>
    </row>
    <row r="93" spans="1:43" x14ac:dyDescent="0.25">
      <c r="A93" s="209"/>
      <c r="B93" s="193" t="s">
        <v>59</v>
      </c>
      <c r="C93" s="14">
        <v>292</v>
      </c>
      <c r="D93" s="87">
        <v>9.7501425362295358</v>
      </c>
      <c r="E93" s="88">
        <v>25.870601328373468</v>
      </c>
      <c r="F93" s="89">
        <v>2.337311630789858E-14</v>
      </c>
      <c r="G93" s="88">
        <v>12.042035460385623</v>
      </c>
      <c r="H93" s="89">
        <v>5.9936567947028993E-2</v>
      </c>
      <c r="I93" s="88">
        <v>0.88567699905350072</v>
      </c>
      <c r="J93" s="87">
        <v>1.0302403404605138</v>
      </c>
      <c r="K93" s="90">
        <v>37.120229505916789</v>
      </c>
      <c r="L93" s="87">
        <v>0.10455846871874669</v>
      </c>
      <c r="M93" s="83"/>
      <c r="N93" s="91">
        <v>1.9441665128033667</v>
      </c>
      <c r="O93" s="87">
        <v>1.7822195916899579</v>
      </c>
      <c r="P93" s="87">
        <v>0.93565787793025035</v>
      </c>
      <c r="Q93" s="92">
        <v>1.1295130094183947</v>
      </c>
      <c r="R93" s="91">
        <v>1.372410663984549</v>
      </c>
      <c r="S93" s="87">
        <v>1.3946781554424361</v>
      </c>
      <c r="T93" s="87">
        <v>0.61103099722029552</v>
      </c>
      <c r="U93" s="92">
        <v>0.77937126915969501</v>
      </c>
      <c r="V93" s="93">
        <v>0.97696809109965743</v>
      </c>
      <c r="W93" s="93">
        <v>1.1259922300825664</v>
      </c>
      <c r="X93" s="93">
        <v>0.39855133858559016</v>
      </c>
      <c r="Y93" s="95">
        <v>0.54873844450589038</v>
      </c>
      <c r="AB93" s="173"/>
      <c r="AC93" s="169"/>
      <c r="AD93" s="166"/>
      <c r="AE93" s="170"/>
      <c r="AF93" s="170"/>
      <c r="AG93" s="170"/>
      <c r="AH93" s="170"/>
      <c r="AI93" s="170"/>
      <c r="AJ93" s="170"/>
      <c r="AK93" s="170"/>
      <c r="AL93" s="170"/>
    </row>
    <row r="94" spans="1:43" x14ac:dyDescent="0.25">
      <c r="A94" s="209"/>
      <c r="B94" s="194"/>
      <c r="C94" s="27">
        <v>293</v>
      </c>
      <c r="D94" s="93">
        <v>30.335531726693858</v>
      </c>
      <c r="E94" s="97">
        <v>2.5181681869215136</v>
      </c>
      <c r="F94" s="98">
        <v>0.93506688002707827</v>
      </c>
      <c r="G94" s="97">
        <v>13.424986522160115</v>
      </c>
      <c r="H94" s="98">
        <v>0.16912426944188988</v>
      </c>
      <c r="I94" s="97">
        <v>1.0263674142965862</v>
      </c>
      <c r="J94" s="93">
        <v>1.5000193944268256</v>
      </c>
      <c r="K94" s="96">
        <v>28.454088562668868</v>
      </c>
      <c r="L94" s="93">
        <v>6.5438068064577484E-2</v>
      </c>
      <c r="M94" s="83"/>
      <c r="N94" s="94">
        <v>2.0251407837251891</v>
      </c>
      <c r="O94" s="93">
        <v>3.4932763890166738</v>
      </c>
      <c r="P94" s="93">
        <v>0.92383290203525459</v>
      </c>
      <c r="Q94" s="95">
        <v>1.1665919932328932</v>
      </c>
      <c r="R94" s="94">
        <v>1.3760288959957472</v>
      </c>
      <c r="S94" s="93">
        <v>2.817873986314547</v>
      </c>
      <c r="T94" s="93">
        <v>0.63786077764127547</v>
      </c>
      <c r="U94" s="95">
        <v>0.84952569629400498</v>
      </c>
      <c r="V94" s="93">
        <v>0.92928184115493484</v>
      </c>
      <c r="W94" s="93">
        <v>2.300156086968153</v>
      </c>
      <c r="X94" s="93">
        <v>0.43210128261961239</v>
      </c>
      <c r="Y94" s="95">
        <v>0.61941726861312874</v>
      </c>
      <c r="AB94" s="173"/>
      <c r="AC94" s="169"/>
      <c r="AD94" s="166"/>
      <c r="AE94" s="170"/>
      <c r="AF94" s="170"/>
      <c r="AG94" s="170"/>
      <c r="AH94" s="170"/>
      <c r="AI94" s="170"/>
      <c r="AJ94" s="170"/>
      <c r="AK94" s="170"/>
      <c r="AL94" s="170"/>
    </row>
    <row r="95" spans="1:43" x14ac:dyDescent="0.25">
      <c r="A95" s="209"/>
      <c r="B95" s="194"/>
      <c r="C95" s="27">
        <v>299</v>
      </c>
      <c r="D95" s="93">
        <v>20.765972350915693</v>
      </c>
      <c r="E95" s="97">
        <v>6.0104705952870621</v>
      </c>
      <c r="F95" s="98">
        <v>0.72573856860805308</v>
      </c>
      <c r="G95" s="97">
        <v>10.714761201380441</v>
      </c>
      <c r="H95" s="98">
        <v>0.16744416025151004</v>
      </c>
      <c r="I95" s="97">
        <v>0.60226795042444692</v>
      </c>
      <c r="J95" s="93">
        <v>1.8233227115080419</v>
      </c>
      <c r="K95" s="96">
        <v>28.177458081364794</v>
      </c>
      <c r="L95" s="93">
        <v>9.1413901263304662E-2</v>
      </c>
      <c r="M95" s="83"/>
      <c r="N95" s="94">
        <v>1.903050635234165</v>
      </c>
      <c r="O95" s="93">
        <v>3.5309183395163819</v>
      </c>
      <c r="P95" s="93">
        <v>0.98311379069962557</v>
      </c>
      <c r="Q95" s="95">
        <v>1.2021968061322836</v>
      </c>
      <c r="R95" s="94">
        <v>1.3240940545036575</v>
      </c>
      <c r="S95" s="93">
        <v>2.8356924431970101</v>
      </c>
      <c r="T95" s="93">
        <v>0.68262351670138643</v>
      </c>
      <c r="U95" s="95">
        <v>0.87294549507787045</v>
      </c>
      <c r="V95" s="93">
        <v>0.91800011385113844</v>
      </c>
      <c r="W95" s="93">
        <v>2.3106864971518828</v>
      </c>
      <c r="X95" s="93">
        <v>0.46816123223250639</v>
      </c>
      <c r="Y95" s="95">
        <v>0.63631907303748325</v>
      </c>
      <c r="AB95" s="173"/>
      <c r="AC95" s="169"/>
      <c r="AD95" s="166"/>
      <c r="AE95" s="170"/>
      <c r="AF95" s="170"/>
      <c r="AG95" s="170"/>
      <c r="AH95" s="170"/>
      <c r="AI95" s="170"/>
      <c r="AJ95" s="170"/>
      <c r="AK95" s="170"/>
      <c r="AL95" s="170"/>
    </row>
    <row r="96" spans="1:43" x14ac:dyDescent="0.25">
      <c r="A96" s="209"/>
      <c r="B96" s="194"/>
      <c r="C96" s="27">
        <v>309</v>
      </c>
      <c r="D96" s="93">
        <v>18.31476632422245</v>
      </c>
      <c r="E96" s="97">
        <v>5.6495491527534885</v>
      </c>
      <c r="F96" s="98">
        <v>1.1421839526978885</v>
      </c>
      <c r="G96" s="97">
        <v>12.257763760952857</v>
      </c>
      <c r="H96" s="98">
        <v>2.8783965834243239E-2</v>
      </c>
      <c r="I96" s="97">
        <v>1.137747849440554</v>
      </c>
      <c r="J96" s="93">
        <v>1.6043555429986383</v>
      </c>
      <c r="K96" s="96">
        <v>26.312058260838359</v>
      </c>
      <c r="L96" s="93">
        <v>9.6942681813767306E-2</v>
      </c>
      <c r="M96" s="83"/>
      <c r="N96" s="94">
        <v>1.5862287521329739</v>
      </c>
      <c r="O96" s="93">
        <v>3.6779145585012287</v>
      </c>
      <c r="P96" s="93">
        <v>1.0489631491819436</v>
      </c>
      <c r="Q96" s="95">
        <v>1.2784615109507962</v>
      </c>
      <c r="R96" s="94">
        <v>1.0691757668851465</v>
      </c>
      <c r="S96" s="93">
        <v>2.7620526354494408</v>
      </c>
      <c r="T96" s="93">
        <v>0.62374327826543974</v>
      </c>
      <c r="U96" s="95">
        <v>0.81012891785427721</v>
      </c>
      <c r="V96" s="93">
        <v>0.72792244251144245</v>
      </c>
      <c r="W96" s="93">
        <v>2.1712801537745432</v>
      </c>
      <c r="X96" s="93">
        <v>0.37144344255513473</v>
      </c>
      <c r="Y96" s="95">
        <v>0.52917184623519353</v>
      </c>
      <c r="AB96" s="173"/>
      <c r="AC96" s="169"/>
      <c r="AD96" s="166"/>
      <c r="AE96" s="170"/>
      <c r="AF96" s="170"/>
      <c r="AG96" s="170"/>
      <c r="AH96" s="170"/>
      <c r="AI96" s="170"/>
      <c r="AJ96" s="170"/>
      <c r="AK96" s="170"/>
      <c r="AL96" s="170"/>
    </row>
    <row r="97" spans="1:38" x14ac:dyDescent="0.25">
      <c r="A97" s="209"/>
      <c r="B97" s="194"/>
      <c r="C97" s="27">
        <v>322</v>
      </c>
      <c r="D97" s="93">
        <v>8.3064563194476282</v>
      </c>
      <c r="E97" s="97">
        <v>19.74303907000423</v>
      </c>
      <c r="F97" s="98">
        <v>2.350794496960101E-11</v>
      </c>
      <c r="G97" s="97">
        <v>18.325295130928627</v>
      </c>
      <c r="H97" s="98">
        <v>3.620785427957289E-2</v>
      </c>
      <c r="I97" s="97">
        <v>1.7388462105417359</v>
      </c>
      <c r="J97" s="93">
        <v>1.2363883850882467</v>
      </c>
      <c r="K97" s="96">
        <v>23.6742052594971</v>
      </c>
      <c r="L97" s="93">
        <v>8.8086434734425609E-2</v>
      </c>
      <c r="M97" s="83"/>
      <c r="N97" s="94">
        <v>1.5861118311763331</v>
      </c>
      <c r="O97" s="93">
        <v>3.2459343490072716</v>
      </c>
      <c r="P97" s="93">
        <v>0.75468969597327651</v>
      </c>
      <c r="Q97" s="95">
        <v>0.98613758099285076</v>
      </c>
      <c r="R97" s="94">
        <v>1.1320933458083124</v>
      </c>
      <c r="S97" s="93">
        <v>2.59397315973747</v>
      </c>
      <c r="T97" s="93">
        <v>0.52622733451555725</v>
      </c>
      <c r="U97" s="95">
        <v>0.7256193679976527</v>
      </c>
      <c r="V97" s="93">
        <v>0.82089688648530124</v>
      </c>
      <c r="W97" s="93">
        <v>2.1310401747788807</v>
      </c>
      <c r="X97" s="93">
        <v>0.37475460274327627</v>
      </c>
      <c r="Y97" s="95">
        <v>0.55093964786549121</v>
      </c>
      <c r="AB97" s="173"/>
      <c r="AC97" s="169"/>
      <c r="AD97" s="166"/>
      <c r="AE97" s="170"/>
      <c r="AF97" s="170"/>
      <c r="AG97" s="170"/>
      <c r="AH97" s="170"/>
      <c r="AI97" s="170"/>
      <c r="AJ97" s="170"/>
      <c r="AK97" s="170"/>
      <c r="AL97" s="170"/>
    </row>
    <row r="98" spans="1:38" x14ac:dyDescent="0.25">
      <c r="A98" s="209"/>
      <c r="B98" s="194"/>
      <c r="C98" s="27"/>
      <c r="D98" s="93"/>
      <c r="E98" s="97"/>
      <c r="F98" s="98"/>
      <c r="G98" s="97"/>
      <c r="H98" s="98"/>
      <c r="I98" s="97"/>
      <c r="J98" s="93"/>
      <c r="K98" s="96"/>
      <c r="L98" s="93"/>
      <c r="M98" s="83"/>
      <c r="N98" s="94"/>
      <c r="O98" s="93"/>
      <c r="P98" s="93"/>
      <c r="Q98" s="95"/>
      <c r="R98" s="94"/>
      <c r="S98" s="93"/>
      <c r="T98" s="93"/>
      <c r="U98" s="95"/>
      <c r="V98" s="93"/>
      <c r="W98" s="93"/>
      <c r="X98" s="93"/>
      <c r="Y98" s="95"/>
      <c r="AB98" s="173"/>
      <c r="AC98" s="169"/>
      <c r="AD98" s="166"/>
      <c r="AE98" s="170"/>
      <c r="AF98" s="170"/>
      <c r="AG98" s="170"/>
      <c r="AH98" s="170"/>
      <c r="AI98" s="170"/>
      <c r="AJ98" s="170"/>
      <c r="AK98" s="170"/>
      <c r="AL98" s="170"/>
    </row>
    <row r="99" spans="1:38" x14ac:dyDescent="0.25">
      <c r="A99" s="209"/>
      <c r="B99" s="194"/>
      <c r="C99" s="27"/>
      <c r="D99" s="93"/>
      <c r="E99" s="97"/>
      <c r="F99" s="98"/>
      <c r="G99" s="97"/>
      <c r="H99" s="98"/>
      <c r="I99" s="97"/>
      <c r="J99" s="93"/>
      <c r="K99" s="96"/>
      <c r="L99" s="93"/>
      <c r="M99" s="83"/>
      <c r="N99" s="94"/>
      <c r="O99" s="93"/>
      <c r="P99" s="93"/>
      <c r="Q99" s="95"/>
      <c r="R99" s="94"/>
      <c r="S99" s="93"/>
      <c r="T99" s="93"/>
      <c r="U99" s="95"/>
      <c r="V99" s="93"/>
      <c r="W99" s="93"/>
      <c r="X99" s="93"/>
      <c r="Y99" s="95"/>
      <c r="AB99" s="173"/>
      <c r="AC99" s="169"/>
      <c r="AD99" s="166"/>
      <c r="AE99" s="170"/>
      <c r="AF99" s="170"/>
      <c r="AG99" s="170"/>
      <c r="AH99" s="170"/>
      <c r="AI99" s="170"/>
      <c r="AJ99" s="170"/>
      <c r="AK99" s="170"/>
      <c r="AL99" s="170"/>
    </row>
    <row r="100" spans="1:38" x14ac:dyDescent="0.25">
      <c r="A100" s="209"/>
      <c r="B100" s="194"/>
      <c r="C100" s="27"/>
      <c r="D100" s="93"/>
      <c r="E100" s="97"/>
      <c r="F100" s="98"/>
      <c r="G100" s="97"/>
      <c r="H100" s="98"/>
      <c r="I100" s="97"/>
      <c r="J100" s="93"/>
      <c r="K100" s="96"/>
      <c r="L100" s="93"/>
      <c r="M100" s="83"/>
      <c r="N100" s="94"/>
      <c r="O100" s="93"/>
      <c r="P100" s="93"/>
      <c r="Q100" s="95"/>
      <c r="R100" s="94"/>
      <c r="S100" s="93"/>
      <c r="T100" s="93"/>
      <c r="U100" s="95"/>
      <c r="V100" s="93"/>
      <c r="W100" s="93"/>
      <c r="X100" s="93"/>
      <c r="Y100" s="95"/>
      <c r="AB100" s="173"/>
      <c r="AC100" s="169"/>
      <c r="AD100" s="166"/>
      <c r="AE100" s="170"/>
      <c r="AF100" s="170"/>
      <c r="AG100" s="170"/>
      <c r="AH100" s="170"/>
      <c r="AI100" s="170"/>
      <c r="AJ100" s="170"/>
      <c r="AK100" s="170"/>
      <c r="AL100" s="170"/>
    </row>
    <row r="101" spans="1:38" ht="15.75" thickBot="1" x14ac:dyDescent="0.3">
      <c r="A101" s="209"/>
      <c r="B101" s="194"/>
      <c r="C101" s="27"/>
      <c r="D101" s="99"/>
      <c r="E101" s="100"/>
      <c r="F101" s="101"/>
      <c r="G101" s="100"/>
      <c r="H101" s="101"/>
      <c r="I101" s="100"/>
      <c r="J101" s="99"/>
      <c r="K101" s="102"/>
      <c r="L101" s="99"/>
      <c r="M101" s="83"/>
      <c r="N101" s="94"/>
      <c r="O101" s="93"/>
      <c r="P101" s="93"/>
      <c r="Q101" s="95"/>
      <c r="R101" s="94"/>
      <c r="S101" s="93"/>
      <c r="T101" s="93"/>
      <c r="U101" s="95"/>
      <c r="V101" s="93"/>
      <c r="W101" s="93"/>
      <c r="X101" s="93"/>
      <c r="Y101" s="95"/>
      <c r="AB101" s="173"/>
      <c r="AC101" s="169"/>
      <c r="AD101" s="166"/>
      <c r="AE101" s="170"/>
      <c r="AF101" s="170"/>
      <c r="AG101" s="170"/>
      <c r="AH101" s="170"/>
      <c r="AI101" s="170"/>
      <c r="AJ101" s="170"/>
      <c r="AK101" s="170"/>
      <c r="AL101" s="170"/>
    </row>
    <row r="102" spans="1:38" x14ac:dyDescent="0.25">
      <c r="A102" s="209"/>
      <c r="B102" s="194"/>
      <c r="C102" s="145" t="s">
        <v>28</v>
      </c>
      <c r="D102" s="103">
        <f>AVERAGE(D93:D101)</f>
        <v>17.494573851501833</v>
      </c>
      <c r="E102" s="104">
        <f t="shared" ref="E102:L102" si="206">AVERAGE(E93:E101)</f>
        <v>11.958365666667952</v>
      </c>
      <c r="F102" s="105">
        <f t="shared" si="206"/>
        <v>0.5605978802713103</v>
      </c>
      <c r="G102" s="104">
        <f t="shared" si="206"/>
        <v>13.352968415161532</v>
      </c>
      <c r="H102" s="105">
        <f t="shared" si="206"/>
        <v>9.2299363550849015E-2</v>
      </c>
      <c r="I102" s="104">
        <f t="shared" si="206"/>
        <v>1.0781812847513648</v>
      </c>
      <c r="J102" s="106">
        <f t="shared" si="206"/>
        <v>1.4388652748964532</v>
      </c>
      <c r="K102" s="107">
        <f t="shared" si="206"/>
        <v>28.747607934057179</v>
      </c>
      <c r="L102" s="106">
        <f t="shared" si="206"/>
        <v>8.9287910918964347E-2</v>
      </c>
      <c r="M102" s="83"/>
      <c r="N102" s="103">
        <f t="shared" ref="N102:U102" si="207">AVERAGE(N93:N101)</f>
        <v>1.8089397030144057</v>
      </c>
      <c r="O102" s="106">
        <f t="shared" si="207"/>
        <v>3.1460526455463027</v>
      </c>
      <c r="P102" s="106">
        <f t="shared" si="207"/>
        <v>0.92925148316407002</v>
      </c>
      <c r="Q102" s="108">
        <f t="shared" si="207"/>
        <v>1.1525801801454436</v>
      </c>
      <c r="R102" s="103">
        <f t="shared" si="207"/>
        <v>1.2547605454354827</v>
      </c>
      <c r="S102" s="106">
        <f t="shared" si="207"/>
        <v>2.480854076028181</v>
      </c>
      <c r="T102" s="106">
        <f t="shared" si="207"/>
        <v>0.61629718086879082</v>
      </c>
      <c r="U102" s="108">
        <f t="shared" si="207"/>
        <v>0.80751814927670007</v>
      </c>
      <c r="V102" s="103">
        <f>AVERAGE(V93:V101)</f>
        <v>0.87461387502049492</v>
      </c>
      <c r="W102" s="106">
        <f>AVERAGE(W93:W101)</f>
        <v>2.0078310285512053</v>
      </c>
      <c r="X102" s="106">
        <f>AVERAGE(X93:X101)</f>
        <v>0.40900237974722398</v>
      </c>
      <c r="Y102" s="108">
        <f>AVERAGE(Y93:Y101)</f>
        <v>0.5769172560514374</v>
      </c>
      <c r="AB102" s="173"/>
      <c r="AC102" s="174"/>
      <c r="AD102" s="174"/>
      <c r="AE102" s="170"/>
      <c r="AF102" s="170"/>
      <c r="AG102" s="170"/>
      <c r="AH102" s="170"/>
      <c r="AI102" s="170"/>
      <c r="AJ102" s="170"/>
      <c r="AK102" s="170"/>
      <c r="AL102" s="170"/>
    </row>
    <row r="103" spans="1:38" x14ac:dyDescent="0.25">
      <c r="A103" s="209"/>
      <c r="B103" s="194"/>
      <c r="C103" s="175" t="s">
        <v>29</v>
      </c>
      <c r="D103" s="109">
        <f>_xlfn.STDEV.S(D93:D101)</f>
        <v>8.9535283989964398</v>
      </c>
      <c r="E103" s="110">
        <f t="shared" ref="E103:L103" si="208">_xlfn.STDEV.S(E93:E101)</f>
        <v>10.227993341150183</v>
      </c>
      <c r="F103" s="111">
        <f t="shared" si="208"/>
        <v>0.5325130996196199</v>
      </c>
      <c r="G103" s="110">
        <f t="shared" si="208"/>
        <v>2.9414016780028205</v>
      </c>
      <c r="H103" s="111">
        <f t="shared" si="208"/>
        <v>7.0314686117257649E-2</v>
      </c>
      <c r="I103" s="110">
        <f t="shared" si="208"/>
        <v>0.42019709624537599</v>
      </c>
      <c r="J103" s="112">
        <f t="shared" si="208"/>
        <v>0.31100868303280621</v>
      </c>
      <c r="K103" s="113">
        <f t="shared" si="208"/>
        <v>5.0542886089543897</v>
      </c>
      <c r="L103" s="112">
        <f t="shared" si="208"/>
        <v>1.4718728181415688E-2</v>
      </c>
      <c r="M103" s="114"/>
      <c r="N103" s="109">
        <f t="shared" ref="N103:U103" si="209">_xlfn.STDEV.S(N93:N101)</f>
        <v>0.20804956924966053</v>
      </c>
      <c r="O103" s="112">
        <f t="shared" si="209"/>
        <v>0.7780713300132136</v>
      </c>
      <c r="P103" s="112">
        <f t="shared" si="209"/>
        <v>0.10928660898804589</v>
      </c>
      <c r="Q103" s="115">
        <f t="shared" si="209"/>
        <v>0.10809658077809829</v>
      </c>
      <c r="R103" s="109">
        <f t="shared" si="209"/>
        <v>0.14391286479661058</v>
      </c>
      <c r="S103" s="112">
        <f t="shared" si="209"/>
        <v>0.61464204504015629</v>
      </c>
      <c r="T103" s="112">
        <f t="shared" si="209"/>
        <v>5.7140016209088818E-2</v>
      </c>
      <c r="U103" s="115">
        <f t="shared" si="209"/>
        <v>5.8206195831880664E-2</v>
      </c>
      <c r="V103" s="109">
        <f>_xlfn.STDEV.S(V93:V101)</f>
        <v>9.9688551272416465E-2</v>
      </c>
      <c r="W103" s="112">
        <f>_xlfn.STDEV.S(W93:W101)</f>
        <v>0.49917711069690646</v>
      </c>
      <c r="X103" s="112">
        <f>_xlfn.STDEV.S(X93:X101)</f>
        <v>4.1006515931486541E-2</v>
      </c>
      <c r="Y103" s="115">
        <f>_xlfn.STDEV.S(Y93:Y101)</f>
        <v>4.7653259685699036E-2</v>
      </c>
      <c r="AB103" s="173"/>
      <c r="AC103" s="174"/>
      <c r="AD103" s="174"/>
      <c r="AE103" s="170"/>
      <c r="AF103" s="170"/>
      <c r="AG103" s="170"/>
      <c r="AH103" s="170"/>
      <c r="AI103" s="170"/>
      <c r="AJ103" s="170"/>
      <c r="AK103" s="170"/>
      <c r="AL103" s="170"/>
    </row>
    <row r="104" spans="1:38" ht="15.75" thickBot="1" x14ac:dyDescent="0.3">
      <c r="A104" s="209"/>
      <c r="B104" s="195"/>
      <c r="C104" s="147" t="s">
        <v>30</v>
      </c>
      <c r="D104" s="116">
        <f>D103/SQRT(COUNT(D93:D101))</f>
        <v>4.0041396277261798</v>
      </c>
      <c r="E104" s="117">
        <f t="shared" ref="E104:L104" si="210">E103/SQRT(COUNT(E93:E101))</f>
        <v>4.5740976768454011</v>
      </c>
      <c r="F104" s="118">
        <f t="shared" si="210"/>
        <v>0.23814709793171748</v>
      </c>
      <c r="G104" s="117">
        <f t="shared" si="210"/>
        <v>1.3154348202292507</v>
      </c>
      <c r="H104" s="118">
        <f t="shared" si="210"/>
        <v>3.1445683594949772E-2</v>
      </c>
      <c r="I104" s="117">
        <f t="shared" si="210"/>
        <v>0.18791785423053647</v>
      </c>
      <c r="J104" s="119">
        <f t="shared" si="210"/>
        <v>0.13908731137080801</v>
      </c>
      <c r="K104" s="120">
        <f t="shared" si="210"/>
        <v>2.2603465815049733</v>
      </c>
      <c r="L104" s="119">
        <f t="shared" si="210"/>
        <v>6.5824153511974673E-3</v>
      </c>
      <c r="M104" s="114"/>
      <c r="N104" s="116">
        <f t="shared" ref="N104:U104" si="211">_xlfn.STDEV.S(N93:N101)/SQRT(COUNT(N93:N101))</f>
        <v>9.3042595906358175E-2</v>
      </c>
      <c r="O104" s="119">
        <f t="shared" si="211"/>
        <v>0.34796407705064358</v>
      </c>
      <c r="P104" s="119">
        <f t="shared" si="211"/>
        <v>4.8874457345542022E-2</v>
      </c>
      <c r="Q104" s="121">
        <f t="shared" si="211"/>
        <v>4.8342260551024974E-2</v>
      </c>
      <c r="R104" s="116">
        <f t="shared" si="211"/>
        <v>6.4359789704391546E-2</v>
      </c>
      <c r="S104" s="119">
        <f t="shared" si="211"/>
        <v>0.27487627890785538</v>
      </c>
      <c r="T104" s="119">
        <f t="shared" si="211"/>
        <v>2.5553792095792484E-2</v>
      </c>
      <c r="U104" s="121">
        <f t="shared" si="211"/>
        <v>2.6030602118350017E-2</v>
      </c>
      <c r="V104" s="116">
        <f>_xlfn.STDEV.S(V93:V101)/SQRT(COUNT(V93:V101))</f>
        <v>4.4582075444719274E-2</v>
      </c>
      <c r="W104" s="119">
        <f>_xlfn.STDEV.S(W93:W101)/SQRT(COUNT(W93:W101))</f>
        <v>0.22323879046604403</v>
      </c>
      <c r="X104" s="119">
        <f>_xlfn.STDEV.S(X93:X101)/SQRT(COUNT(X93:X101))</f>
        <v>1.83386714286464E-2</v>
      </c>
      <c r="Y104" s="121">
        <f>_xlfn.STDEV.S(Y93:Y101)/SQRT(COUNT(Y93:Y101))</f>
        <v>2.1311185601334659E-2</v>
      </c>
      <c r="AB104" s="173"/>
      <c r="AC104" s="174"/>
      <c r="AD104" s="174"/>
      <c r="AE104" s="170"/>
      <c r="AF104" s="170"/>
      <c r="AG104" s="170"/>
      <c r="AH104" s="170"/>
      <c r="AI104" s="170"/>
      <c r="AJ104" s="170"/>
      <c r="AK104" s="170"/>
      <c r="AL104" s="170"/>
    </row>
    <row r="105" spans="1:38" x14ac:dyDescent="0.25">
      <c r="A105" s="209"/>
      <c r="B105" s="193" t="s">
        <v>60</v>
      </c>
      <c r="C105" s="14">
        <v>182</v>
      </c>
      <c r="D105" s="87">
        <v>24.171812686169464</v>
      </c>
      <c r="E105" s="88">
        <v>8.0402246677005405</v>
      </c>
      <c r="F105" s="89">
        <v>0.59830261371985594</v>
      </c>
      <c r="G105" s="88">
        <v>16.31158334625718</v>
      </c>
      <c r="H105" s="89">
        <v>0.15674734143384214</v>
      </c>
      <c r="I105" s="88">
        <v>1.0126397009707671</v>
      </c>
      <c r="J105" s="87">
        <v>1.4411661557601148</v>
      </c>
      <c r="K105" s="90">
        <v>28.354470695556373</v>
      </c>
      <c r="L105" s="87">
        <v>6.7727688647693102E-2</v>
      </c>
      <c r="M105" s="83"/>
      <c r="N105" s="91">
        <v>2.811000721231264</v>
      </c>
      <c r="O105" s="87">
        <v>4.9795973111552119</v>
      </c>
      <c r="P105" s="87">
        <v>1.3087363926654361</v>
      </c>
      <c r="Q105" s="92">
        <v>1.6296628289325872</v>
      </c>
      <c r="R105" s="91">
        <v>1.1076568224476233</v>
      </c>
      <c r="S105" s="87">
        <v>3.1097478923187656</v>
      </c>
      <c r="T105" s="87">
        <v>0.53876958686841714</v>
      </c>
      <c r="U105" s="92">
        <v>0.77507633089605521</v>
      </c>
      <c r="V105" s="93">
        <v>1.5567960817422051</v>
      </c>
      <c r="W105" s="93">
        <v>3.6502046150281311</v>
      </c>
      <c r="X105" s="93">
        <v>0.74948493422262075</v>
      </c>
      <c r="Y105" s="95">
        <v>1.0106914728365801</v>
      </c>
      <c r="AB105" s="173"/>
      <c r="AC105" s="169"/>
      <c r="AD105" s="166"/>
      <c r="AE105" s="170"/>
      <c r="AF105" s="170"/>
      <c r="AG105" s="170"/>
      <c r="AH105" s="170"/>
      <c r="AI105" s="170"/>
      <c r="AJ105" s="170"/>
      <c r="AK105" s="170"/>
      <c r="AL105" s="170"/>
    </row>
    <row r="106" spans="1:38" x14ac:dyDescent="0.25">
      <c r="A106" s="209"/>
      <c r="B106" s="194"/>
      <c r="C106" s="27">
        <v>184</v>
      </c>
      <c r="D106" s="93">
        <v>19.368879399660837</v>
      </c>
      <c r="E106" s="97">
        <v>8.6753667651000548</v>
      </c>
      <c r="F106" s="98">
        <v>0.69668257249559951</v>
      </c>
      <c r="G106" s="97">
        <v>14.6267056113842</v>
      </c>
      <c r="H106" s="98">
        <v>4.041171064103883E-2</v>
      </c>
      <c r="I106" s="97">
        <v>0.92057783692812312</v>
      </c>
      <c r="J106" s="93">
        <v>1.3556381770281634</v>
      </c>
      <c r="K106" s="96">
        <v>28.609251471071623</v>
      </c>
      <c r="L106" s="93">
        <v>7.394692397472169E-2</v>
      </c>
      <c r="M106" s="83"/>
      <c r="N106" s="94">
        <v>2.7465380297005879</v>
      </c>
      <c r="O106" s="93">
        <v>5.4339524950791604</v>
      </c>
      <c r="P106" s="93">
        <v>1.8958224836456796</v>
      </c>
      <c r="Q106" s="95">
        <v>2.2338094463913856</v>
      </c>
      <c r="R106" s="94">
        <v>1.0361364344063069</v>
      </c>
      <c r="S106" s="93">
        <v>2.7844928689503146</v>
      </c>
      <c r="T106" s="93">
        <v>0.55009492822437167</v>
      </c>
      <c r="U106" s="95">
        <v>0.76151294431337468</v>
      </c>
      <c r="V106" s="93">
        <v>1.471911527237284</v>
      </c>
      <c r="W106" s="93">
        <v>3.4563385486053404</v>
      </c>
      <c r="X106" s="93">
        <v>0.86712486001626421</v>
      </c>
      <c r="Y106" s="95">
        <v>1.1115158088717216</v>
      </c>
      <c r="AB106" s="173"/>
      <c r="AC106" s="169"/>
      <c r="AD106" s="166"/>
      <c r="AE106" s="170"/>
      <c r="AF106" s="170"/>
      <c r="AG106" s="170"/>
      <c r="AH106" s="170"/>
      <c r="AI106" s="170"/>
      <c r="AJ106" s="170"/>
      <c r="AK106" s="170"/>
      <c r="AL106" s="170"/>
    </row>
    <row r="107" spans="1:38" x14ac:dyDescent="0.25">
      <c r="A107" s="209"/>
      <c r="B107" s="194"/>
      <c r="C107" s="27">
        <v>188</v>
      </c>
      <c r="D107" s="93">
        <v>20.355829345873147</v>
      </c>
      <c r="E107" s="97">
        <v>16.594961538165578</v>
      </c>
      <c r="F107" s="98">
        <v>0.34594325721010433</v>
      </c>
      <c r="G107" s="97">
        <v>13.810050365448447</v>
      </c>
      <c r="H107" s="98">
        <v>5.1727113732072311E-2</v>
      </c>
      <c r="I107" s="97">
        <v>1.604275126620043</v>
      </c>
      <c r="J107" s="93">
        <v>1.5484120143641413</v>
      </c>
      <c r="K107" s="96">
        <v>24.175185555058707</v>
      </c>
      <c r="L107" s="93">
        <v>5.857016361437959E-2</v>
      </c>
      <c r="M107" s="83"/>
      <c r="N107" s="94">
        <v>2.4378270203548427</v>
      </c>
      <c r="O107" s="93">
        <v>4.4750167670825522</v>
      </c>
      <c r="P107" s="93">
        <v>1.2649161463372416</v>
      </c>
      <c r="Q107" s="95">
        <v>1.5601579798963308</v>
      </c>
      <c r="R107" s="94">
        <v>0.91763852922784583</v>
      </c>
      <c r="S107" s="93">
        <v>2.343346437712329</v>
      </c>
      <c r="T107" s="93">
        <v>0.42577856187520036</v>
      </c>
      <c r="U107" s="95">
        <v>0.62139370376102987</v>
      </c>
      <c r="V107" s="93">
        <v>1.3075258317938498</v>
      </c>
      <c r="W107" s="93">
        <v>2.9124375770709054</v>
      </c>
      <c r="X107" s="93">
        <v>0.63385804732552309</v>
      </c>
      <c r="Y107" s="95">
        <v>0.85670121357471019</v>
      </c>
      <c r="AB107" s="173"/>
      <c r="AC107" s="169"/>
      <c r="AD107" s="166"/>
      <c r="AE107" s="170"/>
      <c r="AF107" s="170"/>
      <c r="AG107" s="170"/>
      <c r="AH107" s="170"/>
      <c r="AI107" s="170"/>
      <c r="AJ107" s="170"/>
      <c r="AK107" s="170"/>
      <c r="AL107" s="170"/>
    </row>
    <row r="108" spans="1:38" x14ac:dyDescent="0.25">
      <c r="A108" s="209"/>
      <c r="B108" s="194"/>
      <c r="C108" s="27">
        <v>192</v>
      </c>
      <c r="D108" s="93">
        <v>15.771721519682313</v>
      </c>
      <c r="E108" s="97">
        <v>22.405304034079947</v>
      </c>
      <c r="F108" s="98">
        <v>0.49690543310930935</v>
      </c>
      <c r="G108" s="97">
        <v>13.445135130202543</v>
      </c>
      <c r="H108" s="98">
        <v>5.8276839004153431E-2</v>
      </c>
      <c r="I108" s="97">
        <v>0.6565849042091374</v>
      </c>
      <c r="J108" s="93">
        <v>2.4570622074018211</v>
      </c>
      <c r="K108" s="96">
        <v>22.287839167495726</v>
      </c>
      <c r="L108" s="93">
        <v>7.4760386870378295E-2</v>
      </c>
      <c r="M108" s="83"/>
      <c r="N108" s="94">
        <v>2.4908954164090669</v>
      </c>
      <c r="O108" s="93">
        <v>5.2063270721634005</v>
      </c>
      <c r="P108" s="93">
        <v>1.3218348838036724</v>
      </c>
      <c r="Q108" s="95">
        <v>1.5953264358492263</v>
      </c>
      <c r="R108" s="94">
        <v>0.98089351993170093</v>
      </c>
      <c r="S108" s="93">
        <v>2.6766605038861697</v>
      </c>
      <c r="T108" s="93">
        <v>0.44109272405460159</v>
      </c>
      <c r="U108" s="95">
        <v>0.62359440377602315</v>
      </c>
      <c r="V108" s="93">
        <v>1.3731539494771201</v>
      </c>
      <c r="W108" s="93">
        <v>3.3423803860499888</v>
      </c>
      <c r="X108" s="93">
        <v>0.65764182970196716</v>
      </c>
      <c r="Y108" s="95">
        <v>0.8646265645364376</v>
      </c>
      <c r="AB108" s="173"/>
      <c r="AC108" s="169"/>
      <c r="AD108" s="166"/>
      <c r="AE108" s="170"/>
      <c r="AF108" s="170"/>
      <c r="AG108" s="170"/>
      <c r="AH108" s="170"/>
      <c r="AI108" s="170"/>
      <c r="AJ108" s="170"/>
      <c r="AK108" s="170"/>
      <c r="AL108" s="170"/>
    </row>
    <row r="109" spans="1:38" x14ac:dyDescent="0.25">
      <c r="A109" s="209"/>
      <c r="B109" s="194"/>
      <c r="C109" s="27">
        <v>256</v>
      </c>
      <c r="D109" s="93">
        <v>16.622861326238553</v>
      </c>
      <c r="E109" s="97">
        <v>13.028687054179349</v>
      </c>
      <c r="F109" s="98">
        <v>0.62462126615286817</v>
      </c>
      <c r="G109" s="97">
        <v>10.573915190778552</v>
      </c>
      <c r="H109" s="98">
        <v>6.5916925907179194E-2</v>
      </c>
      <c r="I109" s="97">
        <v>1.085392580002045</v>
      </c>
      <c r="J109" s="93">
        <v>1.8537013200449577</v>
      </c>
      <c r="K109" s="96">
        <v>24.218409850998569</v>
      </c>
      <c r="L109" s="93">
        <v>6.4405493693854121E-2</v>
      </c>
      <c r="M109" s="83"/>
      <c r="N109" s="94">
        <v>2.0532287608235866</v>
      </c>
      <c r="O109" s="93">
        <v>3.8774100894352612</v>
      </c>
      <c r="P109" s="93">
        <v>1.0742583535920842</v>
      </c>
      <c r="Q109" s="95">
        <v>1.3115130493731637</v>
      </c>
      <c r="R109" s="94">
        <v>0.77649476070005796</v>
      </c>
      <c r="S109" s="93">
        <v>2.089990004295371</v>
      </c>
      <c r="T109" s="93">
        <v>0.3643568698345227</v>
      </c>
      <c r="U109" s="95">
        <v>0.52362698334637825</v>
      </c>
      <c r="V109" s="93">
        <v>1.1066447384248919</v>
      </c>
      <c r="W109" s="93">
        <v>2.5714657336004891</v>
      </c>
      <c r="X109" s="93">
        <v>0.54279459730497504</v>
      </c>
      <c r="Y109" s="95">
        <v>0.72356175533566758</v>
      </c>
      <c r="AB109" s="173"/>
      <c r="AC109" s="169"/>
      <c r="AD109" s="166"/>
      <c r="AE109" s="170"/>
      <c r="AF109" s="170"/>
      <c r="AG109" s="170"/>
      <c r="AH109" s="170"/>
      <c r="AI109" s="170"/>
      <c r="AJ109" s="170"/>
      <c r="AK109" s="170"/>
      <c r="AL109" s="170"/>
    </row>
    <row r="110" spans="1:38" x14ac:dyDescent="0.25">
      <c r="A110" s="209"/>
      <c r="B110" s="194"/>
      <c r="C110" s="27">
        <v>656</v>
      </c>
      <c r="D110" s="93">
        <v>21.539614207198177</v>
      </c>
      <c r="E110" s="97">
        <v>9.2841931373497335</v>
      </c>
      <c r="F110" s="98">
        <v>0.44931096801794163</v>
      </c>
      <c r="G110" s="97">
        <v>12.009890304555222</v>
      </c>
      <c r="H110" s="98">
        <v>0.16542151166451363</v>
      </c>
      <c r="I110" s="97">
        <v>0.53213573681932924</v>
      </c>
      <c r="J110" s="93">
        <v>1.8068395943046156</v>
      </c>
      <c r="K110" s="96">
        <v>29.73417733782021</v>
      </c>
      <c r="L110" s="93">
        <v>5.7098195353441697E-2</v>
      </c>
      <c r="M110" s="83"/>
      <c r="N110" s="94">
        <v>2.4035909834226277</v>
      </c>
      <c r="O110" s="93">
        <v>3.8444871399768168</v>
      </c>
      <c r="P110" s="93">
        <v>1.2914610986193922</v>
      </c>
      <c r="Q110" s="95">
        <v>1.5350345384838404</v>
      </c>
      <c r="R110" s="94">
        <v>0.93417039179075323</v>
      </c>
      <c r="S110" s="93">
        <v>2.0724951366359958</v>
      </c>
      <c r="T110" s="93">
        <v>0.46670381861882543</v>
      </c>
      <c r="U110" s="95">
        <v>0.63585861338468386</v>
      </c>
      <c r="V110" s="93">
        <v>1.3226569389182621</v>
      </c>
      <c r="W110" s="93">
        <v>2.5644582431676994</v>
      </c>
      <c r="X110" s="93">
        <v>0.68328303678752988</v>
      </c>
      <c r="Y110" s="95">
        <v>0.87353221896419153</v>
      </c>
      <c r="AB110" s="173"/>
      <c r="AC110" s="169"/>
      <c r="AD110" s="166"/>
      <c r="AE110" s="170"/>
      <c r="AF110" s="170"/>
      <c r="AG110" s="170"/>
      <c r="AH110" s="170"/>
      <c r="AI110" s="170"/>
      <c r="AJ110" s="170"/>
      <c r="AK110" s="170"/>
      <c r="AL110" s="170"/>
    </row>
    <row r="111" spans="1:38" x14ac:dyDescent="0.25">
      <c r="A111" s="209"/>
      <c r="B111" s="194"/>
      <c r="C111" s="27">
        <v>670</v>
      </c>
      <c r="D111" s="93">
        <v>26.351353986483975</v>
      </c>
      <c r="E111" s="97">
        <v>1.8667425056014726</v>
      </c>
      <c r="F111" s="98">
        <v>1.9269726840698318</v>
      </c>
      <c r="G111" s="97">
        <v>13.06427221620867</v>
      </c>
      <c r="H111" s="98">
        <v>0.14116166407507841</v>
      </c>
      <c r="I111" s="97">
        <v>2.1814004140837158</v>
      </c>
      <c r="J111" s="93">
        <v>1.4574283316351959</v>
      </c>
      <c r="K111" s="96">
        <v>32.455618682252776</v>
      </c>
      <c r="L111" s="93">
        <v>5.6238209407659466E-2</v>
      </c>
      <c r="M111" s="83"/>
      <c r="N111" s="94">
        <v>2.8885635210413376</v>
      </c>
      <c r="O111" s="93">
        <v>4.3194129803695978</v>
      </c>
      <c r="P111" s="93">
        <v>1.594667136522373</v>
      </c>
      <c r="Q111" s="95">
        <v>1.8806779594358183</v>
      </c>
      <c r="R111" s="94">
        <v>1.1128608601460996</v>
      </c>
      <c r="S111" s="93">
        <v>2.6412601835126108</v>
      </c>
      <c r="T111" s="93">
        <v>0.57262702522502762</v>
      </c>
      <c r="U111" s="95">
        <v>0.76375195593187772</v>
      </c>
      <c r="V111" s="93">
        <v>1.5804967247507662</v>
      </c>
      <c r="W111" s="93">
        <v>3.1059514992453017</v>
      </c>
      <c r="X111" s="93">
        <v>0.83975816118776891</v>
      </c>
      <c r="Y111" s="95">
        <v>1.0577820521214467</v>
      </c>
      <c r="AB111" s="173"/>
      <c r="AC111" s="169"/>
      <c r="AD111" s="166"/>
      <c r="AE111" s="170"/>
      <c r="AF111" s="170"/>
      <c r="AG111" s="170"/>
      <c r="AH111" s="170"/>
      <c r="AI111" s="170"/>
      <c r="AJ111" s="170"/>
      <c r="AK111" s="170"/>
      <c r="AL111" s="170"/>
    </row>
    <row r="112" spans="1:38" x14ac:dyDescent="0.25">
      <c r="A112" s="209"/>
      <c r="B112" s="194"/>
      <c r="C112" s="27">
        <v>676</v>
      </c>
      <c r="D112" s="93">
        <v>23.759346684089611</v>
      </c>
      <c r="E112" s="97">
        <v>1.8187289700868043E-2</v>
      </c>
      <c r="F112" s="98">
        <v>12.874478382942582</v>
      </c>
      <c r="G112" s="97">
        <v>15.870343691974709</v>
      </c>
      <c r="H112" s="98">
        <v>2.6428603339489705</v>
      </c>
      <c r="I112" s="97">
        <v>14.194084197416252</v>
      </c>
      <c r="J112" s="93">
        <v>3.6460412314627892</v>
      </c>
      <c r="K112" s="96">
        <v>44.52239090300435</v>
      </c>
      <c r="L112" s="93">
        <v>0.11241220302818496</v>
      </c>
      <c r="M112" s="83"/>
      <c r="N112" s="94">
        <v>2.2004490140473529</v>
      </c>
      <c r="O112" s="93">
        <v>1.0457626024008215</v>
      </c>
      <c r="P112" s="93">
        <v>0.7227195058275242</v>
      </c>
      <c r="Q112" s="95">
        <v>0.83241459521974981</v>
      </c>
      <c r="R112" s="94">
        <v>0.95323511868594069</v>
      </c>
      <c r="S112" s="93">
        <v>0.70067317110157923</v>
      </c>
      <c r="T112" s="93">
        <v>0.38545130868204852</v>
      </c>
      <c r="U112" s="95">
        <v>0.46902132883377085</v>
      </c>
      <c r="V112" s="93">
        <v>1.2898664324786961</v>
      </c>
      <c r="W112" s="93">
        <v>0.80770308507670552</v>
      </c>
      <c r="X112" s="93">
        <v>0.48702153122555469</v>
      </c>
      <c r="Y112" s="95">
        <v>0.57884631531599084</v>
      </c>
      <c r="AB112" s="173"/>
      <c r="AC112" s="169"/>
      <c r="AD112" s="166"/>
      <c r="AE112" s="170"/>
      <c r="AF112" s="170"/>
      <c r="AG112" s="170"/>
      <c r="AH112" s="170"/>
      <c r="AI112" s="170"/>
      <c r="AJ112" s="170"/>
      <c r="AK112" s="170"/>
      <c r="AL112" s="170"/>
    </row>
    <row r="113" spans="1:39" ht="15.75" thickBot="1" x14ac:dyDescent="0.3">
      <c r="A113" s="209"/>
      <c r="B113" s="194"/>
      <c r="C113" s="27">
        <v>677</v>
      </c>
      <c r="D113" s="99">
        <v>22.781691176494927</v>
      </c>
      <c r="E113" s="100">
        <v>9.1266497469721958E-2</v>
      </c>
      <c r="F113" s="101">
        <v>15.414589196480046</v>
      </c>
      <c r="G113" s="100">
        <v>14.101953427317262</v>
      </c>
      <c r="H113" s="101">
        <v>3.1819128183289958</v>
      </c>
      <c r="I113" s="100">
        <v>0.38210677218885358</v>
      </c>
      <c r="J113" s="99">
        <v>22.771224360274992</v>
      </c>
      <c r="K113" s="102">
        <v>41.59759817241298</v>
      </c>
      <c r="L113" s="99">
        <v>0.15542273981841198</v>
      </c>
      <c r="M113" s="83"/>
      <c r="N113" s="94">
        <v>1.5080735983859523</v>
      </c>
      <c r="O113" s="93">
        <v>2.2068290630456784</v>
      </c>
      <c r="P113" s="93">
        <v>1.4339539159802894</v>
      </c>
      <c r="Q113" s="95">
        <v>1.5187298266592357</v>
      </c>
      <c r="R113" s="94">
        <v>0.62117157756494967</v>
      </c>
      <c r="S113" s="93">
        <v>0.99417038269212321</v>
      </c>
      <c r="T113" s="93">
        <v>0.52060555690161803</v>
      </c>
      <c r="U113" s="95">
        <v>0.57738545990260648</v>
      </c>
      <c r="V113" s="93">
        <v>0.86291079877427823</v>
      </c>
      <c r="W113" s="93">
        <v>1.3288078454485874</v>
      </c>
      <c r="X113" s="93">
        <v>0.76719209388671028</v>
      </c>
      <c r="Y113" s="95">
        <v>0.8318658161428143</v>
      </c>
      <c r="AB113" s="173"/>
      <c r="AC113" s="169"/>
      <c r="AD113" s="166"/>
      <c r="AE113" s="170"/>
      <c r="AF113" s="170"/>
      <c r="AG113" s="170"/>
      <c r="AH113" s="170"/>
      <c r="AI113" s="170"/>
      <c r="AJ113" s="170"/>
      <c r="AK113" s="170"/>
      <c r="AL113" s="170"/>
    </row>
    <row r="114" spans="1:39" x14ac:dyDescent="0.25">
      <c r="A114" s="209"/>
      <c r="B114" s="194"/>
      <c r="C114" s="145" t="s">
        <v>28</v>
      </c>
      <c r="D114" s="103">
        <f>AVERAGE(D105:D113)</f>
        <v>21.191456703543444</v>
      </c>
      <c r="E114" s="104">
        <f t="shared" ref="E114:L114" si="212">AVERAGE(E105:E113)</f>
        <v>8.8894370543719177</v>
      </c>
      <c r="F114" s="105">
        <f t="shared" si="212"/>
        <v>3.7142007082442379</v>
      </c>
      <c r="G114" s="104">
        <f t="shared" si="212"/>
        <v>13.757094364902976</v>
      </c>
      <c r="H114" s="105">
        <f t="shared" si="212"/>
        <v>0.72271513985953817</v>
      </c>
      <c r="I114" s="104">
        <f t="shared" si="212"/>
        <v>2.5076885854709183</v>
      </c>
      <c r="J114" s="106">
        <f t="shared" si="212"/>
        <v>4.2597237102529766</v>
      </c>
      <c r="K114" s="107">
        <f t="shared" si="212"/>
        <v>30.661660203963478</v>
      </c>
      <c r="L114" s="106">
        <f t="shared" si="212"/>
        <v>8.006466715652498E-2</v>
      </c>
      <c r="M114" s="83"/>
      <c r="N114" s="103">
        <f t="shared" ref="N114:U114" si="213">AVERAGE(N105:N113)</f>
        <v>2.3933518961574021</v>
      </c>
      <c r="O114" s="106">
        <f t="shared" si="213"/>
        <v>3.9320883911898341</v>
      </c>
      <c r="P114" s="106">
        <f t="shared" si="213"/>
        <v>1.3231522129992992</v>
      </c>
      <c r="Q114" s="108">
        <f t="shared" si="213"/>
        <v>1.5663696289157041</v>
      </c>
      <c r="R114" s="103">
        <f t="shared" si="213"/>
        <v>0.93780644610014208</v>
      </c>
      <c r="S114" s="106">
        <f t="shared" si="213"/>
        <v>2.1569818423450284</v>
      </c>
      <c r="T114" s="106">
        <f t="shared" si="213"/>
        <v>0.47394226447607035</v>
      </c>
      <c r="U114" s="108">
        <f t="shared" si="213"/>
        <v>0.63902463601619997</v>
      </c>
      <c r="V114" s="103">
        <f>AVERAGE(V105:V113)</f>
        <v>1.3191070026219283</v>
      </c>
      <c r="W114" s="106">
        <f>AVERAGE(W105:W113)</f>
        <v>2.6377497259214611</v>
      </c>
      <c r="X114" s="106">
        <f>AVERAGE(X105:X113)</f>
        <v>0.69201767685099047</v>
      </c>
      <c r="Y114" s="108">
        <f>AVERAGE(Y105:Y113)</f>
        <v>0.8787914686332845</v>
      </c>
      <c r="AB114" s="173"/>
      <c r="AC114" s="174"/>
      <c r="AD114" s="174"/>
      <c r="AE114" s="170"/>
      <c r="AF114" s="170"/>
      <c r="AG114" s="170"/>
      <c r="AH114" s="170"/>
      <c r="AI114" s="170"/>
      <c r="AJ114" s="170"/>
      <c r="AK114" s="170"/>
      <c r="AL114" s="170"/>
    </row>
    <row r="115" spans="1:39" x14ac:dyDescent="0.25">
      <c r="A115" s="209"/>
      <c r="B115" s="194"/>
      <c r="C115" s="175" t="s">
        <v>29</v>
      </c>
      <c r="D115" s="109">
        <f>_xlfn.STDEV.S(D105:D113)</f>
        <v>3.5181108980247568</v>
      </c>
      <c r="E115" s="110">
        <f t="shared" ref="E115:L115" si="214">_xlfn.STDEV.S(E105:E113)</f>
        <v>7.6283606916618334</v>
      </c>
      <c r="F115" s="111">
        <f t="shared" si="214"/>
        <v>5.9657287043089493</v>
      </c>
      <c r="G115" s="110">
        <f t="shared" si="214"/>
        <v>1.789967362903242</v>
      </c>
      <c r="H115" s="111">
        <f t="shared" si="214"/>
        <v>1.2496167422692677</v>
      </c>
      <c r="I115" s="110">
        <f t="shared" si="214"/>
        <v>4.4175639753605296</v>
      </c>
      <c r="J115" s="112">
        <f t="shared" si="214"/>
        <v>6.9793399150315052</v>
      </c>
      <c r="K115" s="113">
        <f t="shared" si="214"/>
        <v>7.7382113446611163</v>
      </c>
      <c r="L115" s="112">
        <f t="shared" si="214"/>
        <v>3.3063098225211883E-2</v>
      </c>
      <c r="M115" s="114"/>
      <c r="N115" s="109">
        <f t="shared" ref="N115:U115" si="215">_xlfn.STDEV.S(N105:N113)</f>
        <v>0.43194561101156431</v>
      </c>
      <c r="O115" s="112">
        <f t="shared" si="215"/>
        <v>1.4465219711023267</v>
      </c>
      <c r="P115" s="112">
        <f t="shared" si="215"/>
        <v>0.32423400432339955</v>
      </c>
      <c r="Q115" s="115">
        <f t="shared" si="215"/>
        <v>0.38013847037645099</v>
      </c>
      <c r="R115" s="109">
        <f t="shared" si="215"/>
        <v>0.15730368331375461</v>
      </c>
      <c r="S115" s="112">
        <f t="shared" si="215"/>
        <v>0.81589274466157957</v>
      </c>
      <c r="T115" s="112">
        <f t="shared" si="215"/>
        <v>7.5173792322550795E-2</v>
      </c>
      <c r="U115" s="115">
        <f t="shared" si="215"/>
        <v>0.10934260945969296</v>
      </c>
      <c r="V115" s="109">
        <f>_xlfn.STDEV.S(V105:V113)</f>
        <v>0.22509662008663783</v>
      </c>
      <c r="W115" s="112">
        <f>_xlfn.STDEV.S(W105:W113)</f>
        <v>0.97201388940758782</v>
      </c>
      <c r="X115" s="112">
        <f>_xlfn.STDEV.S(X105:X113)</f>
        <v>0.12765918369622503</v>
      </c>
      <c r="Y115" s="115">
        <f>_xlfn.STDEV.S(Y105:Y113)</f>
        <v>0.16604875713176728</v>
      </c>
      <c r="AB115" s="173"/>
      <c r="AC115" s="174"/>
      <c r="AD115" s="174"/>
      <c r="AE115" s="170"/>
      <c r="AF115" s="170"/>
      <c r="AG115" s="170"/>
      <c r="AH115" s="170"/>
      <c r="AI115" s="170"/>
      <c r="AJ115" s="170"/>
      <c r="AK115" s="170"/>
      <c r="AL115" s="170"/>
    </row>
    <row r="116" spans="1:39" ht="15.75" thickBot="1" x14ac:dyDescent="0.3">
      <c r="A116" s="209"/>
      <c r="B116" s="195"/>
      <c r="C116" s="147" t="s">
        <v>30</v>
      </c>
      <c r="D116" s="116">
        <f>D115/SQRT(COUNT(D105:D113))</f>
        <v>1.1727036326749189</v>
      </c>
      <c r="E116" s="117">
        <f t="shared" ref="E116:L116" si="216">E115/SQRT(COUNT(E105:E113))</f>
        <v>2.5427868972206111</v>
      </c>
      <c r="F116" s="118">
        <f t="shared" si="216"/>
        <v>1.9885762347696498</v>
      </c>
      <c r="G116" s="117">
        <f t="shared" si="216"/>
        <v>0.59665578763441396</v>
      </c>
      <c r="H116" s="118">
        <f t="shared" si="216"/>
        <v>0.41653891408975591</v>
      </c>
      <c r="I116" s="117">
        <f t="shared" si="216"/>
        <v>1.4725213251201765</v>
      </c>
      <c r="J116" s="119">
        <f t="shared" si="216"/>
        <v>2.3264466383438349</v>
      </c>
      <c r="K116" s="120">
        <f t="shared" si="216"/>
        <v>2.5794037815537054</v>
      </c>
      <c r="L116" s="119">
        <f t="shared" si="216"/>
        <v>1.1021032741737295E-2</v>
      </c>
      <c r="M116" s="114"/>
      <c r="N116" s="116">
        <f t="shared" ref="N116:U116" si="217">_xlfn.STDEV.S(N105:N113)/SQRT(COUNT(N105:N113))</f>
        <v>0.14398187033718809</v>
      </c>
      <c r="O116" s="119">
        <f t="shared" si="217"/>
        <v>0.48217399036744224</v>
      </c>
      <c r="P116" s="119">
        <f t="shared" si="217"/>
        <v>0.10807800144113318</v>
      </c>
      <c r="Q116" s="121">
        <f t="shared" si="217"/>
        <v>0.12671282345881699</v>
      </c>
      <c r="R116" s="116">
        <f t="shared" si="217"/>
        <v>5.2434561104584866E-2</v>
      </c>
      <c r="S116" s="119">
        <f t="shared" si="217"/>
        <v>0.27196424822052651</v>
      </c>
      <c r="T116" s="119">
        <f t="shared" si="217"/>
        <v>2.5057930774183598E-2</v>
      </c>
      <c r="U116" s="121">
        <f t="shared" si="217"/>
        <v>3.6447536486564319E-2</v>
      </c>
      <c r="V116" s="116">
        <f>_xlfn.STDEV.S(V105:V113)/SQRT(COUNT(V105:V113))</f>
        <v>7.5032206695545944E-2</v>
      </c>
      <c r="W116" s="119">
        <f>_xlfn.STDEV.S(W105:W113)/SQRT(COUNT(W105:W113))</f>
        <v>0.32400462980252925</v>
      </c>
      <c r="X116" s="119">
        <f>_xlfn.STDEV.S(X105:X113)/SQRT(COUNT(X105:X113))</f>
        <v>4.2553061232075008E-2</v>
      </c>
      <c r="Y116" s="121">
        <f>_xlfn.STDEV.S(Y105:Y113)/SQRT(COUNT(Y105:Y113))</f>
        <v>5.5349585710589094E-2</v>
      </c>
      <c r="AB116" s="173"/>
      <c r="AC116" s="174"/>
      <c r="AD116" s="174"/>
      <c r="AE116" s="170"/>
      <c r="AF116" s="170"/>
      <c r="AG116" s="170"/>
      <c r="AH116" s="170"/>
      <c r="AI116" s="170"/>
      <c r="AJ116" s="170"/>
      <c r="AK116" s="170"/>
      <c r="AL116" s="170"/>
    </row>
    <row r="117" spans="1:39" ht="15" customHeight="1" x14ac:dyDescent="0.25">
      <c r="A117" s="209"/>
      <c r="B117" s="193" t="s">
        <v>61</v>
      </c>
      <c r="C117" s="14">
        <v>880</v>
      </c>
      <c r="D117" s="91">
        <v>26.509873152023061</v>
      </c>
      <c r="E117" s="88">
        <v>9.5865218471875187E-3</v>
      </c>
      <c r="F117" s="89">
        <v>2.6197520360487041</v>
      </c>
      <c r="G117" s="88">
        <v>8.0026975670305429</v>
      </c>
      <c r="H117" s="89">
        <v>7.4555680074353411E-2</v>
      </c>
      <c r="I117" s="88">
        <v>1.191847383249155</v>
      </c>
      <c r="J117" s="87">
        <v>0.94567754619071664</v>
      </c>
      <c r="K117" s="90">
        <v>29.70897005914966</v>
      </c>
      <c r="L117" s="87">
        <v>6.8528269020535257E-2</v>
      </c>
      <c r="M117" s="83"/>
      <c r="N117" s="91">
        <v>2.8055157700190625</v>
      </c>
      <c r="O117" s="87">
        <v>4.0878083359676136</v>
      </c>
      <c r="P117" s="87">
        <v>1.6246669996208021</v>
      </c>
      <c r="Q117" s="92">
        <v>1.9062477596146874</v>
      </c>
      <c r="R117" s="91">
        <v>1.1011767345167196</v>
      </c>
      <c r="S117" s="87">
        <v>2.1799787044381658</v>
      </c>
      <c r="T117" s="87">
        <v>0.59527044971015108</v>
      </c>
      <c r="U117" s="92">
        <v>0.77130637700602922</v>
      </c>
      <c r="V117" s="93">
        <v>1.3771036415865534</v>
      </c>
      <c r="W117" s="93">
        <v>2.5102703836832774</v>
      </c>
      <c r="X117" s="93">
        <v>0.76106791347525293</v>
      </c>
      <c r="Y117" s="95">
        <v>0.95584717444900069</v>
      </c>
      <c r="AB117" s="173"/>
      <c r="AC117" s="169"/>
      <c r="AD117" s="166"/>
      <c r="AE117" s="170"/>
      <c r="AF117" s="170"/>
      <c r="AG117" s="170"/>
      <c r="AH117" s="170"/>
      <c r="AI117" s="170"/>
      <c r="AJ117" s="170"/>
      <c r="AK117" s="170"/>
      <c r="AL117" s="170"/>
    </row>
    <row r="118" spans="1:39" x14ac:dyDescent="0.25">
      <c r="A118" s="209"/>
      <c r="B118" s="194"/>
      <c r="C118" s="27">
        <v>885</v>
      </c>
      <c r="D118" s="94">
        <v>24.446981281823049</v>
      </c>
      <c r="E118" s="97">
        <v>5.9028974593703758E-3</v>
      </c>
      <c r="F118" s="98">
        <v>2.400586412589889</v>
      </c>
      <c r="G118" s="97">
        <v>13.345053533938431</v>
      </c>
      <c r="H118" s="98">
        <v>6.1084041094674565E-2</v>
      </c>
      <c r="I118" s="97">
        <v>2.2466216820300464</v>
      </c>
      <c r="J118" s="93">
        <v>0.74267513685540876</v>
      </c>
      <c r="K118" s="96">
        <v>30.568810547212586</v>
      </c>
      <c r="L118" s="93">
        <v>6.9615838578819783E-2</v>
      </c>
      <c r="M118" s="83"/>
      <c r="N118" s="94">
        <v>2.6807175608510789</v>
      </c>
      <c r="O118" s="93">
        <v>3.9799218669302259</v>
      </c>
      <c r="P118" s="93">
        <v>1.4621575814549035</v>
      </c>
      <c r="Q118" s="95">
        <v>1.7641063841391629</v>
      </c>
      <c r="R118" s="94">
        <v>1.0934107472180987</v>
      </c>
      <c r="S118" s="93">
        <v>2.279487470016929</v>
      </c>
      <c r="T118" s="93">
        <v>0.56944485261877287</v>
      </c>
      <c r="U118" s="95">
        <v>0.76377589710041682</v>
      </c>
      <c r="V118" s="93">
        <v>1.3481842858338053</v>
      </c>
      <c r="W118" s="93">
        <v>2.5717577295477132</v>
      </c>
      <c r="X118" s="93">
        <v>0.7117248795891723</v>
      </c>
      <c r="Y118" s="95">
        <v>0.92501368551316965</v>
      </c>
      <c r="AB118" s="173"/>
      <c r="AC118" s="169"/>
      <c r="AD118" s="166"/>
      <c r="AE118" s="170"/>
      <c r="AF118" s="170"/>
      <c r="AG118" s="170"/>
      <c r="AH118" s="170"/>
      <c r="AI118" s="170"/>
      <c r="AJ118" s="170"/>
      <c r="AK118" s="170"/>
      <c r="AL118" s="170"/>
    </row>
    <row r="119" spans="1:39" x14ac:dyDescent="0.25">
      <c r="A119" s="209"/>
      <c r="B119" s="194"/>
      <c r="C119" s="27">
        <v>902</v>
      </c>
      <c r="D119" s="94">
        <v>21.117113591487346</v>
      </c>
      <c r="E119" s="97">
        <v>1.4078303623424486E-2</v>
      </c>
      <c r="F119" s="98">
        <v>2.874891784435309</v>
      </c>
      <c r="G119" s="97">
        <v>8.5811797964185192</v>
      </c>
      <c r="H119" s="98">
        <v>6.504804563480085E-2</v>
      </c>
      <c r="I119" s="97">
        <v>1.2581777847441353</v>
      </c>
      <c r="J119" s="93">
        <v>1.0772134148771275</v>
      </c>
      <c r="K119" s="96">
        <v>27.942593414610979</v>
      </c>
      <c r="L119" s="93">
        <v>5.6956282873646881E-2</v>
      </c>
      <c r="M119" s="83"/>
      <c r="N119" s="94">
        <v>2.0080263832038554</v>
      </c>
      <c r="O119" s="93">
        <v>3.5169879226883718</v>
      </c>
      <c r="P119" s="93">
        <v>1.1952199162519088</v>
      </c>
      <c r="Q119" s="95">
        <v>1.4243480888857432</v>
      </c>
      <c r="R119" s="94">
        <v>0.7841160219863903</v>
      </c>
      <c r="S119" s="93">
        <v>1.9000703366387095</v>
      </c>
      <c r="T119" s="93">
        <v>0.42825278270632616</v>
      </c>
      <c r="U119" s="95">
        <v>0.57112592832797859</v>
      </c>
      <c r="V119" s="93">
        <v>0.97947876611998186</v>
      </c>
      <c r="W119" s="93">
        <v>2.1748117319467917</v>
      </c>
      <c r="X119" s="93">
        <v>0.54867612157179657</v>
      </c>
      <c r="Y119" s="95">
        <v>0.70659490508213396</v>
      </c>
      <c r="AB119" s="173"/>
      <c r="AC119" s="169"/>
      <c r="AD119" s="166"/>
      <c r="AE119" s="170"/>
      <c r="AF119" s="170"/>
      <c r="AG119" s="170"/>
      <c r="AH119" s="170"/>
      <c r="AI119" s="170"/>
      <c r="AJ119" s="170"/>
      <c r="AK119" s="170"/>
      <c r="AL119" s="170"/>
    </row>
    <row r="120" spans="1:39" x14ac:dyDescent="0.25">
      <c r="A120" s="209"/>
      <c r="B120" s="194"/>
      <c r="C120" s="27">
        <v>934</v>
      </c>
      <c r="D120" s="94">
        <v>21.17758398283874</v>
      </c>
      <c r="E120" s="97">
        <v>0.11675973143324792</v>
      </c>
      <c r="F120" s="98">
        <v>1.9295842621943915</v>
      </c>
      <c r="G120" s="97">
        <v>11.041315847003904</v>
      </c>
      <c r="H120" s="98">
        <v>2.8279822375937451E-2</v>
      </c>
      <c r="I120" s="97">
        <v>2.0651417260541276</v>
      </c>
      <c r="J120" s="93">
        <v>0.79337902048747577</v>
      </c>
      <c r="K120" s="96">
        <v>30.420829343797504</v>
      </c>
      <c r="L120" s="93">
        <v>8.6631457955195029E-2</v>
      </c>
      <c r="M120" s="83"/>
      <c r="N120" s="94">
        <v>2.4993466345952484</v>
      </c>
      <c r="O120" s="93">
        <v>4.1427615902944037</v>
      </c>
      <c r="P120" s="93">
        <v>1.6424857702500131</v>
      </c>
      <c r="Q120" s="95">
        <v>1.9406541928819001</v>
      </c>
      <c r="R120" s="94">
        <v>0.99051324992386947</v>
      </c>
      <c r="S120" s="93">
        <v>2.2756895963442711</v>
      </c>
      <c r="T120" s="93">
        <v>0.54897262152854176</v>
      </c>
      <c r="U120" s="95">
        <v>0.72767422418883354</v>
      </c>
      <c r="V120" s="93">
        <v>1.2279878324439779</v>
      </c>
      <c r="W120" s="93">
        <v>2.5778613935567001</v>
      </c>
      <c r="X120" s="93">
        <v>0.71156054530881552</v>
      </c>
      <c r="Y120" s="95">
        <v>0.91017847938511987</v>
      </c>
      <c r="AB120" s="173"/>
      <c r="AC120" s="169"/>
      <c r="AD120" s="166"/>
      <c r="AE120" s="170"/>
      <c r="AF120" s="170"/>
      <c r="AG120" s="170"/>
      <c r="AH120" s="170"/>
      <c r="AI120" s="170"/>
      <c r="AJ120" s="170"/>
      <c r="AK120" s="170"/>
      <c r="AL120" s="170"/>
    </row>
    <row r="121" spans="1:39" x14ac:dyDescent="0.25">
      <c r="A121" s="209"/>
      <c r="B121" s="194"/>
      <c r="C121" s="27">
        <v>943</v>
      </c>
      <c r="D121" s="94">
        <v>22.493257046411721</v>
      </c>
      <c r="E121" s="97">
        <v>8.0691991296818512E-3</v>
      </c>
      <c r="F121" s="98">
        <v>2.7750494425287218</v>
      </c>
      <c r="G121" s="97">
        <v>11.341436511835862</v>
      </c>
      <c r="H121" s="98">
        <v>5.2136524013093953E-2</v>
      </c>
      <c r="I121" s="97">
        <v>2.2386817263205021</v>
      </c>
      <c r="J121" s="93">
        <v>0.8401179043339938</v>
      </c>
      <c r="K121" s="96">
        <v>27.935889764901798</v>
      </c>
      <c r="L121" s="93">
        <v>7.3488908232664393E-2</v>
      </c>
      <c r="M121" s="83"/>
      <c r="N121" s="94">
        <v>2.5509956976829007</v>
      </c>
      <c r="O121" s="93">
        <v>4.0076193559232403</v>
      </c>
      <c r="P121" s="93">
        <v>1.3836864371887647</v>
      </c>
      <c r="Q121" s="95">
        <v>1.6705839385138879</v>
      </c>
      <c r="R121" s="94">
        <v>1.0287104272045757</v>
      </c>
      <c r="S121" s="93">
        <v>2.2582855959753605</v>
      </c>
      <c r="T121" s="93">
        <v>0.53447878567357809</v>
      </c>
      <c r="U121" s="95">
        <v>0.71637276964222452</v>
      </c>
      <c r="V121" s="93">
        <v>1.2723960779653818</v>
      </c>
      <c r="W121" s="93">
        <v>2.5591342128998265</v>
      </c>
      <c r="X121" s="93">
        <v>0.66966609531409849</v>
      </c>
      <c r="Y121" s="95">
        <v>0.87006806460108088</v>
      </c>
      <c r="AB121" s="173"/>
      <c r="AC121" s="169"/>
      <c r="AD121" s="166"/>
      <c r="AE121" s="170"/>
      <c r="AF121" s="170"/>
      <c r="AG121" s="170"/>
      <c r="AH121" s="170"/>
      <c r="AI121" s="170"/>
      <c r="AJ121" s="170"/>
      <c r="AK121" s="170"/>
      <c r="AL121" s="170"/>
    </row>
    <row r="122" spans="1:39" x14ac:dyDescent="0.25">
      <c r="A122" s="209"/>
      <c r="B122" s="194"/>
      <c r="C122" s="27"/>
      <c r="D122" s="94"/>
      <c r="E122" s="97"/>
      <c r="F122" s="98"/>
      <c r="G122" s="97"/>
      <c r="H122" s="98"/>
      <c r="I122" s="97"/>
      <c r="J122" s="93"/>
      <c r="K122" s="96"/>
      <c r="L122" s="93"/>
      <c r="M122" s="83"/>
      <c r="N122" s="94"/>
      <c r="O122" s="93"/>
      <c r="P122" s="93"/>
      <c r="Q122" s="95"/>
      <c r="R122" s="94"/>
      <c r="S122" s="93"/>
      <c r="T122" s="93"/>
      <c r="U122" s="95"/>
      <c r="V122" s="93"/>
      <c r="W122" s="93"/>
      <c r="X122" s="93"/>
      <c r="Y122" s="95"/>
      <c r="AB122" s="173"/>
      <c r="AC122" s="169"/>
      <c r="AD122" s="166"/>
      <c r="AE122" s="170"/>
      <c r="AF122" s="170"/>
      <c r="AG122" s="170"/>
      <c r="AH122" s="170"/>
      <c r="AI122" s="170"/>
      <c r="AJ122" s="170"/>
      <c r="AK122" s="170"/>
      <c r="AL122" s="170"/>
    </row>
    <row r="123" spans="1:39" x14ac:dyDescent="0.25">
      <c r="A123" s="209"/>
      <c r="B123" s="194"/>
      <c r="C123" s="27"/>
      <c r="D123" s="94"/>
      <c r="E123" s="97"/>
      <c r="F123" s="98"/>
      <c r="G123" s="97"/>
      <c r="H123" s="98"/>
      <c r="I123" s="97"/>
      <c r="J123" s="93"/>
      <c r="K123" s="96"/>
      <c r="L123" s="93"/>
      <c r="M123" s="83"/>
      <c r="N123" s="94"/>
      <c r="O123" s="93"/>
      <c r="P123" s="93"/>
      <c r="Q123" s="95"/>
      <c r="R123" s="94"/>
      <c r="S123" s="93"/>
      <c r="T123" s="93"/>
      <c r="U123" s="95"/>
      <c r="V123" s="93"/>
      <c r="W123" s="93"/>
      <c r="X123" s="93"/>
      <c r="Y123" s="95"/>
      <c r="AB123" s="173"/>
      <c r="AC123" s="169"/>
      <c r="AD123" s="166"/>
      <c r="AE123" s="170"/>
      <c r="AF123" s="170"/>
      <c r="AG123" s="170"/>
      <c r="AH123" s="170"/>
      <c r="AI123" s="170"/>
      <c r="AJ123" s="170"/>
      <c r="AK123" s="170"/>
      <c r="AL123" s="170"/>
    </row>
    <row r="124" spans="1:39" x14ac:dyDescent="0.25">
      <c r="A124" s="209"/>
      <c r="B124" s="194"/>
      <c r="C124" s="27"/>
      <c r="D124" s="94"/>
      <c r="E124" s="97"/>
      <c r="F124" s="98"/>
      <c r="G124" s="97"/>
      <c r="H124" s="98"/>
      <c r="I124" s="97"/>
      <c r="J124" s="93"/>
      <c r="K124" s="96"/>
      <c r="L124" s="93"/>
      <c r="M124" s="83"/>
      <c r="N124" s="94"/>
      <c r="O124" s="93"/>
      <c r="P124" s="93"/>
      <c r="Q124" s="95"/>
      <c r="R124" s="94"/>
      <c r="S124" s="93"/>
      <c r="T124" s="93"/>
      <c r="U124" s="95"/>
      <c r="V124" s="93"/>
      <c r="W124" s="93"/>
      <c r="X124" s="93"/>
      <c r="Y124" s="95"/>
      <c r="AB124" s="173"/>
      <c r="AC124" s="169"/>
      <c r="AD124" s="166"/>
      <c r="AE124" s="170"/>
      <c r="AF124" s="170"/>
      <c r="AG124" s="170"/>
      <c r="AH124" s="170"/>
      <c r="AI124" s="170"/>
      <c r="AJ124" s="170"/>
      <c r="AK124" s="170"/>
      <c r="AL124" s="170"/>
    </row>
    <row r="125" spans="1:39" ht="15.75" thickBot="1" x14ac:dyDescent="0.3">
      <c r="A125" s="209"/>
      <c r="B125" s="194"/>
      <c r="C125" s="27"/>
      <c r="D125" s="122"/>
      <c r="E125" s="100"/>
      <c r="F125" s="101"/>
      <c r="G125" s="100"/>
      <c r="H125" s="101"/>
      <c r="I125" s="100"/>
      <c r="J125" s="99"/>
      <c r="K125" s="102"/>
      <c r="L125" s="99"/>
      <c r="M125" s="83"/>
      <c r="N125" s="94"/>
      <c r="O125" s="93"/>
      <c r="P125" s="93"/>
      <c r="Q125" s="95"/>
      <c r="R125" s="94"/>
      <c r="S125" s="93"/>
      <c r="T125" s="93"/>
      <c r="U125" s="95"/>
      <c r="V125" s="93"/>
      <c r="W125" s="93"/>
      <c r="X125" s="93"/>
      <c r="Y125" s="95"/>
      <c r="AB125" s="173"/>
      <c r="AC125" s="169"/>
      <c r="AD125" s="166"/>
      <c r="AE125" s="170"/>
      <c r="AF125" s="170"/>
      <c r="AG125" s="170"/>
      <c r="AH125" s="170"/>
      <c r="AI125" s="170"/>
      <c r="AJ125" s="170"/>
      <c r="AK125" s="170"/>
      <c r="AL125" s="170"/>
    </row>
    <row r="126" spans="1:39" x14ac:dyDescent="0.25">
      <c r="A126" s="209"/>
      <c r="B126" s="194"/>
      <c r="C126" s="145" t="s">
        <v>28</v>
      </c>
      <c r="D126" s="103">
        <f>AVERAGE(D117:D125)</f>
        <v>23.148961810916784</v>
      </c>
      <c r="E126" s="104">
        <f t="shared" ref="E126:Y126" si="218">AVERAGE(E117:E125)</f>
        <v>3.0879330698582431E-2</v>
      </c>
      <c r="F126" s="105">
        <f t="shared" si="218"/>
        <v>2.5199727875594031</v>
      </c>
      <c r="G126" s="104">
        <f t="shared" si="218"/>
        <v>10.462336651245455</v>
      </c>
      <c r="H126" s="105">
        <f t="shared" si="218"/>
        <v>5.6220822638572046E-2</v>
      </c>
      <c r="I126" s="104">
        <f t="shared" si="218"/>
        <v>1.8000940604795932</v>
      </c>
      <c r="J126" s="106">
        <f t="shared" si="218"/>
        <v>0.8798126045489445</v>
      </c>
      <c r="K126" s="107">
        <f t="shared" si="218"/>
        <v>29.315418625934505</v>
      </c>
      <c r="L126" s="106">
        <f t="shared" si="218"/>
        <v>7.1044151332172262E-2</v>
      </c>
      <c r="M126" s="114"/>
      <c r="N126" s="103">
        <f t="shared" si="218"/>
        <v>2.5089204092704294</v>
      </c>
      <c r="O126" s="106">
        <f t="shared" si="218"/>
        <v>3.9470198143607709</v>
      </c>
      <c r="P126" s="106">
        <f t="shared" si="218"/>
        <v>1.4616433409532785</v>
      </c>
      <c r="Q126" s="108">
        <f t="shared" si="218"/>
        <v>1.7411880728070763</v>
      </c>
      <c r="R126" s="103">
        <f t="shared" si="218"/>
        <v>0.99958543616993079</v>
      </c>
      <c r="S126" s="106">
        <f t="shared" si="218"/>
        <v>2.1787023406826873</v>
      </c>
      <c r="T126" s="106">
        <f t="shared" si="218"/>
        <v>0.53528389844747393</v>
      </c>
      <c r="U126" s="108">
        <f t="shared" si="218"/>
        <v>0.71005103925309654</v>
      </c>
      <c r="V126" s="103">
        <f t="shared" si="218"/>
        <v>1.2410301207899401</v>
      </c>
      <c r="W126" s="106">
        <f t="shared" si="218"/>
        <v>2.4787670903268615</v>
      </c>
      <c r="X126" s="106">
        <f t="shared" si="218"/>
        <v>0.68053911105182718</v>
      </c>
      <c r="Y126" s="108">
        <f t="shared" si="218"/>
        <v>0.8735404618061009</v>
      </c>
      <c r="AB126" s="173"/>
      <c r="AC126" s="174"/>
      <c r="AD126" s="174"/>
      <c r="AE126" s="170"/>
      <c r="AF126" s="170"/>
      <c r="AG126" s="170"/>
      <c r="AH126" s="170"/>
      <c r="AI126" s="170"/>
      <c r="AJ126" s="170"/>
      <c r="AK126" s="170"/>
      <c r="AL126" s="170"/>
    </row>
    <row r="127" spans="1:39" x14ac:dyDescent="0.25">
      <c r="A127" s="209"/>
      <c r="B127" s="194"/>
      <c r="C127" s="175" t="s">
        <v>29</v>
      </c>
      <c r="D127" s="109">
        <f>_xlfn.STDEV.S(D117:D125)</f>
        <v>2.3143717320073875</v>
      </c>
      <c r="E127" s="110">
        <f t="shared" ref="E127:Y127" si="219">_xlfn.STDEV.S(E117:E125)</f>
        <v>4.8102041977062505E-2</v>
      </c>
      <c r="F127" s="111">
        <f t="shared" si="219"/>
        <v>0.37543282025345703</v>
      </c>
      <c r="G127" s="110">
        <f t="shared" si="219"/>
        <v>2.1798317387377688</v>
      </c>
      <c r="H127" s="111">
        <f t="shared" si="219"/>
        <v>1.7572128127420882E-2</v>
      </c>
      <c r="I127" s="110">
        <f t="shared" si="219"/>
        <v>0.53047940410789063</v>
      </c>
      <c r="J127" s="112">
        <f t="shared" si="219"/>
        <v>0.13337764915828193</v>
      </c>
      <c r="K127" s="113">
        <f t="shared" si="219"/>
        <v>1.2976474707470567</v>
      </c>
      <c r="L127" s="112">
        <f t="shared" si="219"/>
        <v>1.0674487609421151E-2</v>
      </c>
      <c r="M127" s="114"/>
      <c r="N127" s="109">
        <f t="shared" si="219"/>
        <v>0.30423670131763481</v>
      </c>
      <c r="O127" s="112">
        <f t="shared" si="219"/>
        <v>0.24890687416084933</v>
      </c>
      <c r="P127" s="112">
        <f t="shared" si="219"/>
        <v>0.18462101860076613</v>
      </c>
      <c r="Q127" s="115">
        <f t="shared" si="219"/>
        <v>0.2079237849859939</v>
      </c>
      <c r="R127" s="109">
        <f t="shared" si="219"/>
        <v>0.12892014874304966</v>
      </c>
      <c r="S127" s="112">
        <f t="shared" si="219"/>
        <v>0.16088434305477303</v>
      </c>
      <c r="T127" s="112">
        <f t="shared" si="219"/>
        <v>6.4048899688533931E-2</v>
      </c>
      <c r="U127" s="115">
        <f t="shared" si="219"/>
        <v>8.1069883621924729E-2</v>
      </c>
      <c r="V127" s="109">
        <f t="shared" si="219"/>
        <v>0.15776648395076964</v>
      </c>
      <c r="W127" s="112">
        <f t="shared" si="219"/>
        <v>0.17197901884112554</v>
      </c>
      <c r="X127" s="112">
        <f t="shared" si="219"/>
        <v>8.0507515220971521E-2</v>
      </c>
      <c r="Y127" s="115">
        <f t="shared" si="219"/>
        <v>9.8296882566570556E-2</v>
      </c>
      <c r="AB127" s="173"/>
      <c r="AC127" s="174"/>
      <c r="AD127" s="174"/>
      <c r="AE127" s="170"/>
      <c r="AF127" s="170"/>
      <c r="AG127" s="170"/>
      <c r="AH127" s="170"/>
      <c r="AI127" s="170"/>
      <c r="AJ127" s="170"/>
      <c r="AK127" s="170"/>
      <c r="AL127" s="170"/>
    </row>
    <row r="128" spans="1:39" ht="15.75" thickBot="1" x14ac:dyDescent="0.3">
      <c r="A128" s="209"/>
      <c r="B128" s="195"/>
      <c r="C128" s="147" t="s">
        <v>30</v>
      </c>
      <c r="D128" s="116">
        <f>D127/SQRT(COUNT(D117:D125))</f>
        <v>1.0350185035944888</v>
      </c>
      <c r="E128" s="117">
        <f t="shared" ref="E128:Y128" si="220">E127/SQRT(COUNT(E117:E125))</f>
        <v>2.1511887143452028E-2</v>
      </c>
      <c r="F128" s="118">
        <f t="shared" si="220"/>
        <v>0.16789866141423795</v>
      </c>
      <c r="G128" s="117">
        <f t="shared" si="220"/>
        <v>0.97485038946584246</v>
      </c>
      <c r="H128" s="118">
        <f t="shared" si="220"/>
        <v>7.8584946004498345E-3</v>
      </c>
      <c r="I128" s="117">
        <f t="shared" si="220"/>
        <v>0.2372376016497649</v>
      </c>
      <c r="J128" s="119">
        <f t="shared" si="220"/>
        <v>5.9648298039407195E-2</v>
      </c>
      <c r="K128" s="120">
        <f t="shared" si="220"/>
        <v>0.58032559108421766</v>
      </c>
      <c r="L128" s="119">
        <f t="shared" si="220"/>
        <v>4.7737759839289835E-3</v>
      </c>
      <c r="M128" s="114"/>
      <c r="N128" s="116">
        <f t="shared" si="220"/>
        <v>0.13605878907930624</v>
      </c>
      <c r="O128" s="119">
        <f t="shared" si="220"/>
        <v>0.111314538138129</v>
      </c>
      <c r="P128" s="119">
        <f t="shared" si="220"/>
        <v>8.2565029533313225E-2</v>
      </c>
      <c r="Q128" s="121">
        <f t="shared" si="220"/>
        <v>9.2986343473546493E-2</v>
      </c>
      <c r="R128" s="116">
        <f t="shared" si="220"/>
        <v>5.7654843251768617E-2</v>
      </c>
      <c r="S128" s="119">
        <f t="shared" si="220"/>
        <v>7.194966551717373E-2</v>
      </c>
      <c r="T128" s="119">
        <f t="shared" si="220"/>
        <v>2.8643538717525393E-2</v>
      </c>
      <c r="U128" s="121">
        <f t="shared" si="220"/>
        <v>3.6255554141324108E-2</v>
      </c>
      <c r="V128" s="116">
        <f t="shared" si="220"/>
        <v>7.0555316537010096E-2</v>
      </c>
      <c r="W128" s="119">
        <f t="shared" si="220"/>
        <v>7.6911355366494766E-2</v>
      </c>
      <c r="X128" s="119">
        <f t="shared" si="220"/>
        <v>3.6004055346738263E-2</v>
      </c>
      <c r="Y128" s="121">
        <f t="shared" si="220"/>
        <v>4.3959702279033147E-2</v>
      </c>
      <c r="AB128" s="173"/>
      <c r="AC128" s="174"/>
      <c r="AD128" s="174"/>
      <c r="AE128" s="170"/>
      <c r="AF128" s="170"/>
      <c r="AG128" s="170"/>
      <c r="AH128" s="170"/>
      <c r="AI128" s="170"/>
      <c r="AJ128" s="170"/>
      <c r="AK128" s="170"/>
      <c r="AL128" s="170"/>
      <c r="AM128" s="143"/>
    </row>
    <row r="129" spans="1:43" ht="15" customHeight="1" x14ac:dyDescent="0.25">
      <c r="A129" s="209"/>
      <c r="B129" s="193" t="s">
        <v>62</v>
      </c>
      <c r="C129" s="14">
        <v>196</v>
      </c>
      <c r="D129" s="91">
        <v>10.948220863822351</v>
      </c>
      <c r="E129" s="88">
        <v>9.0975236658667066E-2</v>
      </c>
      <c r="F129" s="89">
        <v>6.043294141878877</v>
      </c>
      <c r="G129" s="88">
        <v>8.1617757097256973</v>
      </c>
      <c r="H129" s="89">
        <v>0.52305107847207455</v>
      </c>
      <c r="I129" s="88">
        <v>0.60858368318882838</v>
      </c>
      <c r="J129" s="87">
        <v>3.7431640481861739</v>
      </c>
      <c r="K129" s="90">
        <v>29.74236060712688</v>
      </c>
      <c r="L129" s="87">
        <v>8.2281585259416368E-2</v>
      </c>
      <c r="M129" s="83"/>
      <c r="N129" s="91">
        <v>1.6736859091299909</v>
      </c>
      <c r="O129" s="87">
        <v>2.7798781435127609</v>
      </c>
      <c r="P129" s="87">
        <v>0.8474289018227068</v>
      </c>
      <c r="Q129" s="92">
        <v>0.96273703189126891</v>
      </c>
      <c r="R129" s="91">
        <v>1.2083700632633905</v>
      </c>
      <c r="S129" s="87">
        <v>2.3193796435474883</v>
      </c>
      <c r="T129" s="87">
        <v>0.63369068727474775</v>
      </c>
      <c r="U129" s="92">
        <v>0.73257380735420807</v>
      </c>
      <c r="V129" s="93">
        <v>0.9051431507366271</v>
      </c>
      <c r="W129" s="93">
        <v>1.9935790194141285</v>
      </c>
      <c r="X129" s="93">
        <v>0.48772886746677058</v>
      </c>
      <c r="Y129" s="95">
        <v>0.57480696786977148</v>
      </c>
      <c r="AB129" s="173"/>
      <c r="AC129" s="169"/>
      <c r="AD129" s="166"/>
      <c r="AE129" s="170"/>
      <c r="AF129" s="170"/>
      <c r="AG129" s="170"/>
      <c r="AH129" s="170"/>
      <c r="AI129" s="170"/>
      <c r="AJ129" s="170"/>
      <c r="AK129" s="170"/>
      <c r="AL129" s="170"/>
      <c r="AM129" s="143"/>
    </row>
    <row r="130" spans="1:43" x14ac:dyDescent="0.25">
      <c r="A130" s="209"/>
      <c r="B130" s="194"/>
      <c r="C130" s="27">
        <v>212</v>
      </c>
      <c r="D130" s="94">
        <v>12.248935308133783</v>
      </c>
      <c r="E130" s="97">
        <v>7.593485352907174</v>
      </c>
      <c r="F130" s="98">
        <v>0.66478179298251516</v>
      </c>
      <c r="G130" s="97">
        <v>11.763930547292073</v>
      </c>
      <c r="H130" s="98">
        <v>0.45135999772980295</v>
      </c>
      <c r="I130" s="97">
        <v>3.4847463741508853</v>
      </c>
      <c r="J130" s="93">
        <v>1.6571757118671882</v>
      </c>
      <c r="K130" s="96">
        <v>35.913235724150489</v>
      </c>
      <c r="L130" s="93">
        <v>8.4225201151049645E-2</v>
      </c>
      <c r="M130" s="83"/>
      <c r="N130" s="94">
        <v>1.5513837107966355</v>
      </c>
      <c r="O130" s="93">
        <v>1.4286679865679992</v>
      </c>
      <c r="P130" s="93">
        <v>0.58163517819369204</v>
      </c>
      <c r="Q130" s="95">
        <v>0.71071388540662261</v>
      </c>
      <c r="R130" s="94">
        <v>1.1051455626758477</v>
      </c>
      <c r="S130" s="93">
        <v>1.2158441960733073</v>
      </c>
      <c r="T130" s="93">
        <v>0.4398191498786444</v>
      </c>
      <c r="U130" s="95">
        <v>0.55483670271938346</v>
      </c>
      <c r="V130" s="93">
        <v>0.81940965167396251</v>
      </c>
      <c r="W130" s="93">
        <v>1.0630670071101156</v>
      </c>
      <c r="X130" s="93">
        <v>0.34218325944944356</v>
      </c>
      <c r="Y130" s="95">
        <v>0.44692098920383122</v>
      </c>
      <c r="AB130" s="173"/>
      <c r="AC130" s="169"/>
      <c r="AD130" s="166"/>
      <c r="AE130" s="170"/>
      <c r="AF130" s="170"/>
      <c r="AG130" s="170"/>
      <c r="AH130" s="170"/>
      <c r="AI130" s="170"/>
      <c r="AJ130" s="170"/>
      <c r="AK130" s="170"/>
      <c r="AL130" s="170"/>
      <c r="AM130" s="143"/>
    </row>
    <row r="131" spans="1:43" x14ac:dyDescent="0.25">
      <c r="A131" s="209"/>
      <c r="B131" s="194"/>
      <c r="C131" s="27">
        <v>213</v>
      </c>
      <c r="D131" s="94">
        <v>12.347050601779143</v>
      </c>
      <c r="E131" s="97">
        <v>4.1541239380112662</v>
      </c>
      <c r="F131" s="98">
        <v>0.91047004560727185</v>
      </c>
      <c r="G131" s="97">
        <v>8.1243968959903459</v>
      </c>
      <c r="H131" s="98">
        <v>0.43018471426702865</v>
      </c>
      <c r="I131" s="97">
        <v>1.4588554410094621</v>
      </c>
      <c r="J131" s="93">
        <v>2.1585242076037168</v>
      </c>
      <c r="K131" s="96">
        <v>30.939866880373682</v>
      </c>
      <c r="L131" s="93">
        <v>0.12311868654505691</v>
      </c>
      <c r="M131" s="83"/>
      <c r="N131" s="94">
        <v>1.6119787880198297</v>
      </c>
      <c r="O131" s="93">
        <v>1.8479402380326722</v>
      </c>
      <c r="P131" s="93">
        <v>0.64156528638413557</v>
      </c>
      <c r="Q131" s="95">
        <v>0.76698370192847187</v>
      </c>
      <c r="R131" s="94">
        <v>1.1436551005092934</v>
      </c>
      <c r="S131" s="93">
        <v>1.548178483382386</v>
      </c>
      <c r="T131" s="93">
        <v>0.48941261706731881</v>
      </c>
      <c r="U131" s="95">
        <v>0.60026922945231287</v>
      </c>
      <c r="V131" s="93">
        <v>0.84242122836286559</v>
      </c>
      <c r="W131" s="93">
        <v>1.3289134208637974</v>
      </c>
      <c r="X131" s="93">
        <v>0.38240470749394401</v>
      </c>
      <c r="Y131" s="95">
        <v>0.48243803274438452</v>
      </c>
      <c r="AB131" s="173"/>
      <c r="AC131" s="169"/>
      <c r="AD131" s="166"/>
      <c r="AE131" s="170"/>
      <c r="AF131" s="170"/>
      <c r="AG131" s="170"/>
      <c r="AH131" s="170"/>
      <c r="AI131" s="170"/>
      <c r="AJ131" s="170"/>
      <c r="AK131" s="170"/>
      <c r="AL131" s="170"/>
      <c r="AM131" s="143"/>
    </row>
    <row r="132" spans="1:43" x14ac:dyDescent="0.25">
      <c r="A132" s="209"/>
      <c r="B132" s="194"/>
      <c r="C132" s="27">
        <v>221</v>
      </c>
      <c r="D132" s="94">
        <v>10.352086778589776</v>
      </c>
      <c r="E132" s="97">
        <v>3.0967408736231561</v>
      </c>
      <c r="F132" s="98">
        <v>2.8631615950902356</v>
      </c>
      <c r="G132" s="97">
        <v>12.717579902592705</v>
      </c>
      <c r="H132" s="98">
        <v>0.18192617223619714</v>
      </c>
      <c r="I132" s="97">
        <v>0.81030368358367411</v>
      </c>
      <c r="J132" s="93">
        <v>3.3432685464538068</v>
      </c>
      <c r="K132" s="96">
        <v>28.10564637424573</v>
      </c>
      <c r="L132" s="93">
        <v>8.6133742993340701E-2</v>
      </c>
      <c r="M132" s="83"/>
      <c r="N132" s="94">
        <v>1.4355572134762502</v>
      </c>
      <c r="O132" s="93">
        <v>3.8069601262150652</v>
      </c>
      <c r="P132" s="93">
        <v>1.0197181047808954</v>
      </c>
      <c r="Q132" s="95">
        <v>1.1884923470780258</v>
      </c>
      <c r="R132" s="94">
        <v>1.0171723165997593</v>
      </c>
      <c r="S132" s="93">
        <v>3.0732787640306687</v>
      </c>
      <c r="T132" s="93">
        <v>0.69220168553539874</v>
      </c>
      <c r="U132" s="95">
        <v>0.83396294422909645</v>
      </c>
      <c r="V132" s="93">
        <v>0.75259507883406751</v>
      </c>
      <c r="W132" s="93">
        <v>2.5993642808388948</v>
      </c>
      <c r="X132" s="93">
        <v>0.49094802647142111</v>
      </c>
      <c r="Y132" s="95">
        <v>0.61489070695138093</v>
      </c>
      <c r="AB132" s="173"/>
      <c r="AC132" s="169"/>
      <c r="AD132" s="166"/>
      <c r="AE132" s="170"/>
      <c r="AF132" s="170"/>
      <c r="AG132" s="170"/>
      <c r="AH132" s="170"/>
      <c r="AI132" s="170"/>
      <c r="AJ132" s="170"/>
      <c r="AK132" s="170"/>
      <c r="AL132" s="170"/>
      <c r="AM132" s="143"/>
    </row>
    <row r="133" spans="1:43" x14ac:dyDescent="0.25">
      <c r="A133" s="209"/>
      <c r="B133" s="194"/>
      <c r="C133" s="27">
        <v>243</v>
      </c>
      <c r="D133" s="94">
        <v>21.611376425282895</v>
      </c>
      <c r="E133" s="97">
        <v>0.5084287983712843</v>
      </c>
      <c r="F133" s="98">
        <v>3.8414643266786554</v>
      </c>
      <c r="G133" s="97">
        <v>16.752620494008323</v>
      </c>
      <c r="H133" s="98">
        <v>0.51195554234318319</v>
      </c>
      <c r="I133" s="97">
        <v>0.79031469623307959</v>
      </c>
      <c r="J133" s="93">
        <v>3.9413443449696937</v>
      </c>
      <c r="K133" s="96">
        <v>35.273844088663068</v>
      </c>
      <c r="L133" s="93">
        <v>6.9007334067323872E-2</v>
      </c>
      <c r="M133" s="83"/>
      <c r="N133" s="94">
        <v>1.3335823442295265</v>
      </c>
      <c r="O133" s="93">
        <v>2.7502002327275963</v>
      </c>
      <c r="P133" s="93">
        <v>0.92387848467521061</v>
      </c>
      <c r="Q133" s="95">
        <v>1.0667798955719709</v>
      </c>
      <c r="R133" s="94">
        <v>0.926334004079157</v>
      </c>
      <c r="S133" s="93">
        <v>2.1904361219643178</v>
      </c>
      <c r="T133" s="93">
        <v>0.61127484905128826</v>
      </c>
      <c r="U133" s="95">
        <v>0.73255621338447829</v>
      </c>
      <c r="V133" s="93">
        <v>0.67074583092658646</v>
      </c>
      <c r="W133" s="93">
        <v>1.8301158311351229</v>
      </c>
      <c r="X133" s="93">
        <v>0.41930503751293741</v>
      </c>
      <c r="Y133" s="95">
        <v>0.52633721063855887</v>
      </c>
      <c r="AB133" s="173"/>
      <c r="AC133" s="169"/>
      <c r="AD133" s="166"/>
      <c r="AE133" s="170"/>
      <c r="AF133" s="170"/>
      <c r="AG133" s="170"/>
      <c r="AH133" s="170"/>
      <c r="AI133" s="170"/>
      <c r="AJ133" s="170"/>
      <c r="AK133" s="170"/>
      <c r="AL133" s="170"/>
      <c r="AM133" s="143"/>
    </row>
    <row r="134" spans="1:43" x14ac:dyDescent="0.25">
      <c r="A134" s="209"/>
      <c r="B134" s="194"/>
      <c r="C134" s="27"/>
      <c r="D134" s="94"/>
      <c r="E134" s="97"/>
      <c r="F134" s="98"/>
      <c r="G134" s="97"/>
      <c r="H134" s="98"/>
      <c r="I134" s="97"/>
      <c r="J134" s="93"/>
      <c r="K134" s="96"/>
      <c r="L134" s="93"/>
      <c r="M134" s="83"/>
      <c r="N134" s="94"/>
      <c r="O134" s="93"/>
      <c r="P134" s="93"/>
      <c r="Q134" s="95"/>
      <c r="R134" s="94"/>
      <c r="S134" s="93"/>
      <c r="T134" s="93"/>
      <c r="U134" s="95"/>
      <c r="V134" s="93"/>
      <c r="W134" s="93"/>
      <c r="X134" s="93"/>
      <c r="Y134" s="95"/>
      <c r="AB134" s="173"/>
      <c r="AC134" s="169"/>
      <c r="AD134" s="166"/>
      <c r="AE134" s="170"/>
      <c r="AF134" s="170"/>
      <c r="AG134" s="170"/>
      <c r="AH134" s="170"/>
      <c r="AI134" s="170"/>
      <c r="AJ134" s="170"/>
      <c r="AK134" s="170"/>
      <c r="AL134" s="170"/>
      <c r="AM134" s="143"/>
    </row>
    <row r="135" spans="1:43" x14ac:dyDescent="0.25">
      <c r="A135" s="209"/>
      <c r="B135" s="194"/>
      <c r="C135" s="27"/>
      <c r="D135" s="94"/>
      <c r="E135" s="97"/>
      <c r="F135" s="98"/>
      <c r="G135" s="97"/>
      <c r="H135" s="98"/>
      <c r="I135" s="97"/>
      <c r="J135" s="93"/>
      <c r="K135" s="96"/>
      <c r="L135" s="93"/>
      <c r="M135" s="83"/>
      <c r="N135" s="94"/>
      <c r="O135" s="93"/>
      <c r="P135" s="93"/>
      <c r="Q135" s="95"/>
      <c r="R135" s="94"/>
      <c r="S135" s="93"/>
      <c r="T135" s="93"/>
      <c r="U135" s="95"/>
      <c r="V135" s="93"/>
      <c r="W135" s="93"/>
      <c r="X135" s="93"/>
      <c r="Y135" s="95"/>
      <c r="AB135" s="173"/>
      <c r="AC135" s="169"/>
      <c r="AD135" s="166"/>
      <c r="AE135" s="170"/>
      <c r="AF135" s="170"/>
      <c r="AG135" s="170"/>
      <c r="AH135" s="170"/>
      <c r="AI135" s="170"/>
      <c r="AJ135" s="170"/>
      <c r="AK135" s="170"/>
      <c r="AL135" s="170"/>
      <c r="AM135" s="144"/>
      <c r="AN135" s="34"/>
      <c r="AO135" s="34"/>
      <c r="AP135" s="34"/>
      <c r="AQ135" s="34"/>
    </row>
    <row r="136" spans="1:43" x14ac:dyDescent="0.25">
      <c r="A136" s="209"/>
      <c r="B136" s="194"/>
      <c r="C136" s="27"/>
      <c r="D136" s="94"/>
      <c r="E136" s="97"/>
      <c r="F136" s="98"/>
      <c r="G136" s="97"/>
      <c r="H136" s="98"/>
      <c r="I136" s="97"/>
      <c r="J136" s="93"/>
      <c r="K136" s="96"/>
      <c r="L136" s="93"/>
      <c r="M136" s="83"/>
      <c r="N136" s="94"/>
      <c r="O136" s="93"/>
      <c r="P136" s="93"/>
      <c r="Q136" s="95"/>
      <c r="R136" s="94"/>
      <c r="S136" s="93"/>
      <c r="T136" s="93"/>
      <c r="U136" s="95"/>
      <c r="V136" s="93"/>
      <c r="W136" s="93"/>
      <c r="X136" s="93"/>
      <c r="Y136" s="95"/>
      <c r="AB136" s="173"/>
      <c r="AC136" s="169"/>
      <c r="AD136" s="166"/>
      <c r="AE136" s="170"/>
      <c r="AF136" s="170"/>
      <c r="AG136" s="170"/>
      <c r="AH136" s="170"/>
      <c r="AI136" s="170"/>
      <c r="AJ136" s="170"/>
      <c r="AK136" s="170"/>
      <c r="AL136" s="170"/>
      <c r="AM136" s="143"/>
    </row>
    <row r="137" spans="1:43" ht="15.75" thickBot="1" x14ac:dyDescent="0.3">
      <c r="A137" s="209"/>
      <c r="B137" s="194"/>
      <c r="C137" s="27"/>
      <c r="D137" s="122"/>
      <c r="E137" s="100"/>
      <c r="F137" s="101"/>
      <c r="G137" s="100"/>
      <c r="H137" s="101"/>
      <c r="I137" s="100"/>
      <c r="J137" s="99"/>
      <c r="K137" s="102"/>
      <c r="L137" s="99"/>
      <c r="M137" s="83"/>
      <c r="N137" s="94"/>
      <c r="O137" s="93"/>
      <c r="P137" s="93"/>
      <c r="Q137" s="95"/>
      <c r="R137" s="94"/>
      <c r="S137" s="93"/>
      <c r="T137" s="93"/>
      <c r="U137" s="95"/>
      <c r="V137" s="93"/>
      <c r="W137" s="93"/>
      <c r="X137" s="93"/>
      <c r="Y137" s="95"/>
      <c r="AB137" s="173"/>
      <c r="AC137" s="169"/>
      <c r="AD137" s="166"/>
      <c r="AE137" s="170"/>
      <c r="AF137" s="170"/>
      <c r="AG137" s="170"/>
      <c r="AH137" s="170"/>
      <c r="AI137" s="170"/>
      <c r="AJ137" s="170"/>
      <c r="AK137" s="170"/>
      <c r="AL137" s="170"/>
    </row>
    <row r="138" spans="1:43" x14ac:dyDescent="0.25">
      <c r="A138" s="209"/>
      <c r="B138" s="194"/>
      <c r="C138" s="145" t="s">
        <v>28</v>
      </c>
      <c r="D138" s="103">
        <f t="shared" ref="D138:L138" si="221">AVERAGE(D129:D137)</f>
        <v>13.501533995521589</v>
      </c>
      <c r="E138" s="104">
        <f t="shared" si="221"/>
        <v>3.0887508399143098</v>
      </c>
      <c r="F138" s="105">
        <f t="shared" si="221"/>
        <v>2.8646343804475114</v>
      </c>
      <c r="G138" s="104">
        <f t="shared" si="221"/>
        <v>11.504060709921827</v>
      </c>
      <c r="H138" s="105">
        <f t="shared" si="221"/>
        <v>0.41969550100965736</v>
      </c>
      <c r="I138" s="104">
        <f t="shared" si="221"/>
        <v>1.4305607756331857</v>
      </c>
      <c r="J138" s="106">
        <f t="shared" si="221"/>
        <v>2.9686953718161155</v>
      </c>
      <c r="K138" s="107">
        <f t="shared" si="221"/>
        <v>31.994990734911973</v>
      </c>
      <c r="L138" s="106">
        <f t="shared" si="221"/>
        <v>8.8953310003237501E-2</v>
      </c>
      <c r="M138" s="114"/>
      <c r="N138" s="103">
        <f t="shared" ref="N138:Y138" si="222">AVERAGE(N129:N137)</f>
        <v>1.5212375931304467</v>
      </c>
      <c r="O138" s="106">
        <f t="shared" si="222"/>
        <v>2.5227293454112187</v>
      </c>
      <c r="P138" s="106">
        <f t="shared" si="222"/>
        <v>0.80284519117132791</v>
      </c>
      <c r="Q138" s="108">
        <f t="shared" si="222"/>
        <v>0.93914137237527195</v>
      </c>
      <c r="R138" s="103">
        <f t="shared" si="222"/>
        <v>1.0801354094254896</v>
      </c>
      <c r="S138" s="106">
        <f t="shared" si="222"/>
        <v>2.0694234417996333</v>
      </c>
      <c r="T138" s="106">
        <f t="shared" si="222"/>
        <v>0.57327979776147964</v>
      </c>
      <c r="U138" s="108">
        <f t="shared" si="222"/>
        <v>0.69083977942789576</v>
      </c>
      <c r="V138" s="103">
        <f t="shared" si="222"/>
        <v>0.79806298810682175</v>
      </c>
      <c r="W138" s="106">
        <f t="shared" si="222"/>
        <v>1.7630079118724118</v>
      </c>
      <c r="X138" s="106">
        <f t="shared" si="222"/>
        <v>0.42451397967890331</v>
      </c>
      <c r="Y138" s="108">
        <f t="shared" si="222"/>
        <v>0.52907878148158538</v>
      </c>
      <c r="AB138" s="173"/>
      <c r="AC138" s="174"/>
      <c r="AD138" s="174"/>
      <c r="AE138" s="170"/>
      <c r="AF138" s="170"/>
      <c r="AG138" s="170"/>
      <c r="AH138" s="170"/>
      <c r="AI138" s="170"/>
      <c r="AJ138" s="170"/>
      <c r="AK138" s="170"/>
      <c r="AL138" s="170"/>
    </row>
    <row r="139" spans="1:43" x14ac:dyDescent="0.25">
      <c r="A139" s="209"/>
      <c r="B139" s="194"/>
      <c r="C139" s="175" t="s">
        <v>29</v>
      </c>
      <c r="D139" s="109">
        <f t="shared" ref="D139:L139" si="223">_xlfn.STDEV.S(D129:D137)</f>
        <v>4.612748782840252</v>
      </c>
      <c r="E139" s="110">
        <f t="shared" si="223"/>
        <v>3.0443569566036408</v>
      </c>
      <c r="F139" s="111">
        <f t="shared" si="223"/>
        <v>2.2201456284460033</v>
      </c>
      <c r="G139" s="110">
        <f t="shared" si="223"/>
        <v>3.5944588427265183</v>
      </c>
      <c r="H139" s="111">
        <f t="shared" si="223"/>
        <v>0.13860123400617158</v>
      </c>
      <c r="I139" s="110">
        <f t="shared" si="223"/>
        <v>1.1927656207502042</v>
      </c>
      <c r="J139" s="112">
        <f t="shared" si="223"/>
        <v>1.0077963525146212</v>
      </c>
      <c r="K139" s="113">
        <f t="shared" si="223"/>
        <v>3.4430419510937087</v>
      </c>
      <c r="L139" s="112">
        <f t="shared" si="223"/>
        <v>2.0248035662621056E-2</v>
      </c>
      <c r="M139" s="114"/>
      <c r="N139" s="109">
        <f t="shared" ref="N139:Y139" si="224">_xlfn.STDEV.S(N129:N137)</f>
        <v>0.13687481672055962</v>
      </c>
      <c r="O139" s="112">
        <f t="shared" si="224"/>
        <v>0.92458474512294309</v>
      </c>
      <c r="P139" s="112">
        <f t="shared" si="224"/>
        <v>0.18615564964504752</v>
      </c>
      <c r="Q139" s="115">
        <f t="shared" si="224"/>
        <v>0.20052533295915764</v>
      </c>
      <c r="R139" s="109">
        <f t="shared" si="224"/>
        <v>0.11036712453285508</v>
      </c>
      <c r="S139" s="112">
        <f t="shared" si="224"/>
        <v>0.72200095480105708</v>
      </c>
      <c r="T139" s="112">
        <f t="shared" si="224"/>
        <v>0.10497733495486661</v>
      </c>
      <c r="U139" s="115">
        <f t="shared" si="224"/>
        <v>0.11254564812641703</v>
      </c>
      <c r="V139" s="109">
        <f t="shared" si="224"/>
        <v>8.9675085780526742E-2</v>
      </c>
      <c r="W139" s="112">
        <f t="shared" si="224"/>
        <v>0.59906464209947152</v>
      </c>
      <c r="X139" s="112">
        <f t="shared" si="224"/>
        <v>6.5169540406543089E-2</v>
      </c>
      <c r="Y139" s="115">
        <f t="shared" si="224"/>
        <v>6.780031723486829E-2</v>
      </c>
      <c r="AB139" s="173"/>
      <c r="AC139" s="174"/>
      <c r="AD139" s="174"/>
      <c r="AE139" s="170"/>
      <c r="AF139" s="170"/>
      <c r="AG139" s="170"/>
      <c r="AH139" s="170"/>
      <c r="AI139" s="170"/>
      <c r="AJ139" s="170"/>
      <c r="AK139" s="170"/>
      <c r="AL139" s="170"/>
    </row>
    <row r="140" spans="1:43" ht="15.75" thickBot="1" x14ac:dyDescent="0.3">
      <c r="A140" s="209"/>
      <c r="B140" s="195"/>
      <c r="C140" s="147" t="s">
        <v>30</v>
      </c>
      <c r="D140" s="116">
        <f t="shared" ref="D140:L140" si="225">D139/SQRT(COUNT(D129:D137))</f>
        <v>2.0628839683120437</v>
      </c>
      <c r="E140" s="117">
        <f t="shared" si="225"/>
        <v>1.3614778205480236</v>
      </c>
      <c r="F140" s="118">
        <f t="shared" si="225"/>
        <v>0.99287930903085075</v>
      </c>
      <c r="G140" s="117">
        <f t="shared" si="225"/>
        <v>1.6074908629323439</v>
      </c>
      <c r="H140" s="118">
        <f t="shared" si="225"/>
        <v>6.198435620063103E-2</v>
      </c>
      <c r="I140" s="117">
        <f t="shared" si="225"/>
        <v>0.53342100184443808</v>
      </c>
      <c r="J140" s="119">
        <f t="shared" si="225"/>
        <v>0.45070023033980677</v>
      </c>
      <c r="K140" s="120">
        <f t="shared" si="225"/>
        <v>1.5397751704058078</v>
      </c>
      <c r="L140" s="119">
        <f t="shared" si="225"/>
        <v>9.0551968304921349E-3</v>
      </c>
      <c r="M140" s="114"/>
      <c r="N140" s="116">
        <f t="shared" ref="N140:Y140" si="226">N139/SQRT(COUNT(N129:N137))</f>
        <v>6.1212278918999226E-2</v>
      </c>
      <c r="O140" s="119">
        <f t="shared" si="226"/>
        <v>0.41348686821084357</v>
      </c>
      <c r="P140" s="119">
        <f t="shared" si="226"/>
        <v>8.3251337400392172E-2</v>
      </c>
      <c r="Q140" s="121">
        <f t="shared" si="226"/>
        <v>8.9677655141491106E-2</v>
      </c>
      <c r="R140" s="116">
        <f t="shared" si="226"/>
        <v>4.9357678587329736E-2</v>
      </c>
      <c r="S140" s="119">
        <f t="shared" si="226"/>
        <v>0.32288864295098335</v>
      </c>
      <c r="T140" s="119">
        <f t="shared" si="226"/>
        <v>4.6947291411169309E-2</v>
      </c>
      <c r="U140" s="121">
        <f t="shared" si="226"/>
        <v>5.0331943956488059E-2</v>
      </c>
      <c r="V140" s="116">
        <f t="shared" si="226"/>
        <v>4.0103917538676516E-2</v>
      </c>
      <c r="W140" s="119">
        <f t="shared" si="226"/>
        <v>0.26790985253020011</v>
      </c>
      <c r="X140" s="119">
        <f t="shared" si="226"/>
        <v>2.9144704482289924E-2</v>
      </c>
      <c r="Y140" s="121">
        <f t="shared" si="226"/>
        <v>3.0321223646643213E-2</v>
      </c>
      <c r="AA140" s="143"/>
      <c r="AB140" s="173"/>
      <c r="AC140" s="174"/>
      <c r="AD140" s="174"/>
      <c r="AE140" s="170"/>
      <c r="AF140" s="170"/>
      <c r="AG140" s="170"/>
      <c r="AH140" s="170"/>
      <c r="AI140" s="170"/>
      <c r="AJ140" s="170"/>
      <c r="AK140" s="170"/>
      <c r="AL140" s="170"/>
    </row>
    <row r="141" spans="1:43" ht="15" customHeight="1" x14ac:dyDescent="0.25">
      <c r="A141" s="209"/>
      <c r="B141" s="193" t="s">
        <v>63</v>
      </c>
      <c r="C141" s="14">
        <v>181</v>
      </c>
      <c r="D141" s="91">
        <v>12.085987483435181</v>
      </c>
      <c r="E141" s="88">
        <v>10.237768212588261</v>
      </c>
      <c r="F141" s="89">
        <v>2.7121106807897788</v>
      </c>
      <c r="G141" s="88">
        <v>8.2434897356311225</v>
      </c>
      <c r="H141" s="89">
        <v>0.44275192070696867</v>
      </c>
      <c r="I141" s="88">
        <v>0.39088398191400608</v>
      </c>
      <c r="J141" s="87">
        <v>6.5205479675810496</v>
      </c>
      <c r="K141" s="90">
        <v>22.331887578784769</v>
      </c>
      <c r="L141" s="87">
        <v>8.7234622290383576E-2</v>
      </c>
      <c r="M141" s="83"/>
      <c r="N141" s="91">
        <v>2.105203353199927</v>
      </c>
      <c r="O141" s="87">
        <v>3.8139408349751336</v>
      </c>
      <c r="P141" s="87">
        <v>0.76043016861237589</v>
      </c>
      <c r="Q141" s="92">
        <v>0.90343453749281755</v>
      </c>
      <c r="R141" s="91">
        <v>1.0081313160287053</v>
      </c>
      <c r="S141" s="87">
        <v>2.6690744758067524</v>
      </c>
      <c r="T141" s="87">
        <v>0.4207502176474901</v>
      </c>
      <c r="U141" s="92">
        <v>0.53422347869598663</v>
      </c>
      <c r="V141" s="93">
        <v>1.1998794875316472</v>
      </c>
      <c r="W141" s="93">
        <v>2.8942731499902594</v>
      </c>
      <c r="X141" s="93">
        <v>0.48529558318575861</v>
      </c>
      <c r="Y141" s="95">
        <v>0.604653498393385</v>
      </c>
      <c r="AB141" s="173"/>
      <c r="AC141" s="169"/>
      <c r="AD141" s="166"/>
      <c r="AE141" s="170"/>
      <c r="AF141" s="170"/>
      <c r="AG141" s="170"/>
      <c r="AH141" s="170"/>
      <c r="AI141" s="170"/>
      <c r="AJ141" s="170"/>
      <c r="AK141" s="170"/>
      <c r="AL141" s="170"/>
    </row>
    <row r="142" spans="1:43" x14ac:dyDescent="0.25">
      <c r="A142" s="209"/>
      <c r="B142" s="194"/>
      <c r="C142" s="27">
        <v>780</v>
      </c>
      <c r="D142" s="94">
        <v>15.462428801541614</v>
      </c>
      <c r="E142" s="97">
        <v>0.3868248834757228</v>
      </c>
      <c r="F142" s="98">
        <v>9.0732971022573317</v>
      </c>
      <c r="G142" s="97">
        <v>5.2068510620501476</v>
      </c>
      <c r="H142" s="98">
        <v>0.29602384481444366</v>
      </c>
      <c r="I142" s="97">
        <v>1.1026544236125284</v>
      </c>
      <c r="J142" s="93">
        <v>4.5314343926145479</v>
      </c>
      <c r="K142" s="96">
        <v>29.422843156314507</v>
      </c>
      <c r="L142" s="93">
        <v>0.10400943636086141</v>
      </c>
      <c r="M142" s="83"/>
      <c r="N142" s="94">
        <v>2.1115415405996427</v>
      </c>
      <c r="O142" s="93">
        <v>3.9346036082965909</v>
      </c>
      <c r="P142" s="93">
        <v>1.69205701447472</v>
      </c>
      <c r="Q142" s="95">
        <v>1.859284405362462</v>
      </c>
      <c r="R142" s="94">
        <v>0.95924390766239076</v>
      </c>
      <c r="S142" s="93">
        <v>2.2450974970732474</v>
      </c>
      <c r="T142" s="93">
        <v>0.72596099022084037</v>
      </c>
      <c r="U142" s="95">
        <v>0.83048431476120343</v>
      </c>
      <c r="V142" s="93">
        <v>1.1592411499849207</v>
      </c>
      <c r="W142" s="93">
        <v>2.5485799125123845</v>
      </c>
      <c r="X142" s="93">
        <v>0.89246608284756634</v>
      </c>
      <c r="Y142" s="95">
        <v>1.0084996036967591</v>
      </c>
      <c r="AB142" s="173"/>
      <c r="AC142" s="169"/>
      <c r="AD142" s="166"/>
      <c r="AE142" s="170"/>
      <c r="AF142" s="170"/>
      <c r="AG142" s="170"/>
      <c r="AH142" s="170"/>
      <c r="AI142" s="170"/>
      <c r="AJ142" s="170"/>
      <c r="AK142" s="170"/>
      <c r="AL142" s="170"/>
    </row>
    <row r="143" spans="1:43" x14ac:dyDescent="0.25">
      <c r="A143" s="209"/>
      <c r="B143" s="194"/>
      <c r="C143" s="27"/>
      <c r="D143" s="94"/>
      <c r="E143" s="97"/>
      <c r="F143" s="98"/>
      <c r="G143" s="97"/>
      <c r="H143" s="98"/>
      <c r="I143" s="97"/>
      <c r="J143" s="93"/>
      <c r="K143" s="96"/>
      <c r="L143" s="93"/>
      <c r="M143" s="83"/>
      <c r="N143" s="94"/>
      <c r="O143" s="93"/>
      <c r="P143" s="93"/>
      <c r="Q143" s="95"/>
      <c r="R143" s="94"/>
      <c r="S143" s="93"/>
      <c r="T143" s="93"/>
      <c r="U143" s="95"/>
      <c r="V143" s="93"/>
      <c r="W143" s="93"/>
      <c r="X143" s="93"/>
      <c r="Y143" s="95"/>
      <c r="AB143" s="173"/>
      <c r="AC143" s="169"/>
      <c r="AD143" s="166"/>
      <c r="AE143" s="170"/>
      <c r="AF143" s="170"/>
      <c r="AG143" s="170"/>
      <c r="AH143" s="170"/>
      <c r="AI143" s="170"/>
      <c r="AJ143" s="170"/>
      <c r="AK143" s="170"/>
      <c r="AL143" s="170"/>
    </row>
    <row r="144" spans="1:43" x14ac:dyDescent="0.25">
      <c r="A144" s="209"/>
      <c r="B144" s="194"/>
      <c r="C144" s="27"/>
      <c r="D144" s="94"/>
      <c r="E144" s="97"/>
      <c r="F144" s="98"/>
      <c r="G144" s="97"/>
      <c r="H144" s="98"/>
      <c r="I144" s="97"/>
      <c r="J144" s="93"/>
      <c r="K144" s="96"/>
      <c r="L144" s="93"/>
      <c r="M144" s="83"/>
      <c r="N144" s="94"/>
      <c r="O144" s="93"/>
      <c r="P144" s="93"/>
      <c r="Q144" s="95"/>
      <c r="R144" s="94"/>
      <c r="S144" s="93"/>
      <c r="T144" s="93"/>
      <c r="U144" s="95"/>
      <c r="V144" s="93"/>
      <c r="W144" s="93"/>
      <c r="X144" s="93"/>
      <c r="Y144" s="95"/>
      <c r="AB144" s="173"/>
      <c r="AC144" s="169"/>
      <c r="AD144" s="166"/>
      <c r="AE144" s="170"/>
      <c r="AF144" s="170"/>
      <c r="AG144" s="170"/>
      <c r="AH144" s="170"/>
      <c r="AI144" s="170"/>
      <c r="AJ144" s="170"/>
      <c r="AK144" s="170"/>
      <c r="AL144" s="170"/>
    </row>
    <row r="145" spans="1:38" x14ac:dyDescent="0.25">
      <c r="A145" s="209"/>
      <c r="B145" s="194"/>
      <c r="C145" s="27"/>
      <c r="D145" s="94"/>
      <c r="E145" s="97"/>
      <c r="F145" s="98"/>
      <c r="G145" s="97"/>
      <c r="H145" s="98"/>
      <c r="I145" s="97"/>
      <c r="J145" s="93"/>
      <c r="K145" s="96"/>
      <c r="L145" s="93"/>
      <c r="M145" s="83"/>
      <c r="N145" s="94"/>
      <c r="O145" s="93"/>
      <c r="P145" s="93"/>
      <c r="Q145" s="95"/>
      <c r="R145" s="94"/>
      <c r="S145" s="93"/>
      <c r="T145" s="93"/>
      <c r="U145" s="95"/>
      <c r="V145" s="93"/>
      <c r="W145" s="93"/>
      <c r="X145" s="93"/>
      <c r="Y145" s="95"/>
      <c r="AB145" s="173"/>
      <c r="AC145" s="169"/>
      <c r="AD145" s="166"/>
      <c r="AE145" s="170"/>
      <c r="AF145" s="170"/>
      <c r="AG145" s="170"/>
      <c r="AH145" s="170"/>
      <c r="AI145" s="170"/>
      <c r="AJ145" s="170"/>
      <c r="AK145" s="170"/>
      <c r="AL145" s="170"/>
    </row>
    <row r="146" spans="1:38" x14ac:dyDescent="0.25">
      <c r="A146" s="209"/>
      <c r="B146" s="194"/>
      <c r="C146" s="27"/>
      <c r="D146" s="94"/>
      <c r="E146" s="97"/>
      <c r="F146" s="98"/>
      <c r="G146" s="97"/>
      <c r="H146" s="98"/>
      <c r="I146" s="97"/>
      <c r="J146" s="93"/>
      <c r="K146" s="96"/>
      <c r="L146" s="93"/>
      <c r="M146" s="83"/>
      <c r="N146" s="94"/>
      <c r="O146" s="93"/>
      <c r="P146" s="93"/>
      <c r="Q146" s="95"/>
      <c r="R146" s="94"/>
      <c r="S146" s="93"/>
      <c r="T146" s="93"/>
      <c r="U146" s="95"/>
      <c r="V146" s="93"/>
      <c r="W146" s="93"/>
      <c r="X146" s="93"/>
      <c r="Y146" s="95"/>
      <c r="AB146" s="173"/>
      <c r="AC146" s="169"/>
      <c r="AD146" s="166"/>
      <c r="AE146" s="170"/>
      <c r="AF146" s="170"/>
      <c r="AG146" s="170"/>
      <c r="AH146" s="170"/>
      <c r="AI146" s="170"/>
      <c r="AJ146" s="170"/>
      <c r="AK146" s="170"/>
      <c r="AL146" s="170"/>
    </row>
    <row r="147" spans="1:38" x14ac:dyDescent="0.25">
      <c r="A147" s="209"/>
      <c r="B147" s="194"/>
      <c r="C147" s="27"/>
      <c r="D147" s="94"/>
      <c r="E147" s="97"/>
      <c r="F147" s="98"/>
      <c r="G147" s="97"/>
      <c r="H147" s="98"/>
      <c r="I147" s="97"/>
      <c r="J147" s="93"/>
      <c r="K147" s="96"/>
      <c r="L147" s="93"/>
      <c r="M147" s="83"/>
      <c r="N147" s="94"/>
      <c r="O147" s="93"/>
      <c r="P147" s="93"/>
      <c r="Q147" s="95"/>
      <c r="R147" s="94"/>
      <c r="S147" s="93"/>
      <c r="T147" s="93"/>
      <c r="U147" s="95"/>
      <c r="V147" s="93"/>
      <c r="W147" s="93"/>
      <c r="X147" s="93"/>
      <c r="Y147" s="95"/>
      <c r="AB147" s="173"/>
      <c r="AC147" s="169"/>
      <c r="AD147" s="166"/>
      <c r="AE147" s="170"/>
      <c r="AF147" s="170"/>
      <c r="AG147" s="170"/>
      <c r="AH147" s="170"/>
      <c r="AI147" s="170"/>
      <c r="AJ147" s="170"/>
      <c r="AK147" s="170"/>
      <c r="AL147" s="170"/>
    </row>
    <row r="148" spans="1:38" x14ac:dyDescent="0.25">
      <c r="A148" s="209"/>
      <c r="B148" s="194"/>
      <c r="C148" s="27"/>
      <c r="D148" s="94"/>
      <c r="E148" s="97"/>
      <c r="F148" s="98"/>
      <c r="G148" s="97"/>
      <c r="H148" s="98"/>
      <c r="I148" s="97"/>
      <c r="J148" s="93"/>
      <c r="K148" s="96"/>
      <c r="L148" s="93"/>
      <c r="M148" s="83"/>
      <c r="N148" s="94"/>
      <c r="O148" s="93"/>
      <c r="P148" s="93"/>
      <c r="Q148" s="95"/>
      <c r="R148" s="94"/>
      <c r="S148" s="93"/>
      <c r="T148" s="93"/>
      <c r="U148" s="95"/>
      <c r="V148" s="93"/>
      <c r="W148" s="93"/>
      <c r="X148" s="93"/>
      <c r="Y148" s="95"/>
      <c r="AB148" s="173"/>
      <c r="AC148" s="169"/>
      <c r="AD148" s="166"/>
      <c r="AE148" s="170"/>
      <c r="AF148" s="170"/>
      <c r="AG148" s="170"/>
      <c r="AH148" s="170"/>
      <c r="AI148" s="170"/>
      <c r="AJ148" s="170"/>
      <c r="AK148" s="170"/>
      <c r="AL148" s="170"/>
    </row>
    <row r="149" spans="1:38" ht="15.75" thickBot="1" x14ac:dyDescent="0.3">
      <c r="A149" s="209"/>
      <c r="B149" s="194"/>
      <c r="C149" s="27"/>
      <c r="D149" s="122"/>
      <c r="E149" s="100"/>
      <c r="F149" s="101"/>
      <c r="G149" s="100"/>
      <c r="H149" s="101"/>
      <c r="I149" s="100"/>
      <c r="J149" s="99"/>
      <c r="K149" s="102"/>
      <c r="L149" s="99"/>
      <c r="M149" s="83"/>
      <c r="N149" s="94"/>
      <c r="O149" s="93"/>
      <c r="P149" s="93"/>
      <c r="Q149" s="95"/>
      <c r="R149" s="94"/>
      <c r="S149" s="93"/>
      <c r="T149" s="93"/>
      <c r="U149" s="95"/>
      <c r="V149" s="93"/>
      <c r="W149" s="93"/>
      <c r="X149" s="93"/>
      <c r="Y149" s="95"/>
      <c r="AB149" s="173"/>
      <c r="AC149" s="169"/>
      <c r="AD149" s="166"/>
      <c r="AE149" s="170"/>
      <c r="AF149" s="170"/>
      <c r="AG149" s="170"/>
      <c r="AH149" s="170"/>
      <c r="AI149" s="170"/>
      <c r="AJ149" s="170"/>
      <c r="AK149" s="170"/>
      <c r="AL149" s="170"/>
    </row>
    <row r="150" spans="1:38" x14ac:dyDescent="0.25">
      <c r="A150" s="209"/>
      <c r="B150" s="194"/>
      <c r="C150" s="145" t="s">
        <v>28</v>
      </c>
      <c r="D150" s="103">
        <f>AVERAGE(D141:D149)</f>
        <v>13.774208142488398</v>
      </c>
      <c r="E150" s="104">
        <f t="shared" ref="E150:L150" si="227">AVERAGE(E141:E149)</f>
        <v>5.3122965480319921</v>
      </c>
      <c r="F150" s="105">
        <f t="shared" si="227"/>
        <v>5.8927038915235554</v>
      </c>
      <c r="G150" s="104">
        <f t="shared" si="227"/>
        <v>6.7251703988406355</v>
      </c>
      <c r="H150" s="105">
        <f t="shared" si="227"/>
        <v>0.36938788276070617</v>
      </c>
      <c r="I150" s="104">
        <f t="shared" si="227"/>
        <v>0.7467692027632673</v>
      </c>
      <c r="J150" s="106">
        <f t="shared" si="227"/>
        <v>5.5259911800977992</v>
      </c>
      <c r="K150" s="107">
        <f t="shared" si="227"/>
        <v>25.877365367549636</v>
      </c>
      <c r="L150" s="106">
        <f t="shared" si="227"/>
        <v>9.5622029325622498E-2</v>
      </c>
      <c r="M150" s="114"/>
      <c r="N150" s="103">
        <f t="shared" ref="N150:Y150" si="228">AVERAGE(N141:N149)</f>
        <v>2.1083724468997849</v>
      </c>
      <c r="O150" s="106">
        <f t="shared" si="228"/>
        <v>3.874272221635862</v>
      </c>
      <c r="P150" s="106">
        <f t="shared" si="228"/>
        <v>1.2262435915435479</v>
      </c>
      <c r="Q150" s="108">
        <f t="shared" si="228"/>
        <v>1.3813594714276398</v>
      </c>
      <c r="R150" s="103">
        <f t="shared" si="228"/>
        <v>0.98368761184554798</v>
      </c>
      <c r="S150" s="106">
        <f t="shared" si="228"/>
        <v>2.4570859864400001</v>
      </c>
      <c r="T150" s="106">
        <f t="shared" si="228"/>
        <v>0.57335560393416518</v>
      </c>
      <c r="U150" s="108">
        <f t="shared" si="228"/>
        <v>0.68235389672859503</v>
      </c>
      <c r="V150" s="103">
        <f t="shared" si="228"/>
        <v>1.1795603187582839</v>
      </c>
      <c r="W150" s="106">
        <f t="shared" si="228"/>
        <v>2.7214265312513222</v>
      </c>
      <c r="X150" s="106">
        <f t="shared" si="228"/>
        <v>0.68888083301666247</v>
      </c>
      <c r="Y150" s="108">
        <f t="shared" si="228"/>
        <v>0.80657655104507198</v>
      </c>
      <c r="AB150" s="173"/>
      <c r="AC150" s="174"/>
      <c r="AD150" s="174"/>
      <c r="AE150" s="170"/>
      <c r="AF150" s="170"/>
      <c r="AG150" s="170"/>
      <c r="AH150" s="170"/>
      <c r="AI150" s="170"/>
      <c r="AJ150" s="170"/>
      <c r="AK150" s="170"/>
      <c r="AL150" s="170"/>
    </row>
    <row r="151" spans="1:38" x14ac:dyDescent="0.25">
      <c r="A151" s="209"/>
      <c r="B151" s="194"/>
      <c r="C151" s="175" t="s">
        <v>29</v>
      </c>
      <c r="D151" s="109">
        <f>_xlfn.STDEV.S(D141:D149)</f>
        <v>2.3875045523115062</v>
      </c>
      <c r="E151" s="110">
        <f t="shared" ref="E151:L151" si="229">_xlfn.STDEV.S(E141:E149)</f>
        <v>6.965668829099859</v>
      </c>
      <c r="F151" s="111">
        <f t="shared" si="229"/>
        <v>4.4980380550114933</v>
      </c>
      <c r="G151" s="110">
        <f t="shared" si="229"/>
        <v>2.1472277981024273</v>
      </c>
      <c r="H151" s="111">
        <f t="shared" si="229"/>
        <v>0.103752417454059</v>
      </c>
      <c r="I151" s="110">
        <f t="shared" si="229"/>
        <v>0.50329770597316914</v>
      </c>
      <c r="J151" s="112">
        <f t="shared" si="229"/>
        <v>1.4065156974090265</v>
      </c>
      <c r="K151" s="113">
        <f t="shared" si="229"/>
        <v>5.0140627739638886</v>
      </c>
      <c r="L151" s="112">
        <f t="shared" si="229"/>
        <v>1.1861584782378387E-2</v>
      </c>
      <c r="M151" s="114"/>
      <c r="N151" s="109">
        <f t="shared" ref="N151:Y151" si="230">_xlfn.STDEV.S(N141:N149)</f>
        <v>4.4817752907701019E-3</v>
      </c>
      <c r="O151" s="112">
        <f t="shared" si="230"/>
        <v>8.5321465252377729E-2</v>
      </c>
      <c r="P151" s="112">
        <f t="shared" si="230"/>
        <v>0.65875966024469812</v>
      </c>
      <c r="Q151" s="115">
        <f t="shared" si="230"/>
        <v>0.67588792336689107</v>
      </c>
      <c r="R151" s="109">
        <f t="shared" si="230"/>
        <v>3.4568617970456982E-2</v>
      </c>
      <c r="S151" s="112">
        <f t="shared" si="230"/>
        <v>0.29979699672944604</v>
      </c>
      <c r="T151" s="112">
        <f t="shared" si="230"/>
        <v>0.21581660697780142</v>
      </c>
      <c r="U151" s="115">
        <f t="shared" si="230"/>
        <v>0.20948804618171063</v>
      </c>
      <c r="V151" s="109">
        <f t="shared" si="230"/>
        <v>2.8735644055438207E-2</v>
      </c>
      <c r="W151" s="112">
        <f t="shared" si="230"/>
        <v>0.24444203243093693</v>
      </c>
      <c r="X151" s="112">
        <f t="shared" si="230"/>
        <v>0.28791302140997899</v>
      </c>
      <c r="Y151" s="115">
        <f t="shared" si="230"/>
        <v>0.2855623196157927</v>
      </c>
      <c r="AB151" s="173"/>
      <c r="AC151" s="174"/>
      <c r="AD151" s="174"/>
      <c r="AE151" s="170"/>
      <c r="AF151" s="170"/>
      <c r="AG151" s="170"/>
      <c r="AH151" s="170"/>
      <c r="AI151" s="170"/>
      <c r="AJ151" s="170"/>
      <c r="AK151" s="170"/>
      <c r="AL151" s="170"/>
    </row>
    <row r="152" spans="1:38" ht="15.75" thickBot="1" x14ac:dyDescent="0.3">
      <c r="A152" s="209"/>
      <c r="B152" s="195"/>
      <c r="C152" s="147" t="s">
        <v>30</v>
      </c>
      <c r="D152" s="116">
        <f>D151/SQRT(COUNT(D141:D149))</f>
        <v>1.6882206590532183</v>
      </c>
      <c r="E152" s="117">
        <f t="shared" ref="E152:L152" si="231">E151/SQRT(COUNT(E141:E149))</f>
        <v>4.9254716645562686</v>
      </c>
      <c r="F152" s="118">
        <f t="shared" si="231"/>
        <v>3.1805932107337758</v>
      </c>
      <c r="G152" s="117">
        <f t="shared" si="231"/>
        <v>1.5183193367904853</v>
      </c>
      <c r="H152" s="118">
        <f t="shared" si="231"/>
        <v>7.3364037946262631E-2</v>
      </c>
      <c r="I152" s="117">
        <f t="shared" si="231"/>
        <v>0.355885220849261</v>
      </c>
      <c r="J152" s="119">
        <f t="shared" si="231"/>
        <v>0.99455678748324872</v>
      </c>
      <c r="K152" s="120">
        <f t="shared" si="231"/>
        <v>3.5454777887648965</v>
      </c>
      <c r="L152" s="119">
        <f t="shared" si="231"/>
        <v>8.3874070352389155E-3</v>
      </c>
      <c r="M152" s="114"/>
      <c r="N152" s="116">
        <f t="shared" ref="N152:Y152" si="232">N151/SQRT(COUNT(N141:N149))</f>
        <v>3.1690936998578496E-3</v>
      </c>
      <c r="O152" s="119">
        <f t="shared" si="232"/>
        <v>6.0331386660728674E-2</v>
      </c>
      <c r="P152" s="119">
        <f t="shared" si="232"/>
        <v>0.46581342293117212</v>
      </c>
      <c r="Q152" s="121">
        <f t="shared" si="232"/>
        <v>0.47792493393482222</v>
      </c>
      <c r="R152" s="116">
        <f t="shared" si="232"/>
        <v>2.4443704183157278E-2</v>
      </c>
      <c r="S152" s="119">
        <f t="shared" si="232"/>
        <v>0.21198848936675249</v>
      </c>
      <c r="T152" s="119">
        <f t="shared" si="232"/>
        <v>0.15260538628667533</v>
      </c>
      <c r="U152" s="121">
        <f t="shared" si="232"/>
        <v>0.14813041803260821</v>
      </c>
      <c r="V152" s="116">
        <f t="shared" si="232"/>
        <v>2.0319168773363257E-2</v>
      </c>
      <c r="W152" s="119">
        <f t="shared" si="232"/>
        <v>0.17284661873893747</v>
      </c>
      <c r="X152" s="119">
        <f t="shared" si="232"/>
        <v>0.20358524983090376</v>
      </c>
      <c r="Y152" s="121">
        <f t="shared" si="232"/>
        <v>0.20192305265168725</v>
      </c>
      <c r="AA152" s="143"/>
      <c r="AB152" s="173"/>
      <c r="AC152" s="174"/>
      <c r="AD152" s="174"/>
      <c r="AE152" s="170"/>
      <c r="AF152" s="170"/>
      <c r="AG152" s="170"/>
      <c r="AH152" s="170"/>
      <c r="AI152" s="170"/>
      <c r="AJ152" s="170"/>
      <c r="AK152" s="170"/>
      <c r="AL152" s="170"/>
    </row>
    <row r="153" spans="1:38" ht="15" customHeight="1" x14ac:dyDescent="0.25">
      <c r="A153" s="209"/>
      <c r="B153" s="193" t="s">
        <v>64</v>
      </c>
      <c r="C153" s="14">
        <v>773</v>
      </c>
      <c r="D153" s="91">
        <v>25.264412861959382</v>
      </c>
      <c r="E153" s="88">
        <v>3.619128455717021E-2</v>
      </c>
      <c r="F153" s="89">
        <v>6.097807955560401</v>
      </c>
      <c r="G153" s="88">
        <v>11.032619655938019</v>
      </c>
      <c r="H153" s="89">
        <v>0.40859850581849888</v>
      </c>
      <c r="I153" s="88">
        <v>1.4042020703250926</v>
      </c>
      <c r="J153" s="87">
        <v>2.9923794159385833</v>
      </c>
      <c r="K153" s="90">
        <v>31.43370415593429</v>
      </c>
      <c r="L153" s="87">
        <v>6.2335585153410734E-2</v>
      </c>
      <c r="M153" s="83"/>
      <c r="N153" s="91">
        <v>2.7590284689793836</v>
      </c>
      <c r="O153" s="87">
        <v>3.4590634699194425</v>
      </c>
      <c r="P153" s="87">
        <v>1.4598595037913324</v>
      </c>
      <c r="Q153" s="92">
        <v>1.6516230935064278</v>
      </c>
      <c r="R153" s="91">
        <v>1.0099271324574133</v>
      </c>
      <c r="S153" s="87">
        <v>1.753406092469642</v>
      </c>
      <c r="T153" s="87">
        <v>0.54866267925167311</v>
      </c>
      <c r="U153" s="92">
        <v>0.66790589530418498</v>
      </c>
      <c r="V153" s="93">
        <v>1.4659245411857142</v>
      </c>
      <c r="W153" s="93">
        <v>2.2364290386297001</v>
      </c>
      <c r="X153" s="93">
        <v>0.79461302740595474</v>
      </c>
      <c r="Y153" s="95">
        <v>0.9348424529958238</v>
      </c>
      <c r="AB153" s="173"/>
      <c r="AC153" s="169"/>
      <c r="AD153" s="166"/>
      <c r="AE153" s="170"/>
      <c r="AF153" s="170"/>
      <c r="AG153" s="170"/>
      <c r="AH153" s="170"/>
      <c r="AI153" s="170"/>
      <c r="AJ153" s="170"/>
      <c r="AK153" s="170"/>
      <c r="AL153" s="170"/>
    </row>
    <row r="154" spans="1:38" x14ac:dyDescent="0.25">
      <c r="A154" s="209"/>
      <c r="B154" s="194"/>
      <c r="C154" s="27">
        <v>774</v>
      </c>
      <c r="D154" s="94">
        <v>10.691867909163111</v>
      </c>
      <c r="E154" s="97">
        <v>11.310027832493232</v>
      </c>
      <c r="F154" s="98">
        <v>1.0203043796732947</v>
      </c>
      <c r="G154" s="97">
        <v>12.974050036435809</v>
      </c>
      <c r="H154" s="98">
        <v>0.1621353932577643</v>
      </c>
      <c r="I154" s="97">
        <v>0.81881819416934309</v>
      </c>
      <c r="J154" s="93">
        <v>3.2268749402127579</v>
      </c>
      <c r="K154" s="96">
        <v>26.68290468907967</v>
      </c>
      <c r="L154" s="93">
        <v>7.2854970925984974E-2</v>
      </c>
      <c r="M154" s="83"/>
      <c r="N154" s="94">
        <v>2.2555231083448208</v>
      </c>
      <c r="O154" s="93">
        <v>3.7722756332994027</v>
      </c>
      <c r="P154" s="93">
        <v>1.2707915583658449</v>
      </c>
      <c r="Q154" s="95">
        <v>1.4550521397044733</v>
      </c>
      <c r="R154" s="94">
        <v>0.88538503922893463</v>
      </c>
      <c r="S154" s="93">
        <v>1.9022411606046072</v>
      </c>
      <c r="T154" s="93">
        <v>0.45166983808458455</v>
      </c>
      <c r="U154" s="95">
        <v>0.56651610786794393</v>
      </c>
      <c r="V154" s="93">
        <v>1.2405681377465048</v>
      </c>
      <c r="W154" s="93">
        <v>2.4006427666856021</v>
      </c>
      <c r="X154" s="93">
        <v>0.65834808345727514</v>
      </c>
      <c r="Y154" s="95">
        <v>0.79211165424301588</v>
      </c>
      <c r="AB154" s="173"/>
      <c r="AC154" s="169"/>
      <c r="AD154" s="166"/>
      <c r="AE154" s="170"/>
      <c r="AF154" s="170"/>
      <c r="AG154" s="170"/>
      <c r="AH154" s="170"/>
      <c r="AI154" s="170"/>
      <c r="AJ154" s="170"/>
      <c r="AK154" s="170"/>
      <c r="AL154" s="170"/>
    </row>
    <row r="155" spans="1:38" x14ac:dyDescent="0.25">
      <c r="A155" s="209"/>
      <c r="B155" s="194"/>
      <c r="C155" s="27">
        <v>775</v>
      </c>
      <c r="D155" s="94">
        <v>13.397248072755824</v>
      </c>
      <c r="E155" s="97">
        <v>2.7654475575611435</v>
      </c>
      <c r="F155" s="98">
        <v>4.1241689995125439</v>
      </c>
      <c r="G155" s="97">
        <v>12.638597081379078</v>
      </c>
      <c r="H155" s="98">
        <v>0.19770118812290086</v>
      </c>
      <c r="I155" s="97">
        <v>5.8460938881588964</v>
      </c>
      <c r="J155" s="93">
        <v>2.2014226610778156</v>
      </c>
      <c r="K155" s="96">
        <v>31.062341076717054</v>
      </c>
      <c r="L155" s="93">
        <v>8.6289027054031464E-2</v>
      </c>
      <c r="M155" s="83"/>
      <c r="N155" s="94">
        <v>2.5814091835331126</v>
      </c>
      <c r="O155" s="93">
        <v>2.4598065362790122</v>
      </c>
      <c r="P155" s="93">
        <v>1.1364973608823603</v>
      </c>
      <c r="Q155" s="95">
        <v>1.3074455574423047</v>
      </c>
      <c r="R155" s="94">
        <v>1.0120229642520542</v>
      </c>
      <c r="S155" s="93">
        <v>1.4222101262882838</v>
      </c>
      <c r="T155" s="93">
        <v>0.45292208724698413</v>
      </c>
      <c r="U155" s="95">
        <v>0.55982331104089933</v>
      </c>
      <c r="V155" s="93">
        <v>1.4203962385695488</v>
      </c>
      <c r="W155" s="93">
        <v>1.7108760668460359</v>
      </c>
      <c r="X155" s="93">
        <v>0.63347340930477902</v>
      </c>
      <c r="Y155" s="95">
        <v>0.75862247294801133</v>
      </c>
      <c r="AB155" s="173"/>
      <c r="AC155" s="169"/>
      <c r="AD155" s="166"/>
      <c r="AE155" s="170"/>
      <c r="AF155" s="170"/>
      <c r="AG155" s="170"/>
      <c r="AH155" s="170"/>
      <c r="AI155" s="170"/>
      <c r="AJ155" s="170"/>
      <c r="AK155" s="170"/>
      <c r="AL155" s="170"/>
    </row>
    <row r="156" spans="1:38" x14ac:dyDescent="0.25">
      <c r="A156" s="209"/>
      <c r="B156" s="194"/>
      <c r="C156" s="27">
        <v>789</v>
      </c>
      <c r="D156" s="94">
        <v>24.92217050457311</v>
      </c>
      <c r="E156" s="97">
        <v>2.8990167040845408E-2</v>
      </c>
      <c r="F156" s="98">
        <v>5.0774509727613841</v>
      </c>
      <c r="G156" s="97">
        <v>24.97319199950795</v>
      </c>
      <c r="H156" s="98">
        <v>0.26832521713962409</v>
      </c>
      <c r="I156" s="97">
        <v>2.2423054704290419</v>
      </c>
      <c r="J156" s="93">
        <v>2.2348167534003194</v>
      </c>
      <c r="K156" s="96">
        <v>35.693768657958195</v>
      </c>
      <c r="L156" s="93">
        <v>7.2810723049103368E-2</v>
      </c>
      <c r="M156" s="83"/>
      <c r="N156" s="94">
        <v>2.4442596525551017</v>
      </c>
      <c r="O156" s="93">
        <v>3.1690960044267635</v>
      </c>
      <c r="P156" s="93">
        <v>1.357904853061277</v>
      </c>
      <c r="Q156" s="95">
        <v>1.5576211778558124</v>
      </c>
      <c r="R156" s="94">
        <v>0.91873698370844659</v>
      </c>
      <c r="S156" s="93">
        <v>1.6989739056247704</v>
      </c>
      <c r="T156" s="93">
        <v>0.45287199368521464</v>
      </c>
      <c r="U156" s="95">
        <v>0.57593737109974996</v>
      </c>
      <c r="V156" s="93">
        <v>1.3068038673994944</v>
      </c>
      <c r="W156" s="93">
        <v>2.0857887189886775</v>
      </c>
      <c r="X156" s="93">
        <v>0.67732618604939476</v>
      </c>
      <c r="Y156" s="95">
        <v>0.82110272747996327</v>
      </c>
      <c r="AB156" s="173"/>
      <c r="AC156" s="169"/>
      <c r="AD156" s="166"/>
      <c r="AE156" s="170"/>
      <c r="AF156" s="170"/>
      <c r="AG156" s="170"/>
      <c r="AH156" s="170"/>
      <c r="AI156" s="170"/>
      <c r="AJ156" s="170"/>
      <c r="AK156" s="170"/>
      <c r="AL156" s="170"/>
    </row>
    <row r="157" spans="1:38" x14ac:dyDescent="0.25">
      <c r="A157" s="209"/>
      <c r="B157" s="194"/>
      <c r="C157" s="27">
        <v>800</v>
      </c>
      <c r="D157" s="94">
        <v>22.828556067550725</v>
      </c>
      <c r="E157" s="97">
        <v>0.12340470459609169</v>
      </c>
      <c r="F157" s="98">
        <v>7.0065228085368236</v>
      </c>
      <c r="G157" s="97">
        <v>13.009200219044056</v>
      </c>
      <c r="H157" s="98">
        <v>0.49526974771036752</v>
      </c>
      <c r="I157" s="97">
        <v>0.87853859011835711</v>
      </c>
      <c r="J157" s="93">
        <v>4.3489708520457615</v>
      </c>
      <c r="K157" s="96">
        <v>35.217895623750472</v>
      </c>
      <c r="L157" s="93">
        <v>6.9094736988884006E-2</v>
      </c>
      <c r="M157" s="83"/>
      <c r="N157" s="94">
        <v>2.3953519649289241</v>
      </c>
      <c r="O157" s="93">
        <v>3.3721042421042591</v>
      </c>
      <c r="P157" s="93">
        <v>1.6192697237078075</v>
      </c>
      <c r="Q157" s="95">
        <v>1.7840948234663827</v>
      </c>
      <c r="R157" s="94">
        <v>0.89096197566792457</v>
      </c>
      <c r="S157" s="93">
        <v>1.6756922038427697</v>
      </c>
      <c r="T157" s="93">
        <v>0.52654679278684779</v>
      </c>
      <c r="U157" s="95">
        <v>0.62505457142987531</v>
      </c>
      <c r="V157" s="93">
        <v>1.2831184455746205</v>
      </c>
      <c r="W157" s="93">
        <v>2.1275415385405529</v>
      </c>
      <c r="X157" s="93">
        <v>0.80458949990642847</v>
      </c>
      <c r="Y157" s="95">
        <v>0.92121238965712016</v>
      </c>
      <c r="AB157" s="173"/>
      <c r="AC157" s="169"/>
      <c r="AD157" s="166"/>
      <c r="AE157" s="170"/>
      <c r="AF157" s="170"/>
      <c r="AG157" s="170"/>
      <c r="AH157" s="170"/>
      <c r="AI157" s="170"/>
      <c r="AJ157" s="170"/>
      <c r="AK157" s="170"/>
      <c r="AL157" s="170"/>
    </row>
    <row r="158" spans="1:38" x14ac:dyDescent="0.25">
      <c r="A158" s="209"/>
      <c r="B158" s="194"/>
      <c r="C158" s="27"/>
      <c r="D158" s="94"/>
      <c r="E158" s="97"/>
      <c r="F158" s="98"/>
      <c r="G158" s="97"/>
      <c r="H158" s="98"/>
      <c r="I158" s="97"/>
      <c r="J158" s="93"/>
      <c r="K158" s="96"/>
      <c r="L158" s="93"/>
      <c r="M158" s="83"/>
      <c r="N158" s="94"/>
      <c r="O158" s="93"/>
      <c r="P158" s="93"/>
      <c r="Q158" s="95"/>
      <c r="R158" s="94"/>
      <c r="S158" s="93"/>
      <c r="T158" s="93"/>
      <c r="U158" s="95"/>
      <c r="V158" s="93"/>
      <c r="W158" s="93"/>
      <c r="X158" s="93"/>
      <c r="Y158" s="95"/>
      <c r="AB158" s="173"/>
      <c r="AC158" s="169"/>
      <c r="AD158" s="166"/>
      <c r="AE158" s="170"/>
      <c r="AF158" s="170"/>
      <c r="AG158" s="170"/>
      <c r="AH158" s="170"/>
      <c r="AI158" s="170"/>
      <c r="AJ158" s="170"/>
      <c r="AK158" s="170"/>
      <c r="AL158" s="170"/>
    </row>
    <row r="159" spans="1:38" x14ac:dyDescent="0.25">
      <c r="A159" s="209"/>
      <c r="B159" s="194"/>
      <c r="C159" s="27"/>
      <c r="D159" s="94"/>
      <c r="E159" s="97"/>
      <c r="F159" s="98"/>
      <c r="G159" s="97"/>
      <c r="H159" s="98"/>
      <c r="I159" s="97"/>
      <c r="J159" s="93"/>
      <c r="K159" s="96"/>
      <c r="L159" s="93"/>
      <c r="M159" s="83"/>
      <c r="N159" s="94"/>
      <c r="O159" s="93"/>
      <c r="P159" s="93"/>
      <c r="Q159" s="95"/>
      <c r="R159" s="94"/>
      <c r="S159" s="93"/>
      <c r="T159" s="93"/>
      <c r="U159" s="95"/>
      <c r="V159" s="93"/>
      <c r="W159" s="93"/>
      <c r="X159" s="93"/>
      <c r="Y159" s="95"/>
      <c r="AB159" s="173"/>
      <c r="AC159" s="169"/>
      <c r="AD159" s="166"/>
      <c r="AE159" s="170"/>
      <c r="AF159" s="170"/>
      <c r="AG159" s="170"/>
      <c r="AH159" s="170"/>
      <c r="AI159" s="170"/>
      <c r="AJ159" s="170"/>
      <c r="AK159" s="170"/>
      <c r="AL159" s="170"/>
    </row>
    <row r="160" spans="1:38" x14ac:dyDescent="0.25">
      <c r="A160" s="209"/>
      <c r="B160" s="194"/>
      <c r="C160" s="27"/>
      <c r="D160" s="94"/>
      <c r="E160" s="97"/>
      <c r="F160" s="98"/>
      <c r="G160" s="97"/>
      <c r="H160" s="98"/>
      <c r="I160" s="97"/>
      <c r="J160" s="93"/>
      <c r="K160" s="96"/>
      <c r="L160" s="93"/>
      <c r="M160" s="83"/>
      <c r="N160" s="94"/>
      <c r="O160" s="93"/>
      <c r="P160" s="93"/>
      <c r="Q160" s="95"/>
      <c r="R160" s="94"/>
      <c r="S160" s="93"/>
      <c r="T160" s="93"/>
      <c r="U160" s="95"/>
      <c r="V160" s="93"/>
      <c r="W160" s="93"/>
      <c r="X160" s="93"/>
      <c r="Y160" s="95"/>
      <c r="AB160" s="173"/>
      <c r="AC160" s="169"/>
      <c r="AD160" s="166"/>
      <c r="AE160" s="170"/>
      <c r="AF160" s="170"/>
      <c r="AG160" s="170"/>
      <c r="AH160" s="170"/>
      <c r="AI160" s="170"/>
      <c r="AJ160" s="170"/>
      <c r="AK160" s="170"/>
      <c r="AL160" s="170"/>
    </row>
    <row r="161" spans="1:38" ht="15.75" thickBot="1" x14ac:dyDescent="0.3">
      <c r="A161" s="209"/>
      <c r="B161" s="194"/>
      <c r="C161" s="27"/>
      <c r="D161" s="122"/>
      <c r="E161" s="100"/>
      <c r="F161" s="101"/>
      <c r="G161" s="100"/>
      <c r="H161" s="101"/>
      <c r="I161" s="100"/>
      <c r="J161" s="99"/>
      <c r="K161" s="102"/>
      <c r="L161" s="99"/>
      <c r="M161" s="83"/>
      <c r="N161" s="94"/>
      <c r="O161" s="93"/>
      <c r="P161" s="93"/>
      <c r="Q161" s="95"/>
      <c r="R161" s="94"/>
      <c r="S161" s="93"/>
      <c r="T161" s="93"/>
      <c r="U161" s="95"/>
      <c r="V161" s="93"/>
      <c r="W161" s="93"/>
      <c r="X161" s="93"/>
      <c r="Y161" s="95"/>
      <c r="AB161" s="173"/>
      <c r="AC161" s="169"/>
      <c r="AD161" s="166"/>
      <c r="AE161" s="170"/>
      <c r="AF161" s="170"/>
      <c r="AG161" s="170"/>
      <c r="AH161" s="170"/>
      <c r="AI161" s="170"/>
      <c r="AJ161" s="170"/>
      <c r="AK161" s="170"/>
      <c r="AL161" s="170"/>
    </row>
    <row r="162" spans="1:38" x14ac:dyDescent="0.25">
      <c r="A162" s="209"/>
      <c r="B162" s="194"/>
      <c r="C162" s="145" t="s">
        <v>28</v>
      </c>
      <c r="D162" s="103">
        <f>AVERAGE(D153:D161)</f>
        <v>19.420851083200429</v>
      </c>
      <c r="E162" s="104">
        <f t="shared" ref="E162:L162" si="233">AVERAGE(E153:E161)</f>
        <v>2.8528123092496966</v>
      </c>
      <c r="F162" s="105">
        <f t="shared" si="233"/>
        <v>4.6652510232088904</v>
      </c>
      <c r="G162" s="104">
        <f t="shared" si="233"/>
        <v>14.925531798460984</v>
      </c>
      <c r="H162" s="105">
        <f t="shared" si="233"/>
        <v>0.30640601040983112</v>
      </c>
      <c r="I162" s="104">
        <f t="shared" si="233"/>
        <v>2.2379916426401461</v>
      </c>
      <c r="J162" s="106">
        <f t="shared" si="233"/>
        <v>3.0008929245350475</v>
      </c>
      <c r="K162" s="107">
        <f t="shared" si="233"/>
        <v>32.018122840687937</v>
      </c>
      <c r="L162" s="106">
        <f t="shared" si="233"/>
        <v>7.2677008634282919E-2</v>
      </c>
      <c r="M162" s="114"/>
      <c r="N162" s="103">
        <f t="shared" ref="N162:Y162" si="234">AVERAGE(N153:N161)</f>
        <v>2.4871144756682684</v>
      </c>
      <c r="O162" s="106">
        <f t="shared" si="234"/>
        <v>3.2464691772057761</v>
      </c>
      <c r="P162" s="106">
        <f t="shared" si="234"/>
        <v>1.3688645999617244</v>
      </c>
      <c r="Q162" s="108">
        <f t="shared" si="234"/>
        <v>1.5511673583950802</v>
      </c>
      <c r="R162" s="103">
        <f t="shared" si="234"/>
        <v>0.94340681906295454</v>
      </c>
      <c r="S162" s="106">
        <f t="shared" si="234"/>
        <v>1.6905046977660145</v>
      </c>
      <c r="T162" s="106">
        <f t="shared" si="234"/>
        <v>0.48653467821106078</v>
      </c>
      <c r="U162" s="108">
        <f t="shared" si="234"/>
        <v>0.59904745134853066</v>
      </c>
      <c r="V162" s="103">
        <f t="shared" si="234"/>
        <v>1.3433622460951766</v>
      </c>
      <c r="W162" s="106">
        <f t="shared" si="234"/>
        <v>2.112255625938114</v>
      </c>
      <c r="X162" s="106">
        <f t="shared" si="234"/>
        <v>0.71367004122476652</v>
      </c>
      <c r="Y162" s="108">
        <f t="shared" si="234"/>
        <v>0.84557833946478689</v>
      </c>
      <c r="AB162" s="173"/>
      <c r="AC162" s="174"/>
      <c r="AD162" s="174"/>
      <c r="AE162" s="170"/>
      <c r="AF162" s="170"/>
      <c r="AG162" s="170"/>
      <c r="AH162" s="170"/>
      <c r="AI162" s="170"/>
      <c r="AJ162" s="170"/>
      <c r="AK162" s="170"/>
      <c r="AL162" s="170"/>
    </row>
    <row r="163" spans="1:38" x14ac:dyDescent="0.25">
      <c r="A163" s="209"/>
      <c r="B163" s="194"/>
      <c r="C163" s="175" t="s">
        <v>29</v>
      </c>
      <c r="D163" s="109">
        <f>_xlfn.STDEV.S(D153:D161)</f>
        <v>6.8648219820068004</v>
      </c>
      <c r="E163" s="110">
        <f t="shared" ref="E163:L163" si="235">_xlfn.STDEV.S(E153:E161)</f>
        <v>4.8705522881481036</v>
      </c>
      <c r="F163" s="111">
        <f t="shared" si="235"/>
        <v>2.306625648333557</v>
      </c>
      <c r="G163" s="110">
        <f t="shared" si="235"/>
        <v>5.6749651685073808</v>
      </c>
      <c r="H163" s="111">
        <f t="shared" si="235"/>
        <v>0.14159247293106381</v>
      </c>
      <c r="I163" s="110">
        <f t="shared" si="235"/>
        <v>2.096174572464343</v>
      </c>
      <c r="J163" s="112">
        <f t="shared" si="235"/>
        <v>0.87955668549741428</v>
      </c>
      <c r="K163" s="113">
        <f t="shared" si="235"/>
        <v>3.6561090910256859</v>
      </c>
      <c r="L163" s="112">
        <f t="shared" si="235"/>
        <v>8.7337607211002768E-3</v>
      </c>
      <c r="M163" s="114"/>
      <c r="N163" s="109">
        <f t="shared" ref="N163:Y163" si="236">_xlfn.STDEV.S(N153:N161)</f>
        <v>0.19152034314251487</v>
      </c>
      <c r="O163" s="112">
        <f t="shared" si="236"/>
        <v>0.49047875861039375</v>
      </c>
      <c r="P163" s="112">
        <f t="shared" si="236"/>
        <v>0.18351823469250064</v>
      </c>
      <c r="Q163" s="115">
        <f t="shared" si="236"/>
        <v>0.18236410146362522</v>
      </c>
      <c r="R163" s="109">
        <f t="shared" si="236"/>
        <v>6.2965698568672762E-2</v>
      </c>
      <c r="S163" s="112">
        <f t="shared" si="236"/>
        <v>0.17396984630494189</v>
      </c>
      <c r="T163" s="112">
        <f t="shared" si="236"/>
        <v>4.727419355202675E-2</v>
      </c>
      <c r="U163" s="115">
        <f t="shared" si="236"/>
        <v>4.6229733125849895E-2</v>
      </c>
      <c r="V163" s="109">
        <f t="shared" si="236"/>
        <v>9.5509438590667059E-2</v>
      </c>
      <c r="W163" s="112">
        <f t="shared" si="236"/>
        <v>0.25525765713906257</v>
      </c>
      <c r="X163" s="112">
        <f t="shared" si="236"/>
        <v>8.0048437789942098E-2</v>
      </c>
      <c r="Y163" s="115">
        <f t="shared" si="236"/>
        <v>7.859334616444498E-2</v>
      </c>
      <c r="AB163" s="173"/>
      <c r="AC163" s="174"/>
      <c r="AD163" s="174"/>
      <c r="AE163" s="170"/>
      <c r="AF163" s="170"/>
      <c r="AG163" s="170"/>
      <c r="AH163" s="170"/>
      <c r="AI163" s="170"/>
      <c r="AJ163" s="170"/>
      <c r="AK163" s="170"/>
      <c r="AL163" s="170"/>
    </row>
    <row r="164" spans="1:38" ht="15.75" thickBot="1" x14ac:dyDescent="0.3">
      <c r="A164" s="209"/>
      <c r="B164" s="195"/>
      <c r="C164" s="147" t="s">
        <v>30</v>
      </c>
      <c r="D164" s="116">
        <f>D163/SQRT(COUNT(D153:D161))</f>
        <v>3.0700417210404085</v>
      </c>
      <c r="E164" s="117">
        <f t="shared" ref="E164:L164" si="237">E163/SQRT(COUNT(E153:E161))</f>
        <v>2.1781772008532605</v>
      </c>
      <c r="F164" s="118">
        <f t="shared" si="237"/>
        <v>1.0315543496636714</v>
      </c>
      <c r="G164" s="117">
        <f t="shared" si="237"/>
        <v>2.5379215773452102</v>
      </c>
      <c r="H164" s="118">
        <f t="shared" si="237"/>
        <v>6.3322078915231506E-2</v>
      </c>
      <c r="I164" s="117">
        <f t="shared" si="237"/>
        <v>0.93743776734736595</v>
      </c>
      <c r="J164" s="119">
        <f t="shared" si="237"/>
        <v>0.39334970776732431</v>
      </c>
      <c r="K164" s="120">
        <f t="shared" si="237"/>
        <v>1.6350616921376799</v>
      </c>
      <c r="L164" s="119">
        <f t="shared" si="237"/>
        <v>3.90585653431956E-3</v>
      </c>
      <c r="M164" s="114"/>
      <c r="N164" s="116">
        <f t="shared" ref="N164:Y164" si="238">N163/SQRT(COUNT(N153:N161))</f>
        <v>8.5650501268149784E-2</v>
      </c>
      <c r="O164" s="119">
        <f t="shared" si="238"/>
        <v>0.21934876915451013</v>
      </c>
      <c r="P164" s="119">
        <f t="shared" si="238"/>
        <v>8.2071849576638323E-2</v>
      </c>
      <c r="Q164" s="121">
        <f t="shared" si="238"/>
        <v>8.1555705505666973E-2</v>
      </c>
      <c r="R164" s="116">
        <f t="shared" si="238"/>
        <v>2.81591164500627E-2</v>
      </c>
      <c r="S164" s="119">
        <f t="shared" si="238"/>
        <v>7.7801680474608129E-2</v>
      </c>
      <c r="T164" s="119">
        <f t="shared" si="238"/>
        <v>2.1141662072762808E-2</v>
      </c>
      <c r="U164" s="121">
        <f t="shared" si="238"/>
        <v>2.0674565170214841E-2</v>
      </c>
      <c r="V164" s="116">
        <f t="shared" si="238"/>
        <v>4.2713119436314652E-2</v>
      </c>
      <c r="W164" s="119">
        <f t="shared" si="238"/>
        <v>0.11415469462805568</v>
      </c>
      <c r="X164" s="119">
        <f t="shared" si="238"/>
        <v>3.5798749678194713E-2</v>
      </c>
      <c r="Y164" s="121">
        <f t="shared" si="238"/>
        <v>3.5148012920574269E-2</v>
      </c>
      <c r="AA164" s="143"/>
      <c r="AB164" s="173"/>
      <c r="AC164" s="174"/>
      <c r="AD164" s="174"/>
      <c r="AE164" s="170"/>
      <c r="AF164" s="170"/>
      <c r="AG164" s="170"/>
      <c r="AH164" s="170"/>
      <c r="AI164" s="170"/>
      <c r="AJ164" s="170"/>
      <c r="AK164" s="170"/>
      <c r="AL164" s="170"/>
    </row>
    <row r="165" spans="1:38" ht="15" customHeight="1" x14ac:dyDescent="0.25">
      <c r="A165" s="209"/>
      <c r="B165" s="193" t="s">
        <v>65</v>
      </c>
      <c r="C165" s="14">
        <v>722</v>
      </c>
      <c r="D165" s="91">
        <v>21.699943026321844</v>
      </c>
      <c r="E165" s="88">
        <v>2.8963106476806062</v>
      </c>
      <c r="F165" s="89">
        <v>1.7733463810522061</v>
      </c>
      <c r="G165" s="88">
        <v>12.311991758050599</v>
      </c>
      <c r="H165" s="89">
        <v>0.15379886407023582</v>
      </c>
      <c r="I165" s="88">
        <v>1.6308667558176126</v>
      </c>
      <c r="J165" s="87">
        <v>1.8184060111689548</v>
      </c>
      <c r="K165" s="90">
        <v>28.860196945023148</v>
      </c>
      <c r="L165" s="87">
        <v>6.5520405035498205E-2</v>
      </c>
      <c r="M165" s="83"/>
      <c r="N165" s="91">
        <v>1.136321056225996</v>
      </c>
      <c r="O165" s="87">
        <v>2.7945525682092689</v>
      </c>
      <c r="P165" s="87">
        <v>0.59919081630291604</v>
      </c>
      <c r="Q165" s="92">
        <v>0.78223844604148085</v>
      </c>
      <c r="R165" s="91">
        <v>0.98549484465300619</v>
      </c>
      <c r="S165" s="87">
        <v>2.6114603149960671</v>
      </c>
      <c r="T165" s="87">
        <v>0.51652178479194299</v>
      </c>
      <c r="U165" s="92">
        <v>0.69053981713944212</v>
      </c>
      <c r="V165" s="93">
        <v>0.36660626525637591</v>
      </c>
      <c r="W165" s="93">
        <v>1.7860396824444853</v>
      </c>
      <c r="X165" s="93">
        <v>0.17606094420106685</v>
      </c>
      <c r="Y165" s="95">
        <v>0.30801614697358748</v>
      </c>
      <c r="AB165" s="173"/>
      <c r="AC165" s="169"/>
      <c r="AD165" s="166"/>
      <c r="AE165" s="170"/>
      <c r="AF165" s="170"/>
      <c r="AG165" s="170"/>
      <c r="AH165" s="170"/>
      <c r="AI165" s="170"/>
      <c r="AJ165" s="170"/>
      <c r="AK165" s="170"/>
      <c r="AL165" s="170"/>
    </row>
    <row r="166" spans="1:38" x14ac:dyDescent="0.25">
      <c r="A166" s="209"/>
      <c r="B166" s="194"/>
      <c r="C166" s="27">
        <v>733</v>
      </c>
      <c r="D166" s="94">
        <v>24.370960600438526</v>
      </c>
      <c r="E166" s="97">
        <v>3.2343293311075612E-2</v>
      </c>
      <c r="F166" s="98">
        <v>6.3201529595074701</v>
      </c>
      <c r="G166" s="97">
        <v>6.432274132768157</v>
      </c>
      <c r="H166" s="98">
        <v>0.21713629896687381</v>
      </c>
      <c r="I166" s="97">
        <v>1.2983826071032682</v>
      </c>
      <c r="J166" s="93">
        <v>2.4285025231214799</v>
      </c>
      <c r="K166" s="96">
        <v>29.15538557854763</v>
      </c>
      <c r="L166" s="93">
        <v>8.5298567799680564E-2</v>
      </c>
      <c r="M166" s="83"/>
      <c r="N166" s="94">
        <v>1.2064224274003761</v>
      </c>
      <c r="O166" s="93">
        <v>2.7255276300197493</v>
      </c>
      <c r="P166" s="93">
        <v>0.81212045392699328</v>
      </c>
      <c r="Q166" s="95">
        <v>0.96759960346327578</v>
      </c>
      <c r="R166" s="94">
        <v>1.0383558283615584</v>
      </c>
      <c r="S166" s="93">
        <v>2.4875218059788375</v>
      </c>
      <c r="T166" s="93">
        <v>0.69420764517200773</v>
      </c>
      <c r="U166" s="95">
        <v>0.8390989193543833</v>
      </c>
      <c r="V166" s="93">
        <v>0.34314948313729299</v>
      </c>
      <c r="W166" s="93">
        <v>1.3975717428774961</v>
      </c>
      <c r="X166" s="93">
        <v>0.19973093810365355</v>
      </c>
      <c r="Y166" s="95">
        <v>0.29433956529155481</v>
      </c>
      <c r="AB166" s="173"/>
      <c r="AC166" s="169"/>
      <c r="AD166" s="166"/>
      <c r="AE166" s="170"/>
      <c r="AF166" s="170"/>
      <c r="AG166" s="170"/>
      <c r="AH166" s="170"/>
      <c r="AI166" s="170"/>
      <c r="AJ166" s="170"/>
      <c r="AK166" s="170"/>
      <c r="AL166" s="170"/>
    </row>
    <row r="167" spans="1:38" x14ac:dyDescent="0.25">
      <c r="A167" s="209"/>
      <c r="B167" s="194"/>
      <c r="C167" s="27">
        <v>736</v>
      </c>
      <c r="D167" s="94">
        <v>14.02625878210161</v>
      </c>
      <c r="E167" s="97">
        <v>15.466975808884735</v>
      </c>
      <c r="F167" s="98">
        <v>0.55427064195601949</v>
      </c>
      <c r="G167" s="97">
        <v>15.508062913991807</v>
      </c>
      <c r="H167" s="98">
        <v>5.5287029736505386E-2</v>
      </c>
      <c r="I167" s="97">
        <v>1.5160275943974069</v>
      </c>
      <c r="J167" s="93">
        <v>1.9374857770366372</v>
      </c>
      <c r="K167" s="96">
        <v>23.132898844416928</v>
      </c>
      <c r="L167" s="93">
        <v>7.547858718066533E-2</v>
      </c>
      <c r="M167" s="83"/>
      <c r="N167" s="94">
        <v>1.1720840518463456</v>
      </c>
      <c r="O167" s="93">
        <v>3.2215657831413234</v>
      </c>
      <c r="P167" s="93">
        <v>0.62577276248873726</v>
      </c>
      <c r="Q167" s="95">
        <v>0.83409005883723675</v>
      </c>
      <c r="R167" s="94">
        <v>1.0257304925455064</v>
      </c>
      <c r="S167" s="93">
        <v>2.9649313594850319</v>
      </c>
      <c r="T167" s="93">
        <v>0.53990250826931163</v>
      </c>
      <c r="U167" s="95">
        <v>0.73718307566942332</v>
      </c>
      <c r="V167" s="93">
        <v>0.42353292495355604</v>
      </c>
      <c r="W167" s="93">
        <v>1.8609151944831992</v>
      </c>
      <c r="X167" s="93">
        <v>0.20334868605692796</v>
      </c>
      <c r="Y167" s="95">
        <v>0.35180063361525954</v>
      </c>
      <c r="AB167" s="173"/>
      <c r="AC167" s="169"/>
      <c r="AD167" s="166"/>
      <c r="AE167" s="170"/>
      <c r="AF167" s="170"/>
      <c r="AG167" s="170"/>
      <c r="AH167" s="170"/>
      <c r="AI167" s="170"/>
      <c r="AJ167" s="170"/>
      <c r="AK167" s="170"/>
      <c r="AL167" s="170"/>
    </row>
    <row r="168" spans="1:38" x14ac:dyDescent="0.25">
      <c r="A168" s="209"/>
      <c r="B168" s="194"/>
      <c r="C168" s="27">
        <v>740</v>
      </c>
      <c r="D168" s="94">
        <v>13.208172343734791</v>
      </c>
      <c r="E168" s="97">
        <v>13.578794547035333</v>
      </c>
      <c r="F168" s="98">
        <v>3.5262510774983968</v>
      </c>
      <c r="G168" s="97">
        <v>21.284671268203596</v>
      </c>
      <c r="H168" s="98">
        <v>0.10368585278175207</v>
      </c>
      <c r="I168" s="97">
        <v>9.896465736100124</v>
      </c>
      <c r="J168" s="93">
        <v>2.5749429016159526</v>
      </c>
      <c r="K168" s="96">
        <v>27.355102993771151</v>
      </c>
      <c r="L168" s="93">
        <v>6.3067494333300042E-2</v>
      </c>
      <c r="M168" s="83"/>
      <c r="N168" s="94">
        <v>0.9896885246640329</v>
      </c>
      <c r="O168" s="93">
        <v>2.4092381786566963</v>
      </c>
      <c r="P168" s="93">
        <v>0.503762138585231</v>
      </c>
      <c r="Q168" s="95">
        <v>0.66278464343228038</v>
      </c>
      <c r="R168" s="94">
        <v>0.87385274066384377</v>
      </c>
      <c r="S168" s="93">
        <v>2.2759984426736</v>
      </c>
      <c r="T168" s="93">
        <v>0.44061198510208854</v>
      </c>
      <c r="U168" s="95">
        <v>0.59176207970482708</v>
      </c>
      <c r="V168" s="93">
        <v>0.39328031388027584</v>
      </c>
      <c r="W168" s="93">
        <v>1.6962876198700774</v>
      </c>
      <c r="X168" s="93">
        <v>0.18725540511252339</v>
      </c>
      <c r="Y168" s="95">
        <v>0.30298675655211854</v>
      </c>
      <c r="AB168" s="173"/>
      <c r="AC168" s="169"/>
      <c r="AD168" s="166"/>
      <c r="AE168" s="170"/>
      <c r="AF168" s="170"/>
      <c r="AG168" s="170"/>
      <c r="AH168" s="170"/>
      <c r="AI168" s="170"/>
      <c r="AJ168" s="170"/>
      <c r="AK168" s="170"/>
      <c r="AL168" s="170"/>
    </row>
    <row r="169" spans="1:38" x14ac:dyDescent="0.25">
      <c r="A169" s="209"/>
      <c r="B169" s="194"/>
      <c r="C169" s="27">
        <v>747</v>
      </c>
      <c r="D169" s="94">
        <v>13.432621324530496</v>
      </c>
      <c r="E169" s="97">
        <v>9.4977003544948122</v>
      </c>
      <c r="F169" s="98">
        <v>0.21143927356541672</v>
      </c>
      <c r="G169" s="97">
        <v>14.360890706545911</v>
      </c>
      <c r="H169" s="98">
        <v>0.14974713597604566</v>
      </c>
      <c r="I169" s="97">
        <v>7.1287623248584699</v>
      </c>
      <c r="J169" s="93">
        <v>1.6616516409548772</v>
      </c>
      <c r="K169" s="96">
        <v>24.014064913645544</v>
      </c>
      <c r="L169" s="93">
        <v>0.1003289109217342</v>
      </c>
      <c r="M169" s="83"/>
      <c r="N169" s="94">
        <v>1.2210171450416989</v>
      </c>
      <c r="O169" s="93">
        <v>2.0832804691189795</v>
      </c>
      <c r="P169" s="93">
        <v>0.49102955901952855</v>
      </c>
      <c r="Q169" s="95">
        <v>0.65617472653149911</v>
      </c>
      <c r="R169" s="94">
        <v>1.0705601228350576</v>
      </c>
      <c r="S169" s="93">
        <v>1.9607804646698395</v>
      </c>
      <c r="T169" s="93">
        <v>0.44504317386082287</v>
      </c>
      <c r="U169" s="95">
        <v>0.60302955949672454</v>
      </c>
      <c r="V169" s="93">
        <v>0.43868133842105672</v>
      </c>
      <c r="W169" s="93">
        <v>1.3209666371408393</v>
      </c>
      <c r="X169" s="93">
        <v>0.22210087807702006</v>
      </c>
      <c r="Y169" s="95">
        <v>0.34180894571544096</v>
      </c>
      <c r="AB169" s="173"/>
      <c r="AC169" s="169"/>
      <c r="AD169" s="166"/>
      <c r="AE169" s="170"/>
      <c r="AF169" s="170"/>
      <c r="AG169" s="170"/>
      <c r="AH169" s="170"/>
      <c r="AI169" s="170"/>
      <c r="AJ169" s="170"/>
      <c r="AK169" s="170"/>
      <c r="AL169" s="170"/>
    </row>
    <row r="170" spans="1:38" x14ac:dyDescent="0.25">
      <c r="A170" s="209"/>
      <c r="B170" s="194"/>
      <c r="C170" s="27"/>
      <c r="D170" s="94"/>
      <c r="E170" s="97"/>
      <c r="F170" s="98"/>
      <c r="G170" s="97"/>
      <c r="H170" s="98"/>
      <c r="I170" s="97"/>
      <c r="J170" s="93"/>
      <c r="K170" s="96"/>
      <c r="L170" s="93"/>
      <c r="M170" s="83"/>
      <c r="N170" s="94"/>
      <c r="O170" s="93"/>
      <c r="P170" s="93"/>
      <c r="Q170" s="95"/>
      <c r="R170" s="94"/>
      <c r="S170" s="93"/>
      <c r="T170" s="93"/>
      <c r="U170" s="95"/>
      <c r="V170" s="93"/>
      <c r="W170" s="93"/>
      <c r="X170" s="93"/>
      <c r="Y170" s="95"/>
      <c r="AB170" s="173"/>
      <c r="AC170" s="169"/>
      <c r="AD170" s="166"/>
      <c r="AE170" s="170"/>
      <c r="AF170" s="170"/>
      <c r="AG170" s="170"/>
      <c r="AH170" s="170"/>
      <c r="AI170" s="170"/>
      <c r="AJ170" s="170"/>
      <c r="AK170" s="170"/>
      <c r="AL170" s="170"/>
    </row>
    <row r="171" spans="1:38" x14ac:dyDescent="0.25">
      <c r="A171" s="209"/>
      <c r="B171" s="194"/>
      <c r="C171" s="27"/>
      <c r="D171" s="94"/>
      <c r="E171" s="97"/>
      <c r="F171" s="98"/>
      <c r="G171" s="97"/>
      <c r="H171" s="98"/>
      <c r="I171" s="97"/>
      <c r="J171" s="93"/>
      <c r="K171" s="96"/>
      <c r="L171" s="93"/>
      <c r="M171" s="83"/>
      <c r="N171" s="94"/>
      <c r="O171" s="93"/>
      <c r="P171" s="93"/>
      <c r="Q171" s="95"/>
      <c r="R171" s="94"/>
      <c r="S171" s="93"/>
      <c r="T171" s="93"/>
      <c r="U171" s="95"/>
      <c r="V171" s="93"/>
      <c r="W171" s="93"/>
      <c r="X171" s="93"/>
      <c r="Y171" s="95"/>
      <c r="AB171" s="173"/>
      <c r="AC171" s="169"/>
      <c r="AD171" s="166"/>
      <c r="AE171" s="170"/>
      <c r="AF171" s="170"/>
      <c r="AG171" s="170"/>
      <c r="AH171" s="170"/>
      <c r="AI171" s="170"/>
      <c r="AJ171" s="170"/>
      <c r="AK171" s="170"/>
      <c r="AL171" s="170"/>
    </row>
    <row r="172" spans="1:38" x14ac:dyDescent="0.25">
      <c r="A172" s="209"/>
      <c r="B172" s="194"/>
      <c r="C172" s="27"/>
      <c r="D172" s="94"/>
      <c r="E172" s="97"/>
      <c r="F172" s="98"/>
      <c r="G172" s="97"/>
      <c r="H172" s="98"/>
      <c r="I172" s="97"/>
      <c r="J172" s="93"/>
      <c r="K172" s="96"/>
      <c r="L172" s="95"/>
      <c r="M172" s="83"/>
      <c r="N172" s="94"/>
      <c r="O172" s="93"/>
      <c r="P172" s="93"/>
      <c r="Q172" s="95"/>
      <c r="R172" s="94"/>
      <c r="S172" s="93"/>
      <c r="T172" s="93"/>
      <c r="U172" s="95"/>
      <c r="V172" s="93"/>
      <c r="W172" s="93"/>
      <c r="X172" s="93"/>
      <c r="Y172" s="95"/>
      <c r="AB172" s="173"/>
      <c r="AC172" s="169"/>
      <c r="AD172" s="166"/>
      <c r="AE172" s="170"/>
      <c r="AF172" s="170"/>
      <c r="AG172" s="170"/>
      <c r="AH172" s="170"/>
      <c r="AI172" s="170"/>
      <c r="AJ172" s="170"/>
      <c r="AK172" s="170"/>
      <c r="AL172" s="170"/>
    </row>
    <row r="173" spans="1:38" ht="15.75" thickBot="1" x14ac:dyDescent="0.3">
      <c r="A173" s="209"/>
      <c r="B173" s="194"/>
      <c r="C173" s="27"/>
      <c r="D173" s="122"/>
      <c r="E173" s="100"/>
      <c r="F173" s="101"/>
      <c r="G173" s="100"/>
      <c r="H173" s="101"/>
      <c r="I173" s="100"/>
      <c r="J173" s="99"/>
      <c r="K173" s="102"/>
      <c r="L173" s="99"/>
      <c r="M173" s="83"/>
      <c r="N173" s="94"/>
      <c r="O173" s="93"/>
      <c r="P173" s="93"/>
      <c r="Q173" s="95"/>
      <c r="R173" s="94"/>
      <c r="S173" s="93"/>
      <c r="T173" s="93"/>
      <c r="U173" s="95"/>
      <c r="V173" s="93"/>
      <c r="W173" s="93"/>
      <c r="X173" s="93"/>
      <c r="Y173" s="95"/>
      <c r="AB173" s="173"/>
      <c r="AC173" s="169"/>
      <c r="AD173" s="166"/>
      <c r="AE173" s="170"/>
      <c r="AF173" s="170"/>
      <c r="AG173" s="170"/>
      <c r="AH173" s="170"/>
      <c r="AI173" s="170"/>
      <c r="AJ173" s="170"/>
      <c r="AK173" s="170"/>
      <c r="AL173" s="170"/>
    </row>
    <row r="174" spans="1:38" x14ac:dyDescent="0.25">
      <c r="A174" s="209"/>
      <c r="B174" s="194"/>
      <c r="C174" s="145" t="s">
        <v>28</v>
      </c>
      <c r="D174" s="103">
        <f>AVERAGE(D165:D173)</f>
        <v>17.347591215425453</v>
      </c>
      <c r="E174" s="104">
        <f t="shared" ref="E174:L174" si="239">AVERAGE(E165:E173)</f>
        <v>8.2944249302813127</v>
      </c>
      <c r="F174" s="105">
        <f t="shared" si="239"/>
        <v>2.477092066715902</v>
      </c>
      <c r="G174" s="104">
        <f t="shared" si="239"/>
        <v>13.979578155912014</v>
      </c>
      <c r="H174" s="105">
        <f t="shared" si="239"/>
        <v>0.13593103630628253</v>
      </c>
      <c r="I174" s="104">
        <f t="shared" si="239"/>
        <v>4.2941010036553759</v>
      </c>
      <c r="J174" s="106">
        <f t="shared" si="239"/>
        <v>2.0841977707795802</v>
      </c>
      <c r="K174" s="107">
        <f t="shared" si="239"/>
        <v>26.503529855080881</v>
      </c>
      <c r="L174" s="106">
        <f t="shared" si="239"/>
        <v>7.7938793054175656E-2</v>
      </c>
      <c r="M174" s="114"/>
      <c r="N174" s="103">
        <f t="shared" ref="N174:Y174" si="240">AVERAGE(N165:N173)</f>
        <v>1.14510664103569</v>
      </c>
      <c r="O174" s="106">
        <f t="shared" si="240"/>
        <v>2.6468329258292038</v>
      </c>
      <c r="P174" s="106">
        <f t="shared" si="240"/>
        <v>0.60637514606468124</v>
      </c>
      <c r="Q174" s="108">
        <f t="shared" si="240"/>
        <v>0.78057749566115453</v>
      </c>
      <c r="R174" s="103">
        <f t="shared" si="240"/>
        <v>0.99879880581179459</v>
      </c>
      <c r="S174" s="106">
        <f t="shared" si="240"/>
        <v>2.4601384775606752</v>
      </c>
      <c r="T174" s="106">
        <f t="shared" si="240"/>
        <v>0.52725741943923476</v>
      </c>
      <c r="U174" s="108">
        <f t="shared" si="240"/>
        <v>0.69232269027296012</v>
      </c>
      <c r="V174" s="103">
        <f t="shared" si="240"/>
        <v>0.39305006512971152</v>
      </c>
      <c r="W174" s="106">
        <f t="shared" si="240"/>
        <v>1.6123561753632196</v>
      </c>
      <c r="X174" s="106">
        <f t="shared" si="240"/>
        <v>0.19769937031023838</v>
      </c>
      <c r="Y174" s="108">
        <f t="shared" si="240"/>
        <v>0.31979040962959226</v>
      </c>
      <c r="AB174" s="173"/>
      <c r="AC174" s="174"/>
      <c r="AD174" s="174"/>
      <c r="AE174" s="170"/>
      <c r="AF174" s="170"/>
      <c r="AG174" s="170"/>
      <c r="AH174" s="170"/>
      <c r="AI174" s="170"/>
      <c r="AJ174" s="170"/>
      <c r="AK174" s="170"/>
      <c r="AL174" s="170"/>
    </row>
    <row r="175" spans="1:38" x14ac:dyDescent="0.25">
      <c r="A175" s="209"/>
      <c r="B175" s="194"/>
      <c r="C175" s="175" t="s">
        <v>29</v>
      </c>
      <c r="D175" s="109">
        <f>_xlfn.STDEV.S(D165:D173)</f>
        <v>5.2859178668118663</v>
      </c>
      <c r="E175" s="110">
        <f t="shared" ref="E175:L175" si="241">_xlfn.STDEV.S(E165:E173)</f>
        <v>6.6749447728637143</v>
      </c>
      <c r="F175" s="111">
        <f t="shared" si="241"/>
        <v>2.5097576803511581</v>
      </c>
      <c r="G175" s="110">
        <f t="shared" si="241"/>
        <v>5.3756090982394458</v>
      </c>
      <c r="H175" s="111">
        <f t="shared" si="241"/>
        <v>6.0513730299452832E-2</v>
      </c>
      <c r="I175" s="110">
        <f t="shared" si="241"/>
        <v>3.9751299550702899</v>
      </c>
      <c r="J175" s="112">
        <f t="shared" si="241"/>
        <v>0.39689149850418876</v>
      </c>
      <c r="K175" s="113">
        <f t="shared" si="241"/>
        <v>2.7780381776590226</v>
      </c>
      <c r="L175" s="112">
        <f t="shared" si="241"/>
        <v>1.5304477792428486E-2</v>
      </c>
      <c r="M175" s="114"/>
      <c r="N175" s="109">
        <f t="shared" ref="N175:Y175" si="242">_xlfn.STDEV.S(N165:N173)</f>
        <v>9.2846362835298069E-2</v>
      </c>
      <c r="O175" s="112">
        <f t="shared" si="242"/>
        <v>0.42789439171213106</v>
      </c>
      <c r="P175" s="112">
        <f t="shared" si="242"/>
        <v>0.12902814380900268</v>
      </c>
      <c r="Q175" s="115">
        <f t="shared" si="242"/>
        <v>0.12960982503646148</v>
      </c>
      <c r="R175" s="109">
        <f t="shared" si="242"/>
        <v>7.6204125516124599E-2</v>
      </c>
      <c r="S175" s="112">
        <f t="shared" si="242"/>
        <v>0.37474323752673327</v>
      </c>
      <c r="T175" s="112">
        <f t="shared" si="242"/>
        <v>0.10297347165960381</v>
      </c>
      <c r="U175" s="115">
        <f t="shared" si="242"/>
        <v>0.10203503545296204</v>
      </c>
      <c r="V175" s="109">
        <f t="shared" si="242"/>
        <v>3.9372622133405831E-2</v>
      </c>
      <c r="W175" s="112">
        <f t="shared" si="242"/>
        <v>0.23980838674794508</v>
      </c>
      <c r="X175" s="112">
        <f t="shared" si="242"/>
        <v>1.738371012564997E-2</v>
      </c>
      <c r="Y175" s="115">
        <f t="shared" si="242"/>
        <v>2.5388047711157824E-2</v>
      </c>
      <c r="AB175" s="173"/>
      <c r="AC175" s="174"/>
      <c r="AD175" s="174"/>
      <c r="AE175" s="170"/>
      <c r="AF175" s="170"/>
      <c r="AG175" s="170"/>
      <c r="AH175" s="170"/>
      <c r="AI175" s="170"/>
      <c r="AJ175" s="170"/>
      <c r="AK175" s="170"/>
      <c r="AL175" s="170"/>
    </row>
    <row r="176" spans="1:38" ht="15.75" thickBot="1" x14ac:dyDescent="0.3">
      <c r="A176" s="210"/>
      <c r="B176" s="195"/>
      <c r="C176" s="147" t="s">
        <v>30</v>
      </c>
      <c r="D176" s="116">
        <f>D175/SQRT(COUNT(D165:D173))</f>
        <v>2.3639343347344024</v>
      </c>
      <c r="E176" s="117">
        <f t="shared" ref="E176:L176" si="243">E175/SQRT(COUNT(E165:E173))</f>
        <v>2.9851260516360316</v>
      </c>
      <c r="F176" s="118">
        <f t="shared" si="243"/>
        <v>1.1223977560634755</v>
      </c>
      <c r="G176" s="117">
        <f t="shared" si="243"/>
        <v>2.404045472825949</v>
      </c>
      <c r="H176" s="118">
        <f t="shared" si="243"/>
        <v>2.7062562904333048E-2</v>
      </c>
      <c r="I176" s="117">
        <f t="shared" si="243"/>
        <v>1.7777321597865705</v>
      </c>
      <c r="J176" s="119">
        <f t="shared" si="243"/>
        <v>0.17749527406942442</v>
      </c>
      <c r="K176" s="120">
        <f t="shared" si="243"/>
        <v>1.2423764418670424</v>
      </c>
      <c r="L176" s="119">
        <f t="shared" si="243"/>
        <v>6.8443705408012022E-3</v>
      </c>
      <c r="M176" s="185"/>
      <c r="N176" s="116">
        <f t="shared" ref="N176:Y176" si="244">N175/SQRT(COUNT(N165:N173))</f>
        <v>4.1522155752667315E-2</v>
      </c>
      <c r="O176" s="119">
        <f t="shared" si="244"/>
        <v>0.19136018941184951</v>
      </c>
      <c r="P176" s="119">
        <f t="shared" si="244"/>
        <v>5.7703140113509722E-2</v>
      </c>
      <c r="Q176" s="121">
        <f t="shared" si="244"/>
        <v>5.7963275866676406E-2</v>
      </c>
      <c r="R176" s="116">
        <f t="shared" si="244"/>
        <v>3.407952096399617E-2</v>
      </c>
      <c r="S176" s="119">
        <f t="shared" si="244"/>
        <v>0.16759027064362514</v>
      </c>
      <c r="T176" s="119">
        <f t="shared" si="244"/>
        <v>4.6051136502004437E-2</v>
      </c>
      <c r="U176" s="121">
        <f t="shared" si="244"/>
        <v>4.5631455071884833E-2</v>
      </c>
      <c r="V176" s="116">
        <f t="shared" si="244"/>
        <v>1.7607971908541645E-2</v>
      </c>
      <c r="W176" s="119">
        <f t="shared" si="244"/>
        <v>0.10724557086859297</v>
      </c>
      <c r="X176" s="119">
        <f t="shared" si="244"/>
        <v>7.7742315084209481E-3</v>
      </c>
      <c r="Y176" s="121">
        <f t="shared" si="244"/>
        <v>1.1353880099631368E-2</v>
      </c>
      <c r="AA176" s="143"/>
      <c r="AB176" s="173"/>
      <c r="AC176" s="174"/>
      <c r="AD176" s="174"/>
      <c r="AE176" s="170"/>
      <c r="AF176" s="170"/>
      <c r="AG176" s="170"/>
      <c r="AH176" s="170"/>
      <c r="AI176" s="170"/>
      <c r="AJ176" s="170"/>
      <c r="AK176" s="170"/>
      <c r="AL176" s="170"/>
    </row>
    <row r="177" spans="12:38" ht="18.75" x14ac:dyDescent="0.25">
      <c r="L177" s="125"/>
      <c r="M177" s="125"/>
      <c r="N177" s="125"/>
      <c r="O177" s="125"/>
      <c r="P177" s="125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</row>
    <row r="178" spans="12:38" x14ac:dyDescent="0.25">
      <c r="L178" s="126"/>
      <c r="M178" s="127"/>
      <c r="N178" s="127"/>
      <c r="O178" s="127"/>
      <c r="P178" s="127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</row>
    <row r="179" spans="12:38" x14ac:dyDescent="0.25">
      <c r="L179" s="126"/>
      <c r="M179" s="128"/>
      <c r="N179" s="128"/>
      <c r="O179" s="128"/>
      <c r="P179" s="128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</row>
    <row r="180" spans="12:38" x14ac:dyDescent="0.25">
      <c r="L180" s="93"/>
      <c r="M180" s="93"/>
      <c r="N180" s="93"/>
      <c r="O180" s="93"/>
      <c r="P180" s="93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</row>
    <row r="181" spans="12:38" x14ac:dyDescent="0.25">
      <c r="L181" s="93"/>
      <c r="M181" s="93"/>
      <c r="N181" s="93"/>
      <c r="O181" s="93"/>
      <c r="P181" s="93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</row>
    <row r="182" spans="12:38" x14ac:dyDescent="0.25">
      <c r="L182" s="93"/>
      <c r="M182" s="93"/>
      <c r="N182" s="93"/>
      <c r="O182" s="93"/>
      <c r="P182" s="93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</row>
    <row r="183" spans="12:38" x14ac:dyDescent="0.25">
      <c r="L183" s="93"/>
      <c r="M183" s="93"/>
      <c r="N183" s="93"/>
      <c r="O183" s="93"/>
      <c r="P183" s="93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</row>
    <row r="184" spans="12:38" x14ac:dyDescent="0.25">
      <c r="L184" s="93"/>
      <c r="M184" s="93"/>
      <c r="N184" s="93"/>
      <c r="O184" s="93"/>
      <c r="P184" s="93"/>
    </row>
    <row r="185" spans="12:38" x14ac:dyDescent="0.25">
      <c r="L185" s="93"/>
      <c r="M185" s="93"/>
      <c r="N185" s="93"/>
      <c r="O185" s="93"/>
      <c r="P185" s="93"/>
    </row>
    <row r="186" spans="12:38" x14ac:dyDescent="0.25">
      <c r="L186" s="93"/>
      <c r="M186" s="93"/>
      <c r="N186" s="93"/>
      <c r="O186" s="93"/>
      <c r="P186" s="93"/>
    </row>
    <row r="187" spans="12:38" x14ac:dyDescent="0.25">
      <c r="L187" s="93"/>
      <c r="M187" s="93"/>
      <c r="N187" s="93"/>
      <c r="O187" s="93"/>
      <c r="P187" s="93"/>
    </row>
    <row r="188" spans="12:38" x14ac:dyDescent="0.25">
      <c r="L188" s="93"/>
      <c r="M188" s="93"/>
      <c r="N188" s="93"/>
      <c r="O188" s="93"/>
      <c r="P188" s="93"/>
    </row>
    <row r="189" spans="12:38" x14ac:dyDescent="0.25">
      <c r="L189" s="93"/>
      <c r="M189" s="93"/>
      <c r="N189" s="93"/>
      <c r="O189" s="93"/>
      <c r="P189" s="93"/>
    </row>
    <row r="190" spans="12:38" x14ac:dyDescent="0.25">
      <c r="L190" s="93"/>
      <c r="M190" s="93"/>
      <c r="N190" s="93"/>
      <c r="O190" s="93"/>
      <c r="P190" s="93"/>
    </row>
    <row r="191" spans="12:38" x14ac:dyDescent="0.25">
      <c r="L191" s="93"/>
      <c r="M191" s="93"/>
      <c r="N191" s="93"/>
      <c r="O191" s="93"/>
      <c r="P191" s="93"/>
    </row>
    <row r="192" spans="12:38" x14ac:dyDescent="0.25">
      <c r="L192" s="93"/>
      <c r="M192" s="93"/>
      <c r="N192" s="93"/>
      <c r="O192" s="93"/>
      <c r="P192" s="93"/>
    </row>
    <row r="193" spans="12:28" x14ac:dyDescent="0.25">
      <c r="L193" s="93"/>
      <c r="M193" s="93"/>
      <c r="N193" s="93"/>
      <c r="O193" s="93"/>
      <c r="P193" s="93"/>
    </row>
    <row r="194" spans="12:28" x14ac:dyDescent="0.25">
      <c r="L194" s="93"/>
      <c r="M194" s="93"/>
      <c r="N194" s="93"/>
      <c r="O194" s="93"/>
      <c r="P194" s="93"/>
    </row>
    <row r="195" spans="12:28" x14ac:dyDescent="0.25">
      <c r="L195" s="93"/>
      <c r="M195" s="93"/>
      <c r="N195" s="93"/>
      <c r="O195" s="93"/>
      <c r="P195" s="93"/>
    </row>
    <row r="196" spans="12:28" x14ac:dyDescent="0.25">
      <c r="L196" s="93"/>
      <c r="M196" s="93"/>
      <c r="N196" s="93"/>
      <c r="O196" s="93"/>
      <c r="P196" s="93"/>
    </row>
    <row r="197" spans="12:28" x14ac:dyDescent="0.25">
      <c r="L197" s="93"/>
      <c r="M197" s="93"/>
      <c r="N197" s="93"/>
      <c r="O197" s="93"/>
      <c r="P197" s="93"/>
    </row>
    <row r="198" spans="12:28" x14ac:dyDescent="0.25">
      <c r="L198" s="126"/>
      <c r="N198" s="128"/>
      <c r="O198" s="128"/>
      <c r="P198" s="128"/>
      <c r="Q198" s="128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</row>
    <row r="199" spans="12:28" x14ac:dyDescent="0.25">
      <c r="L199" s="93"/>
      <c r="N199" s="93"/>
      <c r="O199" s="93"/>
      <c r="P199" s="93"/>
      <c r="Q199" s="93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</row>
    <row r="200" spans="12:28" x14ac:dyDescent="0.25">
      <c r="L200" s="93"/>
      <c r="N200" s="93"/>
      <c r="O200" s="93"/>
      <c r="P200" s="93"/>
      <c r="Q200" s="93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</row>
  </sheetData>
  <mergeCells count="36">
    <mergeCell ref="B2:AQ2"/>
    <mergeCell ref="L3:S3"/>
    <mergeCell ref="H3:K3"/>
    <mergeCell ref="A2:A176"/>
    <mergeCell ref="AQ3:AQ4"/>
    <mergeCell ref="B165:B176"/>
    <mergeCell ref="B153:B164"/>
    <mergeCell ref="B141:B152"/>
    <mergeCell ref="B129:B140"/>
    <mergeCell ref="B117:B128"/>
    <mergeCell ref="B105:B116"/>
    <mergeCell ref="B17:B28"/>
    <mergeCell ref="B5:B16"/>
    <mergeCell ref="B29:B40"/>
    <mergeCell ref="B65:B76"/>
    <mergeCell ref="B93:B104"/>
    <mergeCell ref="B3:B4"/>
    <mergeCell ref="C3:C4"/>
    <mergeCell ref="D3:G3"/>
    <mergeCell ref="T3:AA3"/>
    <mergeCell ref="E91:F91"/>
    <mergeCell ref="G91:H91"/>
    <mergeCell ref="I91:K91"/>
    <mergeCell ref="N91:Q91"/>
    <mergeCell ref="R91:U91"/>
    <mergeCell ref="B77:B88"/>
    <mergeCell ref="B53:B64"/>
    <mergeCell ref="B41:B52"/>
    <mergeCell ref="B91:B92"/>
    <mergeCell ref="C91:C92"/>
    <mergeCell ref="B90:Y90"/>
    <mergeCell ref="AB3:AI3"/>
    <mergeCell ref="AJ3:AN3"/>
    <mergeCell ref="AO3:AO4"/>
    <mergeCell ref="AP3:AP4"/>
    <mergeCell ref="V91:Y91"/>
  </mergeCells>
  <pageMargins left="0.25" right="0.25" top="0.75" bottom="0.75" header="0.3" footer="0.3"/>
  <pageSetup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87EE3-612C-4D4B-9705-5E6BA27B64F6}">
  <sheetPr>
    <pageSetUpPr fitToPage="1"/>
  </sheetPr>
  <dimension ref="A1:AR121"/>
  <sheetViews>
    <sheetView zoomScaleNormal="100" workbookViewId="0">
      <selection activeCell="A2" sqref="A2:A96"/>
    </sheetView>
  </sheetViews>
  <sheetFormatPr defaultRowHeight="15" x14ac:dyDescent="0.25"/>
  <cols>
    <col min="1" max="1" width="9.140625" style="1"/>
    <col min="2" max="2" width="14.28515625" style="1" customWidth="1"/>
    <col min="3" max="3" width="8.42578125" style="1" bestFit="1" customWidth="1"/>
    <col min="4" max="32" width="14.28515625" style="1" customWidth="1"/>
    <col min="33" max="33" width="17.5703125" style="1" customWidth="1"/>
    <col min="34" max="44" width="14.28515625" style="1" customWidth="1"/>
  </cols>
  <sheetData>
    <row r="1" spans="1:44" ht="15.75" customHeight="1" thickBot="1" x14ac:dyDescent="0.3"/>
    <row r="2" spans="1:44" ht="19.5" customHeight="1" thickBot="1" x14ac:dyDescent="0.3">
      <c r="A2" s="208" t="s">
        <v>55</v>
      </c>
      <c r="B2" s="206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131"/>
    </row>
    <row r="3" spans="1:44" x14ac:dyDescent="0.25">
      <c r="A3" s="209"/>
      <c r="B3" s="196" t="s">
        <v>1</v>
      </c>
      <c r="C3" s="198" t="s">
        <v>2</v>
      </c>
      <c r="D3" s="186" t="s">
        <v>3</v>
      </c>
      <c r="E3" s="187"/>
      <c r="F3" s="187"/>
      <c r="G3" s="188"/>
      <c r="H3" s="186" t="s">
        <v>4</v>
      </c>
      <c r="I3" s="187"/>
      <c r="J3" s="187"/>
      <c r="K3" s="188"/>
      <c r="L3" s="186" t="s">
        <v>52</v>
      </c>
      <c r="M3" s="187"/>
      <c r="N3" s="187"/>
      <c r="O3" s="187"/>
      <c r="P3" s="187"/>
      <c r="Q3" s="187"/>
      <c r="R3" s="187"/>
      <c r="S3" s="188"/>
      <c r="T3" s="187" t="s">
        <v>53</v>
      </c>
      <c r="U3" s="187"/>
      <c r="V3" s="187"/>
      <c r="W3" s="187"/>
      <c r="X3" s="187"/>
      <c r="Y3" s="187"/>
      <c r="Z3" s="187"/>
      <c r="AA3" s="188"/>
      <c r="AB3" s="186" t="s">
        <v>54</v>
      </c>
      <c r="AC3" s="187"/>
      <c r="AD3" s="187"/>
      <c r="AE3" s="187"/>
      <c r="AF3" s="187"/>
      <c r="AG3" s="187"/>
      <c r="AH3" s="187"/>
      <c r="AI3" s="188"/>
      <c r="AJ3" s="186" t="s">
        <v>5</v>
      </c>
      <c r="AK3" s="187"/>
      <c r="AL3" s="187"/>
      <c r="AM3" s="187"/>
      <c r="AN3" s="188"/>
      <c r="AO3" s="189" t="s">
        <v>6</v>
      </c>
      <c r="AP3" s="191" t="s">
        <v>7</v>
      </c>
      <c r="AQ3" s="191" t="s">
        <v>57</v>
      </c>
      <c r="AR3"/>
    </row>
    <row r="4" spans="1:44" ht="18.75" thickBot="1" x14ac:dyDescent="0.3">
      <c r="A4" s="209"/>
      <c r="B4" s="197"/>
      <c r="C4" s="199"/>
      <c r="D4" s="2" t="s">
        <v>8</v>
      </c>
      <c r="E4" s="3" t="s">
        <v>9</v>
      </c>
      <c r="F4" s="3" t="s">
        <v>10</v>
      </c>
      <c r="G4" s="4" t="s">
        <v>11</v>
      </c>
      <c r="H4" s="5" t="s">
        <v>12</v>
      </c>
      <c r="I4" s="3" t="s">
        <v>13</v>
      </c>
      <c r="J4" s="6" t="s">
        <v>14</v>
      </c>
      <c r="K4" s="1" t="s">
        <v>58</v>
      </c>
      <c r="L4" s="152" t="s">
        <v>15</v>
      </c>
      <c r="M4" s="7" t="s">
        <v>16</v>
      </c>
      <c r="N4" s="7" t="s">
        <v>17</v>
      </c>
      <c r="O4" s="8" t="s">
        <v>18</v>
      </c>
      <c r="P4" s="8" t="s">
        <v>19</v>
      </c>
      <c r="Q4" s="7" t="s">
        <v>20</v>
      </c>
      <c r="R4" s="7" t="s">
        <v>21</v>
      </c>
      <c r="S4" s="9" t="s">
        <v>22</v>
      </c>
      <c r="T4" s="10" t="s">
        <v>15</v>
      </c>
      <c r="U4" s="10" t="s">
        <v>16</v>
      </c>
      <c r="V4" s="10" t="s">
        <v>17</v>
      </c>
      <c r="W4" s="11" t="s">
        <v>18</v>
      </c>
      <c r="X4" s="11" t="s">
        <v>19</v>
      </c>
      <c r="Y4" s="10" t="s">
        <v>20</v>
      </c>
      <c r="Z4" s="10" t="s">
        <v>21</v>
      </c>
      <c r="AA4" s="12" t="s">
        <v>22</v>
      </c>
      <c r="AB4" s="10" t="s">
        <v>15</v>
      </c>
      <c r="AC4" s="10" t="s">
        <v>16</v>
      </c>
      <c r="AD4" s="10" t="s">
        <v>17</v>
      </c>
      <c r="AE4" s="11" t="s">
        <v>18</v>
      </c>
      <c r="AF4" s="11" t="s">
        <v>19</v>
      </c>
      <c r="AG4" s="10" t="s">
        <v>20</v>
      </c>
      <c r="AH4" s="10" t="s">
        <v>21</v>
      </c>
      <c r="AI4" s="12" t="s">
        <v>22</v>
      </c>
      <c r="AJ4" s="10" t="s">
        <v>23</v>
      </c>
      <c r="AK4" s="10" t="s">
        <v>24</v>
      </c>
      <c r="AL4" s="10" t="s">
        <v>25</v>
      </c>
      <c r="AM4" s="10" t="s">
        <v>26</v>
      </c>
      <c r="AN4" s="13" t="s">
        <v>27</v>
      </c>
      <c r="AO4" s="190"/>
      <c r="AP4" s="192"/>
      <c r="AQ4" s="192"/>
      <c r="AR4"/>
    </row>
    <row r="5" spans="1:44" ht="15" customHeight="1" x14ac:dyDescent="0.25">
      <c r="A5" s="209"/>
      <c r="B5" s="193" t="s">
        <v>94</v>
      </c>
      <c r="C5" s="14">
        <v>810</v>
      </c>
      <c r="D5" s="15"/>
      <c r="E5" s="16"/>
      <c r="G5" s="16"/>
      <c r="H5" s="18">
        <v>4.6100000000000003</v>
      </c>
      <c r="I5" s="19">
        <v>939</v>
      </c>
      <c r="J5" s="19">
        <v>89.999999999999972</v>
      </c>
      <c r="K5" s="148">
        <f>IF(I5="","",I5-2*J5)</f>
        <v>759</v>
      </c>
      <c r="L5" s="23">
        <v>124.00000000000023</v>
      </c>
      <c r="M5" s="19">
        <v>1342.1435209798119</v>
      </c>
      <c r="N5" s="19">
        <v>36.06850916064397</v>
      </c>
      <c r="O5" s="22">
        <v>1.6220113446780113</v>
      </c>
      <c r="P5" s="22">
        <v>1.5383686829436602</v>
      </c>
      <c r="Q5" s="19">
        <v>64.843268162040232</v>
      </c>
      <c r="R5" s="19">
        <v>234.09701885283209</v>
      </c>
      <c r="S5" s="20">
        <v>291.0480858296591</v>
      </c>
      <c r="T5" s="23">
        <v>100.00000000000006</v>
      </c>
      <c r="U5" s="19">
        <v>1293.4677879684971</v>
      </c>
      <c r="V5" s="19">
        <v>37.507703559262474</v>
      </c>
      <c r="W5" s="22">
        <v>1.6220113446780113</v>
      </c>
      <c r="X5" s="22">
        <v>1.4793404998930912</v>
      </c>
      <c r="Y5" s="19">
        <v>55.019174505064726</v>
      </c>
      <c r="Z5" s="19">
        <v>204.48173556921313</v>
      </c>
      <c r="AA5" s="20">
        <v>216.547610223931</v>
      </c>
      <c r="AB5" s="23">
        <v>91.000000000000014</v>
      </c>
      <c r="AC5" s="19">
        <v>1269.5489876907709</v>
      </c>
      <c r="AD5" s="19">
        <v>38.259213648492718</v>
      </c>
      <c r="AE5" s="22">
        <v>1.6220113446780113</v>
      </c>
      <c r="AF5" s="22">
        <v>1.4502824193666408</v>
      </c>
      <c r="AG5" s="19">
        <v>51.004048207760256</v>
      </c>
      <c r="AH5" s="19">
        <v>192.69971345812957</v>
      </c>
      <c r="AI5" s="20">
        <v>189.15691858364789</v>
      </c>
      <c r="AJ5" s="21">
        <f>IF(L5="","",L5)</f>
        <v>124.00000000000023</v>
      </c>
      <c r="AK5" s="19">
        <f>IF(L5="","",(M5-2*N5))</f>
        <v>1270.0065026585239</v>
      </c>
      <c r="AL5" s="22">
        <f>IF(L5="","",AB5)</f>
        <v>91.000000000000014</v>
      </c>
      <c r="AM5" s="19">
        <f>IF(L5="","",AC5-2*AD5)</f>
        <v>1193.0305603937854</v>
      </c>
      <c r="AN5" s="24">
        <f>IF(L5="","",(AK5-AM5)/(AM5*(AJ5-AL5))*7500.6)</f>
        <v>14.665116281436006</v>
      </c>
      <c r="AO5" s="25">
        <f>IF(L5="","",AK5/2)</f>
        <v>635.00325132926196</v>
      </c>
      <c r="AP5" s="148">
        <f>IF(L5="","",AM5/2)</f>
        <v>596.51528019689272</v>
      </c>
      <c r="AQ5" s="148">
        <f>IF(L5="","",(U5-2*V5)/2)</f>
        <v>609.22619042498604</v>
      </c>
      <c r="AR5"/>
    </row>
    <row r="6" spans="1:44" ht="15" customHeight="1" x14ac:dyDescent="0.25">
      <c r="A6" s="209"/>
      <c r="B6" s="194"/>
      <c r="C6" s="27">
        <v>925</v>
      </c>
      <c r="D6" s="28"/>
      <c r="H6" s="30">
        <v>5.28</v>
      </c>
      <c r="I6" s="31">
        <v>1020</v>
      </c>
      <c r="J6" s="31">
        <v>92.999999999999972</v>
      </c>
      <c r="K6" s="149">
        <f t="shared" ref="K6:K12" si="0">IF(I6="","",I6-2*J6)</f>
        <v>834</v>
      </c>
      <c r="L6" s="35">
        <v>123.99999999999989</v>
      </c>
      <c r="M6" s="31">
        <v>1435.546524341838</v>
      </c>
      <c r="N6" s="31">
        <v>38.496353927280239</v>
      </c>
      <c r="O6" s="34">
        <v>1.602990990990991</v>
      </c>
      <c r="P6" s="34">
        <v>1.5070659875022197</v>
      </c>
      <c r="Q6" s="31">
        <v>66.153934423684731</v>
      </c>
      <c r="R6" s="31">
        <v>260.00101634840604</v>
      </c>
      <c r="S6" s="32">
        <v>291.70524823431128</v>
      </c>
      <c r="T6" s="35">
        <v>100.00000000000006</v>
      </c>
      <c r="U6" s="31">
        <v>1379.3478851289578</v>
      </c>
      <c r="V6" s="31">
        <v>40.159655394453544</v>
      </c>
      <c r="W6" s="34">
        <v>1.602990990990991</v>
      </c>
      <c r="X6" s="34">
        <v>1.4446474970167251</v>
      </c>
      <c r="Y6" s="31">
        <v>55.540445263487626</v>
      </c>
      <c r="Z6" s="31">
        <v>221.5588795383963</v>
      </c>
      <c r="AA6" s="32">
        <v>215.62247961287844</v>
      </c>
      <c r="AB6" s="35">
        <v>91.000000000000014</v>
      </c>
      <c r="AC6" s="31">
        <v>1352.0190814154096</v>
      </c>
      <c r="AD6" s="31">
        <v>41.023272105464855</v>
      </c>
      <c r="AE6" s="34">
        <v>1.602990990990991</v>
      </c>
      <c r="AF6" s="34">
        <v>1.414234961499401</v>
      </c>
      <c r="AG6" s="31">
        <v>51.258562911918396</v>
      </c>
      <c r="AH6" s="31">
        <v>207.35386846669479</v>
      </c>
      <c r="AI6" s="32">
        <v>187.78925262786061</v>
      </c>
      <c r="AJ6" s="33">
        <f t="shared" ref="AJ6:AJ12" si="1">IF(L6="","",L6)</f>
        <v>123.99999999999989</v>
      </c>
      <c r="AK6" s="31">
        <f t="shared" ref="AK6:AK12" si="2">IF(L6="","",(M6-2*N6))</f>
        <v>1358.5538164872776</v>
      </c>
      <c r="AL6" s="34">
        <f t="shared" ref="AL6:AL12" si="3">IF(L6="","",AB6)</f>
        <v>91.000000000000014</v>
      </c>
      <c r="AM6" s="31">
        <f t="shared" ref="AM6:AM12" si="4">IF(L6="","",AC6-2*AD6)</f>
        <v>1269.97253720448</v>
      </c>
      <c r="AN6" s="36">
        <f t="shared" ref="AN6:AN12" si="5">IF(L6="","",(AK6-AM6)/(AM6*(AJ6-AL6))*7500.6)</f>
        <v>15.853665261882037</v>
      </c>
      <c r="AO6" s="37">
        <f t="shared" ref="AO6:AO12" si="6">IF(L6="","",AK6/2)</f>
        <v>679.27690824363879</v>
      </c>
      <c r="AP6" s="149">
        <f t="shared" ref="AP6:AP12" si="7">IF(L6="","",AM6/2)</f>
        <v>634.98626860223999</v>
      </c>
      <c r="AQ6" s="149">
        <f t="shared" ref="AQ6:AQ12" si="8">IF(L6="","",(U6-2*V6)/2)</f>
        <v>649.51428717002534</v>
      </c>
      <c r="AR6"/>
    </row>
    <row r="7" spans="1:44" ht="15" customHeight="1" x14ac:dyDescent="0.25">
      <c r="A7" s="209"/>
      <c r="B7" s="194"/>
      <c r="C7" s="27">
        <v>924</v>
      </c>
      <c r="D7" s="28"/>
      <c r="H7" s="30">
        <v>4.6900000000000004</v>
      </c>
      <c r="I7" s="31">
        <v>1033</v>
      </c>
      <c r="J7" s="31">
        <v>94.999999999999972</v>
      </c>
      <c r="K7" s="149">
        <f t="shared" si="0"/>
        <v>843</v>
      </c>
      <c r="L7" s="35">
        <v>124.00000000000013</v>
      </c>
      <c r="M7" s="31">
        <v>1475.70204614524</v>
      </c>
      <c r="N7" s="31">
        <v>44.011116066391075</v>
      </c>
      <c r="O7" s="34">
        <v>1.414212879546213</v>
      </c>
      <c r="P7" s="34">
        <v>1.5263229531757454</v>
      </c>
      <c r="Q7" s="31">
        <v>49.463474064984126</v>
      </c>
      <c r="R7" s="31">
        <v>182.56392583874569</v>
      </c>
      <c r="S7" s="32">
        <v>260.62368644670721</v>
      </c>
      <c r="T7" s="35">
        <v>99.999999999999943</v>
      </c>
      <c r="U7" s="31">
        <v>1434.0161894519247</v>
      </c>
      <c r="V7" s="31">
        <v>45.375537290235471</v>
      </c>
      <c r="W7" s="34">
        <v>1.414212879546213</v>
      </c>
      <c r="X7" s="34">
        <v>1.4804271345007349</v>
      </c>
      <c r="Y7" s="31">
        <v>42.547030390580574</v>
      </c>
      <c r="Z7" s="31">
        <v>157.38833431410276</v>
      </c>
      <c r="AA7" s="32">
        <v>197.33552020462787</v>
      </c>
      <c r="AB7" s="35">
        <v>91.000000000000014</v>
      </c>
      <c r="AC7" s="31">
        <v>1412.5855111340381</v>
      </c>
      <c r="AD7" s="31">
        <v>46.111613098110517</v>
      </c>
      <c r="AE7" s="34">
        <v>1.414212879546213</v>
      </c>
      <c r="AF7" s="34">
        <v>1.4567952004647418</v>
      </c>
      <c r="AG7" s="31">
        <v>39.56871415733567</v>
      </c>
      <c r="AH7" s="31">
        <v>147.29534357108281</v>
      </c>
      <c r="AI7" s="32">
        <v>173.6958719082003</v>
      </c>
      <c r="AJ7" s="33">
        <f t="shared" si="1"/>
        <v>124.00000000000013</v>
      </c>
      <c r="AK7" s="31">
        <f t="shared" si="2"/>
        <v>1387.6798140124579</v>
      </c>
      <c r="AL7" s="34">
        <f t="shared" si="3"/>
        <v>91.000000000000014</v>
      </c>
      <c r="AM7" s="31">
        <f t="shared" si="4"/>
        <v>1320.3622849378171</v>
      </c>
      <c r="AN7" s="36">
        <f t="shared" si="5"/>
        <v>11.588230408936095</v>
      </c>
      <c r="AO7" s="37">
        <f t="shared" si="6"/>
        <v>693.83990700622894</v>
      </c>
      <c r="AP7" s="149">
        <f t="shared" si="7"/>
        <v>660.18114246890855</v>
      </c>
      <c r="AQ7" s="149">
        <f t="shared" si="8"/>
        <v>671.63255743572688</v>
      </c>
      <c r="AR7"/>
    </row>
    <row r="8" spans="1:44" ht="15" customHeight="1" x14ac:dyDescent="0.25">
      <c r="A8" s="209"/>
      <c r="B8" s="194"/>
      <c r="C8" s="27">
        <v>47</v>
      </c>
      <c r="D8" s="28"/>
      <c r="H8" s="30">
        <v>5.4</v>
      </c>
      <c r="I8" s="31">
        <v>936</v>
      </c>
      <c r="J8" s="31">
        <v>99.000000000000028</v>
      </c>
      <c r="K8" s="149">
        <f t="shared" si="0"/>
        <v>738</v>
      </c>
      <c r="L8" s="35">
        <v>124.0000000000002</v>
      </c>
      <c r="M8" s="31">
        <v>1324.6479331789101</v>
      </c>
      <c r="N8" s="31">
        <v>40.326487252063004</v>
      </c>
      <c r="O8" s="34">
        <v>1.5999135802469138</v>
      </c>
      <c r="P8" s="34">
        <v>1.5344342245243097</v>
      </c>
      <c r="Q8" s="31">
        <v>55.722546915230112</v>
      </c>
      <c r="R8" s="31">
        <v>206.11268807583872</v>
      </c>
      <c r="S8" s="32">
        <v>254.98534561019466</v>
      </c>
      <c r="T8" s="35">
        <v>100.00000000000007</v>
      </c>
      <c r="U8" s="31">
        <v>1279.1028349504131</v>
      </c>
      <c r="V8" s="31">
        <v>41.86099327733983</v>
      </c>
      <c r="W8" s="34">
        <v>1.5999135802469138</v>
      </c>
      <c r="X8" s="34">
        <v>1.4781861907683076</v>
      </c>
      <c r="Y8" s="31">
        <v>47.494385650212621</v>
      </c>
      <c r="Z8" s="31">
        <v>172.32013297792989</v>
      </c>
      <c r="AA8" s="32">
        <v>190.35402917014443</v>
      </c>
      <c r="AB8" s="35">
        <v>90.999999999999943</v>
      </c>
      <c r="AC8" s="31">
        <v>1256.6427862236876</v>
      </c>
      <c r="AD8" s="31">
        <v>42.663130448976403</v>
      </c>
      <c r="AE8" s="34">
        <v>1.5999135802469138</v>
      </c>
      <c r="AF8" s="34">
        <v>1.4503938539721759</v>
      </c>
      <c r="AG8" s="31">
        <v>44.114897466652636</v>
      </c>
      <c r="AH8" s="31">
        <v>159.91074658000807</v>
      </c>
      <c r="AI8" s="32">
        <v>166.54371694817567</v>
      </c>
      <c r="AJ8" s="33">
        <f t="shared" si="1"/>
        <v>124.0000000000002</v>
      </c>
      <c r="AK8" s="31">
        <f t="shared" si="2"/>
        <v>1243.9949586747841</v>
      </c>
      <c r="AL8" s="34">
        <f t="shared" si="3"/>
        <v>90.999999999999943</v>
      </c>
      <c r="AM8" s="31">
        <f t="shared" si="4"/>
        <v>1171.3165253257348</v>
      </c>
      <c r="AN8" s="36">
        <f t="shared" si="5"/>
        <v>14.103059958634564</v>
      </c>
      <c r="AO8" s="37">
        <f t="shared" si="6"/>
        <v>621.99747933739206</v>
      </c>
      <c r="AP8" s="149">
        <f t="shared" si="7"/>
        <v>585.6582626628674</v>
      </c>
      <c r="AQ8" s="149">
        <f t="shared" si="8"/>
        <v>597.69042419786672</v>
      </c>
      <c r="AR8"/>
    </row>
    <row r="9" spans="1:44" ht="15" customHeight="1" x14ac:dyDescent="0.25">
      <c r="A9" s="209"/>
      <c r="B9" s="194"/>
      <c r="C9" s="27">
        <v>48</v>
      </c>
      <c r="D9" s="28"/>
      <c r="H9" s="30">
        <v>6.56</v>
      </c>
      <c r="I9" s="31">
        <v>1078</v>
      </c>
      <c r="J9" s="31">
        <v>110.99999999999999</v>
      </c>
      <c r="K9" s="149">
        <f t="shared" si="0"/>
        <v>856</v>
      </c>
      <c r="L9" s="35">
        <v>124.00000000000007</v>
      </c>
      <c r="M9" s="31">
        <v>1546.430500967426</v>
      </c>
      <c r="N9" s="31">
        <v>48.682180348248224</v>
      </c>
      <c r="O9" s="34">
        <v>1.4721111111111114</v>
      </c>
      <c r="P9" s="34">
        <v>1.5488607245286221</v>
      </c>
      <c r="Q9" s="31">
        <v>51.110461605828846</v>
      </c>
      <c r="R9" s="31">
        <v>216.6795054445877</v>
      </c>
      <c r="S9" s="32">
        <v>246.03969623410822</v>
      </c>
      <c r="T9" s="35">
        <v>99.999999999999957</v>
      </c>
      <c r="U9" s="31">
        <v>1491.8656954690437</v>
      </c>
      <c r="V9" s="31">
        <v>50.589652277296835</v>
      </c>
      <c r="W9" s="34">
        <v>1.4721111111111114</v>
      </c>
      <c r="X9" s="34">
        <v>1.4904612649345881</v>
      </c>
      <c r="Y9" s="31">
        <v>42.951274292938706</v>
      </c>
      <c r="Z9" s="31">
        <v>190.68210533640448</v>
      </c>
      <c r="AA9" s="32">
        <v>183.2452895904953</v>
      </c>
      <c r="AB9" s="35">
        <v>91</v>
      </c>
      <c r="AC9" s="31">
        <v>1464.6480725830984</v>
      </c>
      <c r="AD9" s="31">
        <v>51.600274204696817</v>
      </c>
      <c r="AE9" s="34">
        <v>1.4721111111111114</v>
      </c>
      <c r="AF9" s="34">
        <v>1.461269698426475</v>
      </c>
      <c r="AG9" s="31">
        <v>39.564041786292925</v>
      </c>
      <c r="AH9" s="31">
        <v>180.35144817507461</v>
      </c>
      <c r="AI9" s="32">
        <v>160.04997058208301</v>
      </c>
      <c r="AJ9" s="33">
        <f t="shared" si="1"/>
        <v>124.00000000000007</v>
      </c>
      <c r="AK9" s="31">
        <f t="shared" si="2"/>
        <v>1449.0661402709295</v>
      </c>
      <c r="AL9" s="34">
        <f t="shared" si="3"/>
        <v>91</v>
      </c>
      <c r="AM9" s="31">
        <f t="shared" si="4"/>
        <v>1361.4475241737048</v>
      </c>
      <c r="AN9" s="36">
        <f t="shared" si="5"/>
        <v>14.627750649524568</v>
      </c>
      <c r="AO9" s="37">
        <f t="shared" si="6"/>
        <v>724.53307013546475</v>
      </c>
      <c r="AP9" s="149">
        <f t="shared" si="7"/>
        <v>680.72376208685239</v>
      </c>
      <c r="AQ9" s="149">
        <f t="shared" si="8"/>
        <v>695.34319545722497</v>
      </c>
      <c r="AR9"/>
    </row>
    <row r="10" spans="1:44" ht="15" customHeight="1" x14ac:dyDescent="0.25">
      <c r="A10" s="209"/>
      <c r="B10" s="194"/>
      <c r="C10" s="27"/>
      <c r="D10" s="28"/>
      <c r="H10" s="30"/>
      <c r="I10" s="31"/>
      <c r="J10" s="31"/>
      <c r="K10" s="149" t="str">
        <f t="shared" si="0"/>
        <v/>
      </c>
      <c r="L10" s="35"/>
      <c r="M10" s="31"/>
      <c r="N10" s="31"/>
      <c r="O10" s="34"/>
      <c r="P10" s="34"/>
      <c r="Q10" s="31"/>
      <c r="R10" s="31"/>
      <c r="S10" s="32"/>
      <c r="T10" s="35"/>
      <c r="U10" s="31"/>
      <c r="V10" s="31"/>
      <c r="W10" s="34"/>
      <c r="X10" s="34"/>
      <c r="Y10" s="31"/>
      <c r="Z10" s="31"/>
      <c r="AA10" s="32"/>
      <c r="AB10" s="35"/>
      <c r="AC10" s="31"/>
      <c r="AD10" s="31"/>
      <c r="AE10" s="34"/>
      <c r="AF10" s="34"/>
      <c r="AG10" s="31"/>
      <c r="AH10" s="31"/>
      <c r="AI10" s="32"/>
      <c r="AJ10" s="33" t="str">
        <f t="shared" si="1"/>
        <v/>
      </c>
      <c r="AK10" s="31" t="str">
        <f t="shared" si="2"/>
        <v/>
      </c>
      <c r="AL10" s="34" t="str">
        <f t="shared" si="3"/>
        <v/>
      </c>
      <c r="AM10" s="31" t="str">
        <f t="shared" si="4"/>
        <v/>
      </c>
      <c r="AN10" s="36" t="str">
        <f t="shared" si="5"/>
        <v/>
      </c>
      <c r="AO10" s="37" t="str">
        <f t="shared" si="6"/>
        <v/>
      </c>
      <c r="AP10" s="149" t="str">
        <f t="shared" si="7"/>
        <v/>
      </c>
      <c r="AQ10" s="149" t="str">
        <f t="shared" si="8"/>
        <v/>
      </c>
      <c r="AR10"/>
    </row>
    <row r="11" spans="1:44" ht="15" customHeight="1" x14ac:dyDescent="0.25">
      <c r="A11" s="209"/>
      <c r="B11" s="194"/>
      <c r="C11" s="27"/>
      <c r="D11" s="28"/>
      <c r="G11" s="29"/>
      <c r="H11" s="30"/>
      <c r="I11" s="31"/>
      <c r="J11" s="31"/>
      <c r="K11" s="149" t="str">
        <f t="shared" si="0"/>
        <v/>
      </c>
      <c r="L11" s="35"/>
      <c r="M11" s="31"/>
      <c r="N11" s="31"/>
      <c r="O11" s="34"/>
      <c r="P11" s="34"/>
      <c r="Q11" s="31"/>
      <c r="R11" s="31"/>
      <c r="S11" s="32"/>
      <c r="T11" s="35"/>
      <c r="U11" s="31"/>
      <c r="V11" s="31"/>
      <c r="W11" s="34"/>
      <c r="X11" s="34"/>
      <c r="Y11" s="31"/>
      <c r="Z11" s="31"/>
      <c r="AA11" s="32"/>
      <c r="AB11" s="33"/>
      <c r="AC11" s="31"/>
      <c r="AD11" s="31"/>
      <c r="AE11" s="34"/>
      <c r="AF11" s="34"/>
      <c r="AG11" s="31"/>
      <c r="AH11" s="31"/>
      <c r="AI11" s="32"/>
      <c r="AJ11" s="33" t="str">
        <f t="shared" si="1"/>
        <v/>
      </c>
      <c r="AK11" s="31" t="str">
        <f t="shared" si="2"/>
        <v/>
      </c>
      <c r="AL11" s="34" t="str">
        <f t="shared" si="3"/>
        <v/>
      </c>
      <c r="AM11" s="31" t="str">
        <f t="shared" si="4"/>
        <v/>
      </c>
      <c r="AN11" s="36" t="str">
        <f t="shared" si="5"/>
        <v/>
      </c>
      <c r="AO11" s="37" t="str">
        <f t="shared" si="6"/>
        <v/>
      </c>
      <c r="AP11" s="149" t="str">
        <f t="shared" si="7"/>
        <v/>
      </c>
      <c r="AQ11" s="149" t="str">
        <f t="shared" si="8"/>
        <v/>
      </c>
      <c r="AR11"/>
    </row>
    <row r="12" spans="1:44" ht="15" customHeight="1" thickBot="1" x14ac:dyDescent="0.3">
      <c r="A12" s="209"/>
      <c r="B12" s="194"/>
      <c r="C12" s="27"/>
      <c r="D12" s="39"/>
      <c r="E12" s="40"/>
      <c r="F12" s="40"/>
      <c r="G12" s="41"/>
      <c r="H12" s="30"/>
      <c r="I12" s="31"/>
      <c r="J12" s="31"/>
      <c r="K12" s="150" t="str">
        <f t="shared" si="0"/>
        <v/>
      </c>
      <c r="L12" s="35"/>
      <c r="M12" s="31"/>
      <c r="N12" s="31"/>
      <c r="O12" s="34"/>
      <c r="P12" s="34"/>
      <c r="Q12" s="31"/>
      <c r="R12" s="31"/>
      <c r="S12" s="32"/>
      <c r="T12" s="35"/>
      <c r="U12" s="31"/>
      <c r="V12" s="31"/>
      <c r="W12" s="34"/>
      <c r="X12" s="34"/>
      <c r="Y12" s="31"/>
      <c r="Z12" s="31"/>
      <c r="AA12" s="32"/>
      <c r="AB12" s="33"/>
      <c r="AC12" s="31"/>
      <c r="AD12" s="31"/>
      <c r="AE12" s="34"/>
      <c r="AF12" s="34"/>
      <c r="AG12" s="31"/>
      <c r="AH12" s="31"/>
      <c r="AI12" s="32"/>
      <c r="AJ12" s="33" t="str">
        <f t="shared" si="1"/>
        <v/>
      </c>
      <c r="AK12" s="31" t="str">
        <f t="shared" si="2"/>
        <v/>
      </c>
      <c r="AL12" s="34" t="str">
        <f t="shared" si="3"/>
        <v/>
      </c>
      <c r="AM12" s="31" t="str">
        <f t="shared" si="4"/>
        <v/>
      </c>
      <c r="AN12" s="36" t="str">
        <f t="shared" si="5"/>
        <v/>
      </c>
      <c r="AO12" s="42" t="str">
        <f t="shared" si="6"/>
        <v/>
      </c>
      <c r="AP12" s="150" t="str">
        <f t="shared" si="7"/>
        <v/>
      </c>
      <c r="AQ12" s="149" t="str">
        <f t="shared" si="8"/>
        <v/>
      </c>
      <c r="AR12"/>
    </row>
    <row r="13" spans="1:44" ht="15" customHeight="1" x14ac:dyDescent="0.25">
      <c r="A13" s="209"/>
      <c r="B13" s="194"/>
      <c r="C13" s="145" t="s">
        <v>28</v>
      </c>
      <c r="D13" s="44"/>
      <c r="E13" s="45"/>
      <c r="F13" s="134"/>
      <c r="G13" s="49"/>
      <c r="H13" s="47">
        <f>AVERAGE(H5:H12)</f>
        <v>5.3080000000000007</v>
      </c>
      <c r="I13" s="48">
        <f>AVERAGE(I5:I12)</f>
        <v>1001.2</v>
      </c>
      <c r="J13" s="49">
        <f>AVERAGE(J5:J12)</f>
        <v>97.59999999999998</v>
      </c>
      <c r="K13" s="135">
        <f>AVERAGE(K5:K12)</f>
        <v>806</v>
      </c>
      <c r="L13" s="44">
        <f t="shared" ref="L13:AQ13" si="9">AVERAGE(L5:L12)</f>
        <v>124.00000000000011</v>
      </c>
      <c r="M13" s="48">
        <f t="shared" si="9"/>
        <v>1424.8941051226452</v>
      </c>
      <c r="N13" s="48">
        <f t="shared" si="9"/>
        <v>41.516929350925309</v>
      </c>
      <c r="O13" s="50">
        <f t="shared" si="9"/>
        <v>1.5422479813146481</v>
      </c>
      <c r="P13" s="50">
        <f t="shared" si="9"/>
        <v>1.5310105145349113</v>
      </c>
      <c r="Q13" s="48">
        <f t="shared" si="9"/>
        <v>57.458737034353611</v>
      </c>
      <c r="R13" s="48">
        <f t="shared" si="9"/>
        <v>219.89083091208204</v>
      </c>
      <c r="S13" s="49">
        <f t="shared" si="9"/>
        <v>268.88041247099613</v>
      </c>
      <c r="T13" s="45">
        <f t="shared" si="9"/>
        <v>100.00000000000001</v>
      </c>
      <c r="U13" s="48">
        <f t="shared" si="9"/>
        <v>1375.5600785937672</v>
      </c>
      <c r="V13" s="48">
        <f t="shared" si="9"/>
        <v>43.098708359717634</v>
      </c>
      <c r="W13" s="50">
        <f t="shared" si="9"/>
        <v>1.5422479813146481</v>
      </c>
      <c r="X13" s="50">
        <f t="shared" si="9"/>
        <v>1.4746125174226894</v>
      </c>
      <c r="Y13" s="48">
        <f t="shared" si="9"/>
        <v>48.710462020456852</v>
      </c>
      <c r="Z13" s="48">
        <f t="shared" si="9"/>
        <v>189.28623754720931</v>
      </c>
      <c r="AA13" s="49">
        <f t="shared" si="9"/>
        <v>200.62098576041541</v>
      </c>
      <c r="AB13" s="44">
        <f t="shared" si="9"/>
        <v>91</v>
      </c>
      <c r="AC13" s="48">
        <f t="shared" si="9"/>
        <v>1351.0888878094011</v>
      </c>
      <c r="AD13" s="48">
        <f t="shared" si="9"/>
        <v>43.931500701148266</v>
      </c>
      <c r="AE13" s="50">
        <f t="shared" si="9"/>
        <v>1.5422479813146481</v>
      </c>
      <c r="AF13" s="50">
        <f t="shared" si="9"/>
        <v>1.4465952267458868</v>
      </c>
      <c r="AG13" s="48">
        <f t="shared" si="9"/>
        <v>45.102052905991982</v>
      </c>
      <c r="AH13" s="48">
        <f t="shared" si="9"/>
        <v>177.52222405019796</v>
      </c>
      <c r="AI13" s="49">
        <f t="shared" si="9"/>
        <v>175.44714612999348</v>
      </c>
      <c r="AJ13" s="44">
        <f t="shared" si="9"/>
        <v>124.00000000000011</v>
      </c>
      <c r="AK13" s="48">
        <f t="shared" si="9"/>
        <v>1341.8602464207945</v>
      </c>
      <c r="AL13" s="45">
        <f t="shared" si="9"/>
        <v>91</v>
      </c>
      <c r="AM13" s="48">
        <f t="shared" si="9"/>
        <v>1263.2258864071043</v>
      </c>
      <c r="AN13" s="51">
        <f t="shared" si="9"/>
        <v>14.167564512082654</v>
      </c>
      <c r="AO13" s="52">
        <f t="shared" si="9"/>
        <v>670.93012321039726</v>
      </c>
      <c r="AP13" s="53">
        <f t="shared" si="9"/>
        <v>631.61294320355216</v>
      </c>
      <c r="AQ13" s="53">
        <f t="shared" si="9"/>
        <v>644.68133093716608</v>
      </c>
      <c r="AR13"/>
    </row>
    <row r="14" spans="1:44" ht="15" customHeight="1" x14ac:dyDescent="0.25">
      <c r="A14" s="209"/>
      <c r="B14" s="194"/>
      <c r="C14" s="146" t="s">
        <v>29</v>
      </c>
      <c r="D14" s="54"/>
      <c r="E14" s="55"/>
      <c r="F14" s="74"/>
      <c r="G14" s="58"/>
      <c r="H14" s="57">
        <f>_xlfn.STDEV.S(H5:H12)</f>
        <v>0.78196547238352532</v>
      </c>
      <c r="I14" s="58">
        <f>_xlfn.STDEV.S(I5:I12)</f>
        <v>62.013708161986258</v>
      </c>
      <c r="J14" s="59">
        <f>_xlfn.STDEV.S(J5:J12)</f>
        <v>8.1731266966810292</v>
      </c>
      <c r="K14" s="59">
        <f>_xlfn.STDEV.S(K5:K12)</f>
        <v>53.586378866275339</v>
      </c>
      <c r="L14" s="54">
        <f t="shared" ref="L14:AQ14" si="10">_xlfn.STDEV.S(L5:L12)</f>
        <v>1.3593482939959494E-13</v>
      </c>
      <c r="M14" s="58">
        <f t="shared" si="10"/>
        <v>92.68625921147806</v>
      </c>
      <c r="N14" s="58">
        <f t="shared" si="10"/>
        <v>4.9443932913143982</v>
      </c>
      <c r="O14" s="60">
        <f t="shared" si="10"/>
        <v>9.3125448329920008E-2</v>
      </c>
      <c r="P14" s="60">
        <f t="shared" si="10"/>
        <v>1.5650942747625757E-2</v>
      </c>
      <c r="Q14" s="58">
        <f t="shared" si="10"/>
        <v>7.7035210230570694</v>
      </c>
      <c r="R14" s="58">
        <f t="shared" si="10"/>
        <v>29.172291755929034</v>
      </c>
      <c r="S14" s="59">
        <f t="shared" si="10"/>
        <v>21.18562953796178</v>
      </c>
      <c r="T14" s="55">
        <f t="shared" si="10"/>
        <v>6.1534805964274052E-14</v>
      </c>
      <c r="U14" s="58">
        <f t="shared" si="10"/>
        <v>90.831719298828929</v>
      </c>
      <c r="V14" s="58">
        <f t="shared" si="10"/>
        <v>5.0677286922161766</v>
      </c>
      <c r="W14" s="60">
        <f t="shared" si="10"/>
        <v>9.3125448329920008E-2</v>
      </c>
      <c r="X14" s="60">
        <f t="shared" si="10"/>
        <v>1.7450071466986017E-2</v>
      </c>
      <c r="Y14" s="58">
        <f t="shared" si="10"/>
        <v>6.306415360344344</v>
      </c>
      <c r="Z14" s="58">
        <f t="shared" si="10"/>
        <v>25.395373412480584</v>
      </c>
      <c r="AA14" s="59">
        <f t="shared" si="10"/>
        <v>14.973490604577565</v>
      </c>
      <c r="AB14" s="54">
        <f t="shared" si="10"/>
        <v>3.097183980245201E-14</v>
      </c>
      <c r="AC14" s="58">
        <f t="shared" si="10"/>
        <v>89.787540620955269</v>
      </c>
      <c r="AD14" s="58">
        <f t="shared" si="10"/>
        <v>5.1430626620036737</v>
      </c>
      <c r="AE14" s="60">
        <f t="shared" si="10"/>
        <v>9.3125448329920008E-2</v>
      </c>
      <c r="AF14" s="60">
        <f t="shared" si="10"/>
        <v>1.8672113619107797E-2</v>
      </c>
      <c r="AG14" s="58">
        <f t="shared" si="10"/>
        <v>5.8094329483581042</v>
      </c>
      <c r="AH14" s="58">
        <f t="shared" si="10"/>
        <v>24.249310014156453</v>
      </c>
      <c r="AI14" s="59">
        <f t="shared" si="10"/>
        <v>12.842278623597233</v>
      </c>
      <c r="AJ14" s="54">
        <f t="shared" si="10"/>
        <v>1.3593482939959494E-13</v>
      </c>
      <c r="AK14" s="58">
        <f t="shared" si="10"/>
        <v>84.575094990075911</v>
      </c>
      <c r="AL14" s="55">
        <f t="shared" si="10"/>
        <v>3.097183980245201E-14</v>
      </c>
      <c r="AM14" s="58">
        <f t="shared" si="10"/>
        <v>81.136135457786509</v>
      </c>
      <c r="AN14" s="61">
        <f t="shared" si="10"/>
        <v>1.5779250644299307</v>
      </c>
      <c r="AO14" s="62">
        <f t="shared" si="10"/>
        <v>42.287547495037956</v>
      </c>
      <c r="AP14" s="63">
        <f t="shared" si="10"/>
        <v>40.568067728893254</v>
      </c>
      <c r="AQ14" s="63">
        <f t="shared" si="10"/>
        <v>41.175122638840492</v>
      </c>
      <c r="AR14"/>
    </row>
    <row r="15" spans="1:44" ht="15" customHeight="1" thickBot="1" x14ac:dyDescent="0.3">
      <c r="A15" s="209"/>
      <c r="B15" s="195"/>
      <c r="C15" s="147" t="s">
        <v>30</v>
      </c>
      <c r="D15" s="64"/>
      <c r="E15" s="65"/>
      <c r="F15" s="70"/>
      <c r="G15" s="68"/>
      <c r="H15" s="67">
        <f>_xlfn.STDEV.S(H5:H12)/SQRT(COUNT(H5:H12))</f>
        <v>0.34970559046145938</v>
      </c>
      <c r="I15" s="68">
        <f>_xlfn.STDEV.S(I5:I12)/SQRT(COUNT(I5:I12))</f>
        <v>27.733373397406961</v>
      </c>
      <c r="J15" s="69">
        <f>_xlfn.STDEV.S(J5:J12)/SQRT(COUNT(J5:J12))</f>
        <v>3.6551333764994172</v>
      </c>
      <c r="K15" s="136">
        <f>_xlfn.STDEV.S(K5:K12)/SQRT(COUNT(K5:K12))</f>
        <v>23.964557162609953</v>
      </c>
      <c r="L15" s="64">
        <f t="shared" ref="L15:AI15" si="11">_xlfn.STDEV.S(L5:L12)/SQRT(COUNT(L5:L12))</f>
        <v>6.0791903809466246E-14</v>
      </c>
      <c r="M15" s="68">
        <f t="shared" si="11"/>
        <v>41.450555235406199</v>
      </c>
      <c r="N15" s="68">
        <f t="shared" si="11"/>
        <v>2.2111999013745827</v>
      </c>
      <c r="O15" s="70">
        <f t="shared" si="11"/>
        <v>4.164696658016908E-2</v>
      </c>
      <c r="P15" s="70">
        <f t="shared" si="11"/>
        <v>6.9993143791297055E-3</v>
      </c>
      <c r="Q15" s="68">
        <f t="shared" si="11"/>
        <v>3.4451193347308662</v>
      </c>
      <c r="R15" s="68">
        <f t="shared" si="11"/>
        <v>13.046245485142805</v>
      </c>
      <c r="S15" s="69">
        <f t="shared" si="11"/>
        <v>9.4745015586020003</v>
      </c>
      <c r="T15" s="65">
        <f t="shared" si="11"/>
        <v>2.7519201823675253E-14</v>
      </c>
      <c r="U15" s="68">
        <f t="shared" si="11"/>
        <v>40.6211797730722</v>
      </c>
      <c r="V15" s="68">
        <f t="shared" si="11"/>
        <v>2.2663571694642961</v>
      </c>
      <c r="W15" s="70">
        <f t="shared" si="11"/>
        <v>4.164696658016908E-2</v>
      </c>
      <c r="X15" s="70">
        <f t="shared" si="11"/>
        <v>7.8039092024820419E-3</v>
      </c>
      <c r="Y15" s="68">
        <f t="shared" si="11"/>
        <v>2.820314688015757</v>
      </c>
      <c r="Z15" s="68">
        <f t="shared" si="11"/>
        <v>11.357156252859477</v>
      </c>
      <c r="AA15" s="69">
        <f t="shared" si="11"/>
        <v>6.6963485704579711</v>
      </c>
      <c r="AB15" s="64">
        <f t="shared" si="11"/>
        <v>1.385102783730327E-14</v>
      </c>
      <c r="AC15" s="68">
        <f t="shared" si="11"/>
        <v>40.15420887219593</v>
      </c>
      <c r="AD15" s="68">
        <f t="shared" si="11"/>
        <v>2.3000475449562479</v>
      </c>
      <c r="AE15" s="70">
        <f t="shared" si="11"/>
        <v>4.164696658016908E-2</v>
      </c>
      <c r="AF15" s="70">
        <f t="shared" si="11"/>
        <v>8.3504230671849304E-3</v>
      </c>
      <c r="AG15" s="68">
        <f t="shared" si="11"/>
        <v>2.5980573966511491</v>
      </c>
      <c r="AH15" s="68">
        <f t="shared" si="11"/>
        <v>10.844621119824042</v>
      </c>
      <c r="AI15" s="69">
        <f t="shared" si="11"/>
        <v>5.7432415976711688</v>
      </c>
      <c r="AJ15" s="64">
        <f t="shared" ref="AJ15:AQ15" si="12">AJ14/SQRT(COUNT(AJ5:AJ12))</f>
        <v>6.0791903809466246E-14</v>
      </c>
      <c r="AK15" s="68">
        <f t="shared" si="12"/>
        <v>37.823132320262324</v>
      </c>
      <c r="AL15" s="65">
        <f t="shared" si="12"/>
        <v>1.385102783730327E-14</v>
      </c>
      <c r="AM15" s="68">
        <f t="shared" si="12"/>
        <v>36.285182863048327</v>
      </c>
      <c r="AN15" s="71">
        <f t="shared" si="12"/>
        <v>0.70566954149321204</v>
      </c>
      <c r="AO15" s="72">
        <f t="shared" si="12"/>
        <v>18.911566160131162</v>
      </c>
      <c r="AP15" s="73">
        <f t="shared" si="12"/>
        <v>18.142591431524163</v>
      </c>
      <c r="AQ15" s="73">
        <f t="shared" si="12"/>
        <v>18.414074640467572</v>
      </c>
      <c r="AR15"/>
    </row>
    <row r="16" spans="1:44" ht="15" customHeight="1" x14ac:dyDescent="0.25">
      <c r="A16" s="209"/>
      <c r="B16" s="193" t="s">
        <v>95</v>
      </c>
      <c r="C16" s="14">
        <v>894</v>
      </c>
      <c r="D16" s="15"/>
      <c r="E16" s="16"/>
      <c r="F16" s="16"/>
      <c r="G16" s="17"/>
      <c r="H16" s="18">
        <v>6.82</v>
      </c>
      <c r="I16" s="19">
        <v>1073</v>
      </c>
      <c r="J16" s="19">
        <v>118</v>
      </c>
      <c r="K16" s="148">
        <f>IF(I16="","",I16-2*J16)</f>
        <v>837</v>
      </c>
      <c r="L16" s="23">
        <v>174.99999999999969</v>
      </c>
      <c r="M16" s="19">
        <v>1582.3976840631583</v>
      </c>
      <c r="N16" s="19">
        <v>49.525326487328883</v>
      </c>
      <c r="O16" s="22">
        <v>1.484403737070404</v>
      </c>
      <c r="P16" s="22">
        <v>1.6051019451055808</v>
      </c>
      <c r="Q16" s="19">
        <v>62.509809381054481</v>
      </c>
      <c r="R16" s="19">
        <v>224.34000554340241</v>
      </c>
      <c r="S16" s="20">
        <v>349.39668283842855</v>
      </c>
      <c r="T16" s="23">
        <v>99.999999999999901</v>
      </c>
      <c r="U16" s="19">
        <v>1450.1219942455091</v>
      </c>
      <c r="V16" s="19">
        <v>54.391596019425116</v>
      </c>
      <c r="W16" s="22">
        <v>1.484403737070404</v>
      </c>
      <c r="X16" s="22">
        <v>1.4614977991896168</v>
      </c>
      <c r="Y16" s="19">
        <v>40.05564541170834</v>
      </c>
      <c r="Z16" s="19">
        <v>157.52826707454841</v>
      </c>
      <c r="AA16" s="20">
        <v>164.38871277681039</v>
      </c>
      <c r="AB16" s="21">
        <v>127.0000000000002</v>
      </c>
      <c r="AC16" s="19">
        <v>1513.4926464654247</v>
      </c>
      <c r="AD16" s="19">
        <v>51.942099526664954</v>
      </c>
      <c r="AE16" s="22">
        <v>1.484403737070404</v>
      </c>
      <c r="AF16" s="22">
        <v>1.5304194208782826</v>
      </c>
      <c r="AG16" s="19">
        <v>49.008557785445632</v>
      </c>
      <c r="AH16" s="19">
        <v>182.98192890488113</v>
      </c>
      <c r="AI16" s="20">
        <v>229.74603443097467</v>
      </c>
      <c r="AJ16" s="21">
        <f>IF(L16="","",L16)</f>
        <v>174.99999999999969</v>
      </c>
      <c r="AK16" s="19">
        <f>IF(L16="","",(M16-2*N16))</f>
        <v>1483.3470310885004</v>
      </c>
      <c r="AL16" s="22">
        <f>IF(L16="","",AB16)</f>
        <v>127.0000000000002</v>
      </c>
      <c r="AM16" s="19">
        <f>IF(L16="","",AC16-2*AD16)</f>
        <v>1409.6084474120948</v>
      </c>
      <c r="AN16" s="24">
        <f>IF(L16="","",(AK16-AM16)/(AM16*(AJ16-AL16))*7500.6)</f>
        <v>8.1743092933990216</v>
      </c>
      <c r="AO16" s="25">
        <f>IF(L16="","",AK16/2)</f>
        <v>741.67351554425022</v>
      </c>
      <c r="AP16" s="148">
        <f>IF(L16="","",AM16/2)</f>
        <v>704.80422370604742</v>
      </c>
      <c r="AQ16" s="148">
        <f>IF(L16="","",(U16-2*V16)/2)</f>
        <v>670.66940110332939</v>
      </c>
      <c r="AR16"/>
    </row>
    <row r="17" spans="1:44" ht="15" customHeight="1" x14ac:dyDescent="0.25">
      <c r="A17" s="209"/>
      <c r="B17" s="194"/>
      <c r="C17" s="27">
        <v>45</v>
      </c>
      <c r="D17" s="28"/>
      <c r="G17" s="29"/>
      <c r="H17" s="30">
        <v>7.2</v>
      </c>
      <c r="I17" s="31">
        <v>985</v>
      </c>
      <c r="J17" s="31">
        <v>129</v>
      </c>
      <c r="K17" s="149">
        <f t="shared" ref="K17:K23" si="13">IF(I17="","",I17-2*J17)</f>
        <v>727</v>
      </c>
      <c r="L17" s="35">
        <v>174.99999999999972</v>
      </c>
      <c r="M17" s="31">
        <v>1464.3936904769614</v>
      </c>
      <c r="N17" s="31">
        <v>53.295150372438037</v>
      </c>
      <c r="O17" s="34">
        <v>1.4683123123123123</v>
      </c>
      <c r="P17" s="34">
        <v>1.6484796029258451</v>
      </c>
      <c r="Q17" s="31">
        <v>53.393136417814588</v>
      </c>
      <c r="R17" s="31">
        <v>224.1962135680235</v>
      </c>
      <c r="S17" s="32">
        <v>297.20256594136754</v>
      </c>
      <c r="T17" s="35">
        <v>100.00000000000004</v>
      </c>
      <c r="U17" s="31">
        <v>1349.2547625986781</v>
      </c>
      <c r="V17" s="31">
        <v>58.252986378844795</v>
      </c>
      <c r="W17" s="34">
        <v>1.4683123123123123</v>
      </c>
      <c r="X17" s="34">
        <v>1.5081796451166278</v>
      </c>
      <c r="Y17" s="31">
        <v>35.20315058455634</v>
      </c>
      <c r="Z17" s="31">
        <v>156.85398154215039</v>
      </c>
      <c r="AA17" s="32">
        <v>141.06578810634693</v>
      </c>
      <c r="AB17" s="33">
        <v>126.99999999999986</v>
      </c>
      <c r="AC17" s="31">
        <v>1404.5979250387763</v>
      </c>
      <c r="AD17" s="31">
        <v>55.754978036808176</v>
      </c>
      <c r="AE17" s="34">
        <v>1.4683123123123123</v>
      </c>
      <c r="AF17" s="34">
        <v>1.5757511063107106</v>
      </c>
      <c r="AG17" s="31">
        <v>42.493378696939082</v>
      </c>
      <c r="AH17" s="31">
        <v>181.91350359103228</v>
      </c>
      <c r="AI17" s="32">
        <v>196.34210925879341</v>
      </c>
      <c r="AJ17" s="33">
        <f t="shared" ref="AJ17:AJ23" si="14">IF(L17="","",L17)</f>
        <v>174.99999999999972</v>
      </c>
      <c r="AK17" s="31">
        <f t="shared" ref="AK17:AK23" si="15">IF(L17="","",(M17-2*N17))</f>
        <v>1357.8033897320854</v>
      </c>
      <c r="AL17" s="34">
        <f t="shared" ref="AL17:AL23" si="16">IF(L17="","",AB17)</f>
        <v>126.99999999999986</v>
      </c>
      <c r="AM17" s="31">
        <f t="shared" ref="AM17:AM23" si="17">IF(L17="","",AC17-2*AD17)</f>
        <v>1293.0879689651599</v>
      </c>
      <c r="AN17" s="36">
        <f t="shared" ref="AN17:AN23" si="18">IF(L17="","",(AK17-AM17)/(AM17*(AJ17-AL17))*7500.6)</f>
        <v>7.8204992083289522</v>
      </c>
      <c r="AO17" s="37">
        <f t="shared" ref="AO17:AO23" si="19">IF(L17="","",AK17/2)</f>
        <v>678.9016948660427</v>
      </c>
      <c r="AP17" s="149">
        <f t="shared" ref="AP17:AP23" si="20">IF(L17="","",AM17/2)</f>
        <v>646.54398448257996</v>
      </c>
      <c r="AQ17" s="149">
        <f t="shared" ref="AQ17:AQ23" si="21">IF(L17="","",(U17-2*V17)/2)</f>
        <v>616.3743949204943</v>
      </c>
      <c r="AR17"/>
    </row>
    <row r="18" spans="1:44" ht="15" customHeight="1" x14ac:dyDescent="0.25">
      <c r="A18" s="209"/>
      <c r="B18" s="194"/>
      <c r="C18" s="27">
        <v>209</v>
      </c>
      <c r="D18" s="28"/>
      <c r="G18" s="29"/>
      <c r="H18" s="30">
        <v>8.51</v>
      </c>
      <c r="I18" s="31">
        <v>1090</v>
      </c>
      <c r="J18" s="31">
        <v>128</v>
      </c>
      <c r="K18" s="149">
        <f t="shared" si="13"/>
        <v>834</v>
      </c>
      <c r="L18" s="35">
        <v>175.00000000000023</v>
      </c>
      <c r="M18" s="31">
        <v>1535.3057028755413</v>
      </c>
      <c r="N18" s="31">
        <v>53.356918362647441</v>
      </c>
      <c r="O18" s="34">
        <v>1.5572599265932598</v>
      </c>
      <c r="P18" s="34">
        <v>1.5404873019884551</v>
      </c>
      <c r="Q18" s="31">
        <v>56.761091529425698</v>
      </c>
      <c r="R18" s="31">
        <v>227.65468821068418</v>
      </c>
      <c r="S18" s="32">
        <v>312.33509966426834</v>
      </c>
      <c r="T18" s="35">
        <v>99.999999999999915</v>
      </c>
      <c r="U18" s="31">
        <v>1415.6741002350548</v>
      </c>
      <c r="V18" s="31">
        <v>58.251744552350715</v>
      </c>
      <c r="W18" s="34">
        <v>1.5572599265932598</v>
      </c>
      <c r="X18" s="34">
        <v>1.4110419497741205</v>
      </c>
      <c r="Y18" s="31">
        <v>37.820535299404256</v>
      </c>
      <c r="Z18" s="31">
        <v>170.69324994699159</v>
      </c>
      <c r="AA18" s="32">
        <v>148.66973273241561</v>
      </c>
      <c r="AB18" s="33">
        <v>126.99999999999996</v>
      </c>
      <c r="AC18" s="31">
        <v>1472.2539251590235</v>
      </c>
      <c r="AD18" s="31">
        <v>55.825055538484158</v>
      </c>
      <c r="AE18" s="34">
        <v>1.5572599265932598</v>
      </c>
      <c r="AF18" s="34">
        <v>1.472379282349833</v>
      </c>
      <c r="AG18" s="31">
        <v>45.27434198576816</v>
      </c>
      <c r="AH18" s="31">
        <v>192.78974202894639</v>
      </c>
      <c r="AI18" s="32">
        <v>206.33435775789846</v>
      </c>
      <c r="AJ18" s="33">
        <f t="shared" si="14"/>
        <v>175.00000000000023</v>
      </c>
      <c r="AK18" s="31">
        <f t="shared" si="15"/>
        <v>1428.5918661502465</v>
      </c>
      <c r="AL18" s="34">
        <f t="shared" si="16"/>
        <v>126.99999999999996</v>
      </c>
      <c r="AM18" s="31">
        <f t="shared" si="17"/>
        <v>1360.6038140820551</v>
      </c>
      <c r="AN18" s="36">
        <f t="shared" si="18"/>
        <v>7.808285465871097</v>
      </c>
      <c r="AO18" s="37">
        <f t="shared" si="19"/>
        <v>714.29593307512323</v>
      </c>
      <c r="AP18" s="149">
        <f t="shared" si="20"/>
        <v>680.30190704102756</v>
      </c>
      <c r="AQ18" s="149">
        <f t="shared" si="21"/>
        <v>649.58530556517667</v>
      </c>
      <c r="AR18"/>
    </row>
    <row r="19" spans="1:44" ht="15" customHeight="1" x14ac:dyDescent="0.25">
      <c r="A19" s="209"/>
      <c r="B19" s="194"/>
      <c r="C19" s="27">
        <v>340</v>
      </c>
      <c r="D19" s="28"/>
      <c r="G19" s="29"/>
      <c r="H19" s="30">
        <v>7.34</v>
      </c>
      <c r="I19" s="31">
        <v>1199</v>
      </c>
      <c r="J19" s="31">
        <v>196</v>
      </c>
      <c r="K19" s="149">
        <f t="shared" si="13"/>
        <v>807</v>
      </c>
      <c r="L19" s="35">
        <v>174.99999999999972</v>
      </c>
      <c r="M19" s="31">
        <v>1804.2194785836314</v>
      </c>
      <c r="N19" s="31">
        <v>79.941085213929171</v>
      </c>
      <c r="O19" s="34">
        <v>1.4261971971971972</v>
      </c>
      <c r="P19" s="34">
        <v>1.7191210302788653</v>
      </c>
      <c r="Q19" s="31">
        <v>41.551719951964785</v>
      </c>
      <c r="R19" s="31">
        <v>168.6696897458975</v>
      </c>
      <c r="S19" s="32">
        <v>239.9519198039209</v>
      </c>
      <c r="T19" s="35">
        <v>99.999999999999787</v>
      </c>
      <c r="U19" s="31">
        <v>1666.7672622757989</v>
      </c>
      <c r="V19" s="31">
        <v>87.268632848972018</v>
      </c>
      <c r="W19" s="34">
        <v>1.4261971971971972</v>
      </c>
      <c r="X19" s="34">
        <v>1.5747743065073048</v>
      </c>
      <c r="Y19" s="31">
        <v>27.076573403475212</v>
      </c>
      <c r="Z19" s="31">
        <v>107.46700035641351</v>
      </c>
      <c r="AA19" s="32">
        <v>113.98374000430022</v>
      </c>
      <c r="AB19" s="33">
        <v>127.00000000000001</v>
      </c>
      <c r="AC19" s="31">
        <v>1733.0972230630282</v>
      </c>
      <c r="AD19" s="31">
        <v>83.563419991922743</v>
      </c>
      <c r="AE19" s="34">
        <v>1.4261971971971972</v>
      </c>
      <c r="AF19" s="34">
        <v>1.6446000030619197</v>
      </c>
      <c r="AG19" s="31">
        <v>32.906280039686479</v>
      </c>
      <c r="AH19" s="31">
        <v>129.88240239599278</v>
      </c>
      <c r="AI19" s="32">
        <v>158.64864542117658</v>
      </c>
      <c r="AJ19" s="33">
        <f t="shared" si="14"/>
        <v>174.99999999999972</v>
      </c>
      <c r="AK19" s="31">
        <f t="shared" si="15"/>
        <v>1644.3373081557729</v>
      </c>
      <c r="AL19" s="34">
        <f t="shared" si="16"/>
        <v>127.00000000000001</v>
      </c>
      <c r="AM19" s="31">
        <f t="shared" si="17"/>
        <v>1565.9703830791827</v>
      </c>
      <c r="AN19" s="36">
        <f t="shared" si="18"/>
        <v>7.8199509787035</v>
      </c>
      <c r="AO19" s="37">
        <f t="shared" si="19"/>
        <v>822.16865407788646</v>
      </c>
      <c r="AP19" s="149">
        <f t="shared" si="20"/>
        <v>782.98519153959137</v>
      </c>
      <c r="AQ19" s="149">
        <f t="shared" si="21"/>
        <v>746.11499828892738</v>
      </c>
      <c r="AR19"/>
    </row>
    <row r="20" spans="1:44" ht="15" customHeight="1" x14ac:dyDescent="0.25">
      <c r="A20" s="209"/>
      <c r="B20" s="194"/>
      <c r="C20" s="27">
        <v>341</v>
      </c>
      <c r="D20" s="28"/>
      <c r="G20" s="29"/>
      <c r="H20" s="30">
        <v>7.56</v>
      </c>
      <c r="I20" s="31">
        <v>1097</v>
      </c>
      <c r="J20" s="31">
        <v>138</v>
      </c>
      <c r="K20" s="149">
        <f t="shared" si="13"/>
        <v>821</v>
      </c>
      <c r="L20" s="35">
        <v>175.0000000000004</v>
      </c>
      <c r="M20" s="31">
        <v>1633.0084206839965</v>
      </c>
      <c r="N20" s="31">
        <v>55.449229340304385</v>
      </c>
      <c r="O20" s="34">
        <v>1.5129219219219217</v>
      </c>
      <c r="P20" s="34">
        <v>1.6450043705356541</v>
      </c>
      <c r="Q20" s="31">
        <v>58.168119266860423</v>
      </c>
      <c r="R20" s="31">
        <v>229.6371400789447</v>
      </c>
      <c r="S20" s="32">
        <v>320.2239954098718</v>
      </c>
      <c r="T20" s="35">
        <v>100.00000000000001</v>
      </c>
      <c r="U20" s="31">
        <v>1493.8108654959053</v>
      </c>
      <c r="V20" s="31">
        <v>61.053200798762973</v>
      </c>
      <c r="W20" s="34">
        <v>1.5129219219219217</v>
      </c>
      <c r="X20" s="34">
        <v>1.4940121633963945</v>
      </c>
      <c r="Y20" s="31">
        <v>37.048351258056123</v>
      </c>
      <c r="Z20" s="31">
        <v>153.86432541221703</v>
      </c>
      <c r="AA20" s="32">
        <v>149.76744604243359</v>
      </c>
      <c r="AB20" s="33">
        <v>126.99999999999999</v>
      </c>
      <c r="AC20" s="31">
        <v>1559.8229789289785</v>
      </c>
      <c r="AD20" s="31">
        <v>58.255414869397335</v>
      </c>
      <c r="AE20" s="34">
        <v>1.5129219219219217</v>
      </c>
      <c r="AF20" s="34">
        <v>1.5657638832738074</v>
      </c>
      <c r="AG20" s="31">
        <v>45.363704292026597</v>
      </c>
      <c r="AH20" s="31">
        <v>181.701302649361</v>
      </c>
      <c r="AI20" s="32">
        <v>209.74566718391046</v>
      </c>
      <c r="AJ20" s="33">
        <f t="shared" si="14"/>
        <v>175.0000000000004</v>
      </c>
      <c r="AK20" s="31">
        <f t="shared" si="15"/>
        <v>1522.1099620033879</v>
      </c>
      <c r="AL20" s="34">
        <f t="shared" si="16"/>
        <v>126.99999999999999</v>
      </c>
      <c r="AM20" s="31">
        <f t="shared" si="17"/>
        <v>1443.3121491901838</v>
      </c>
      <c r="AN20" s="36">
        <f t="shared" si="18"/>
        <v>8.53117132813707</v>
      </c>
      <c r="AO20" s="37">
        <f t="shared" si="19"/>
        <v>761.05498100169393</v>
      </c>
      <c r="AP20" s="149">
        <f t="shared" si="20"/>
        <v>721.65607459509192</v>
      </c>
      <c r="AQ20" s="149">
        <f t="shared" si="21"/>
        <v>685.85223194918967</v>
      </c>
      <c r="AR20"/>
    </row>
    <row r="21" spans="1:44" ht="15" customHeight="1" x14ac:dyDescent="0.25">
      <c r="A21" s="209"/>
      <c r="B21" s="194"/>
      <c r="C21" s="27"/>
      <c r="D21" s="28"/>
      <c r="G21" s="29"/>
      <c r="H21" s="30"/>
      <c r="I21" s="31"/>
      <c r="J21" s="31"/>
      <c r="K21" s="149" t="str">
        <f t="shared" si="13"/>
        <v/>
      </c>
      <c r="L21" s="35"/>
      <c r="M21" s="31"/>
      <c r="N21" s="31"/>
      <c r="O21" s="34"/>
      <c r="P21" s="34"/>
      <c r="Q21" s="31"/>
      <c r="R21" s="31"/>
      <c r="S21" s="32"/>
      <c r="T21" s="35"/>
      <c r="U21" s="31"/>
      <c r="V21" s="31"/>
      <c r="W21" s="34"/>
      <c r="X21" s="34"/>
      <c r="Y21" s="31"/>
      <c r="Z21" s="31"/>
      <c r="AA21" s="32"/>
      <c r="AB21" s="33"/>
      <c r="AC21" s="31"/>
      <c r="AD21" s="31"/>
      <c r="AE21" s="34"/>
      <c r="AF21" s="34"/>
      <c r="AG21" s="31"/>
      <c r="AH21" s="31"/>
      <c r="AI21" s="32"/>
      <c r="AJ21" s="33" t="str">
        <f t="shared" si="14"/>
        <v/>
      </c>
      <c r="AK21" s="31" t="str">
        <f t="shared" si="15"/>
        <v/>
      </c>
      <c r="AL21" s="34" t="str">
        <f t="shared" si="16"/>
        <v/>
      </c>
      <c r="AM21" s="31" t="str">
        <f t="shared" si="17"/>
        <v/>
      </c>
      <c r="AN21" s="36" t="str">
        <f t="shared" si="18"/>
        <v/>
      </c>
      <c r="AO21" s="37" t="str">
        <f t="shared" si="19"/>
        <v/>
      </c>
      <c r="AP21" s="149" t="str">
        <f t="shared" si="20"/>
        <v/>
      </c>
      <c r="AQ21" s="149" t="str">
        <f t="shared" si="21"/>
        <v/>
      </c>
      <c r="AR21"/>
    </row>
    <row r="22" spans="1:44" ht="15" customHeight="1" x14ac:dyDescent="0.25">
      <c r="A22" s="209"/>
      <c r="B22" s="194"/>
      <c r="C22" s="27"/>
      <c r="D22" s="28"/>
      <c r="G22" s="29"/>
      <c r="H22" s="30"/>
      <c r="I22" s="31"/>
      <c r="J22" s="31"/>
      <c r="K22" s="149" t="str">
        <f t="shared" si="13"/>
        <v/>
      </c>
      <c r="L22" s="35"/>
      <c r="M22" s="31"/>
      <c r="N22" s="31"/>
      <c r="O22" s="34"/>
      <c r="P22" s="34"/>
      <c r="Q22" s="31"/>
      <c r="R22" s="31"/>
      <c r="S22" s="32"/>
      <c r="T22" s="35"/>
      <c r="U22" s="31"/>
      <c r="V22" s="31"/>
      <c r="W22" s="34"/>
      <c r="X22" s="34"/>
      <c r="Y22" s="31"/>
      <c r="Z22" s="31"/>
      <c r="AA22" s="32"/>
      <c r="AB22" s="33"/>
      <c r="AC22" s="31"/>
      <c r="AD22" s="31"/>
      <c r="AE22" s="34"/>
      <c r="AF22" s="34"/>
      <c r="AG22" s="31"/>
      <c r="AH22" s="31"/>
      <c r="AI22" s="32"/>
      <c r="AJ22" s="33" t="str">
        <f t="shared" si="14"/>
        <v/>
      </c>
      <c r="AK22" s="31" t="str">
        <f t="shared" si="15"/>
        <v/>
      </c>
      <c r="AL22" s="34" t="str">
        <f t="shared" si="16"/>
        <v/>
      </c>
      <c r="AM22" s="31" t="str">
        <f t="shared" si="17"/>
        <v/>
      </c>
      <c r="AN22" s="36" t="str">
        <f t="shared" si="18"/>
        <v/>
      </c>
      <c r="AO22" s="37" t="str">
        <f t="shared" si="19"/>
        <v/>
      </c>
      <c r="AP22" s="149" t="str">
        <f t="shared" si="20"/>
        <v/>
      </c>
      <c r="AQ22" s="149" t="str">
        <f t="shared" si="21"/>
        <v/>
      </c>
      <c r="AR22"/>
    </row>
    <row r="23" spans="1:44" ht="15" customHeight="1" thickBot="1" x14ac:dyDescent="0.3">
      <c r="A23" s="209"/>
      <c r="B23" s="194"/>
      <c r="C23" s="27"/>
      <c r="D23" s="39"/>
      <c r="E23" s="40"/>
      <c r="F23" s="40"/>
      <c r="G23" s="41"/>
      <c r="H23" s="30"/>
      <c r="I23" s="31"/>
      <c r="J23" s="31"/>
      <c r="K23" s="150" t="str">
        <f t="shared" si="13"/>
        <v/>
      </c>
      <c r="L23" s="35"/>
      <c r="M23" s="31"/>
      <c r="N23" s="31"/>
      <c r="O23" s="34"/>
      <c r="P23" s="34"/>
      <c r="Q23" s="31"/>
      <c r="R23" s="31"/>
      <c r="S23" s="32"/>
      <c r="T23" s="35"/>
      <c r="U23" s="31"/>
      <c r="V23" s="31"/>
      <c r="W23" s="34"/>
      <c r="X23" s="34"/>
      <c r="Y23" s="31"/>
      <c r="Z23" s="31"/>
      <c r="AA23" s="32"/>
      <c r="AB23" s="33"/>
      <c r="AC23" s="31"/>
      <c r="AD23" s="31"/>
      <c r="AE23" s="34"/>
      <c r="AF23" s="34"/>
      <c r="AG23" s="31"/>
      <c r="AH23" s="31"/>
      <c r="AI23" s="32"/>
      <c r="AJ23" s="33" t="str">
        <f t="shared" si="14"/>
        <v/>
      </c>
      <c r="AK23" s="31" t="str">
        <f t="shared" si="15"/>
        <v/>
      </c>
      <c r="AL23" s="34" t="str">
        <f t="shared" si="16"/>
        <v/>
      </c>
      <c r="AM23" s="31" t="str">
        <f t="shared" si="17"/>
        <v/>
      </c>
      <c r="AN23" s="36" t="str">
        <f t="shared" si="18"/>
        <v/>
      </c>
      <c r="AO23" s="42" t="str">
        <f t="shared" si="19"/>
        <v/>
      </c>
      <c r="AP23" s="150" t="str">
        <f t="shared" si="20"/>
        <v/>
      </c>
      <c r="AQ23" s="149" t="str">
        <f t="shared" si="21"/>
        <v/>
      </c>
      <c r="AR23"/>
    </row>
    <row r="24" spans="1:44" ht="15" customHeight="1" x14ac:dyDescent="0.25">
      <c r="A24" s="209"/>
      <c r="B24" s="194"/>
      <c r="C24" s="145" t="s">
        <v>28</v>
      </c>
      <c r="D24" s="44"/>
      <c r="E24" s="45"/>
      <c r="F24" s="45"/>
      <c r="G24" s="46"/>
      <c r="H24" s="47">
        <f>AVERAGE(H16:H23)</f>
        <v>7.4859999999999998</v>
      </c>
      <c r="I24" s="48">
        <f>AVERAGE(I16:I23)</f>
        <v>1088.8</v>
      </c>
      <c r="J24" s="49">
        <f>AVERAGE(J16:J23)</f>
        <v>141.80000000000001</v>
      </c>
      <c r="K24" s="135">
        <f>AVERAGE(K16:K23)</f>
        <v>805.2</v>
      </c>
      <c r="L24" s="44">
        <f t="shared" ref="L24:AA24" si="22">AVERAGE(L16:L23)</f>
        <v>174.99999999999994</v>
      </c>
      <c r="M24" s="48">
        <f t="shared" si="22"/>
        <v>1603.8649953366578</v>
      </c>
      <c r="N24" s="48">
        <f t="shared" si="22"/>
        <v>58.313541955329583</v>
      </c>
      <c r="O24" s="50">
        <f t="shared" si="22"/>
        <v>1.489819019019019</v>
      </c>
      <c r="P24" s="50">
        <f t="shared" si="22"/>
        <v>1.6316388501668802</v>
      </c>
      <c r="Q24" s="48">
        <f t="shared" si="22"/>
        <v>54.476775309423985</v>
      </c>
      <c r="R24" s="48">
        <f t="shared" si="22"/>
        <v>214.89954742939045</v>
      </c>
      <c r="S24" s="49">
        <f t="shared" si="22"/>
        <v>303.82205273157143</v>
      </c>
      <c r="T24" s="45">
        <f t="shared" si="22"/>
        <v>99.999999999999929</v>
      </c>
      <c r="U24" s="48">
        <f t="shared" si="22"/>
        <v>1475.1257969701892</v>
      </c>
      <c r="V24" s="48">
        <f t="shared" si="22"/>
        <v>63.843632119671121</v>
      </c>
      <c r="W24" s="50">
        <f t="shared" si="22"/>
        <v>1.489819019019019</v>
      </c>
      <c r="X24" s="50">
        <f t="shared" si="22"/>
        <v>1.4899011727968128</v>
      </c>
      <c r="Y24" s="48">
        <f t="shared" si="22"/>
        <v>35.440851191440053</v>
      </c>
      <c r="Z24" s="48">
        <f t="shared" si="22"/>
        <v>149.2813648664642</v>
      </c>
      <c r="AA24" s="49">
        <f t="shared" si="22"/>
        <v>143.57508393246135</v>
      </c>
      <c r="AB24" s="44">
        <f>AVERAGE(AB16:AB23)</f>
        <v>127</v>
      </c>
      <c r="AC24" s="48">
        <f t="shared" ref="AC24:AQ24" si="23">AVERAGE(AC16:AC23)</f>
        <v>1536.652939731046</v>
      </c>
      <c r="AD24" s="48">
        <f t="shared" si="23"/>
        <v>61.068193592655476</v>
      </c>
      <c r="AE24" s="50">
        <f t="shared" si="23"/>
        <v>1.489819019019019</v>
      </c>
      <c r="AF24" s="50">
        <f t="shared" si="23"/>
        <v>1.5577827391749106</v>
      </c>
      <c r="AG24" s="48">
        <f t="shared" si="23"/>
        <v>43.009252559973191</v>
      </c>
      <c r="AH24" s="48">
        <f t="shared" si="23"/>
        <v>173.85377591404273</v>
      </c>
      <c r="AI24" s="49">
        <f t="shared" si="23"/>
        <v>200.16336281055072</v>
      </c>
      <c r="AJ24" s="44">
        <f t="shared" si="23"/>
        <v>174.99999999999994</v>
      </c>
      <c r="AK24" s="48">
        <f t="shared" si="23"/>
        <v>1487.2379114259988</v>
      </c>
      <c r="AL24" s="45">
        <f t="shared" si="23"/>
        <v>127</v>
      </c>
      <c r="AM24" s="48">
        <f t="shared" si="23"/>
        <v>1414.5165525457353</v>
      </c>
      <c r="AN24" s="51">
        <f t="shared" si="23"/>
        <v>8.0308432548879285</v>
      </c>
      <c r="AO24" s="52">
        <f t="shared" si="23"/>
        <v>743.61895571299942</v>
      </c>
      <c r="AP24" s="53">
        <f t="shared" si="23"/>
        <v>707.25827627286765</v>
      </c>
      <c r="AQ24" s="53">
        <f t="shared" si="23"/>
        <v>673.71926636542344</v>
      </c>
      <c r="AR24"/>
    </row>
    <row r="25" spans="1:44" ht="15" customHeight="1" x14ac:dyDescent="0.25">
      <c r="A25" s="209"/>
      <c r="B25" s="194"/>
      <c r="C25" s="146" t="s">
        <v>29</v>
      </c>
      <c r="D25" s="54"/>
      <c r="E25" s="55"/>
      <c r="F25" s="55"/>
      <c r="G25" s="56"/>
      <c r="H25" s="57">
        <f>_xlfn.STDEV.S(H16:H23)</f>
        <v>0.6325978185229536</v>
      </c>
      <c r="I25" s="58">
        <f>_xlfn.STDEV.S(I16:I23)</f>
        <v>76.218108084627772</v>
      </c>
      <c r="J25" s="59">
        <f>_xlfn.STDEV.S(J16:J23)</f>
        <v>31.115912327939231</v>
      </c>
      <c r="K25" s="59">
        <f>_xlfn.STDEV.S(K16:K23)</f>
        <v>45.301214111765262</v>
      </c>
      <c r="L25" s="54">
        <f t="shared" ref="L25:AA25" si="24">_xlfn.STDEV.S(L16:L23)</f>
        <v>3.377881604366369E-13</v>
      </c>
      <c r="M25" s="58">
        <f t="shared" si="24"/>
        <v>128.06709678278639</v>
      </c>
      <c r="N25" s="58">
        <f t="shared" si="24"/>
        <v>12.277418466334503</v>
      </c>
      <c r="O25" s="60">
        <f t="shared" si="24"/>
        <v>4.9044928537151491E-2</v>
      </c>
      <c r="P25" s="60">
        <f t="shared" si="24"/>
        <v>6.5437359342577911E-2</v>
      </c>
      <c r="Q25" s="58">
        <f t="shared" si="24"/>
        <v>7.9310321907340278</v>
      </c>
      <c r="R25" s="58">
        <f t="shared" si="24"/>
        <v>25.945328315452656</v>
      </c>
      <c r="S25" s="59">
        <f t="shared" si="24"/>
        <v>40.440555407408787</v>
      </c>
      <c r="T25" s="55">
        <f t="shared" si="24"/>
        <v>1.0173423748423967E-13</v>
      </c>
      <c r="U25" s="58">
        <f t="shared" si="24"/>
        <v>119.45584403810801</v>
      </c>
      <c r="V25" s="58">
        <f t="shared" si="24"/>
        <v>13.307729698654258</v>
      </c>
      <c r="W25" s="60">
        <f t="shared" si="24"/>
        <v>4.9044928537151491E-2</v>
      </c>
      <c r="X25" s="60">
        <f t="shared" si="24"/>
        <v>6.0373794621316937E-2</v>
      </c>
      <c r="Y25" s="58">
        <f t="shared" si="24"/>
        <v>4.9890110018430827</v>
      </c>
      <c r="Z25" s="58">
        <f t="shared" si="24"/>
        <v>24.255253806091151</v>
      </c>
      <c r="AA25" s="59">
        <f t="shared" si="24"/>
        <v>18.57048829180232</v>
      </c>
      <c r="AB25" s="54">
        <f>_xlfn.STDEV.S(AB16:AB23)</f>
        <v>1.2449714480976035E-13</v>
      </c>
      <c r="AC25" s="58">
        <f t="shared" ref="AC25:AQ25" si="25">_xlfn.STDEV.S(AC16:AC23)</f>
        <v>123.74304661032728</v>
      </c>
      <c r="AD25" s="58">
        <f t="shared" si="25"/>
        <v>12.77647529641499</v>
      </c>
      <c r="AE25" s="60">
        <f t="shared" si="25"/>
        <v>4.9044928537151491E-2</v>
      </c>
      <c r="AF25" s="60">
        <f t="shared" si="25"/>
        <v>6.3178912251945857E-2</v>
      </c>
      <c r="AG25" s="58">
        <f t="shared" si="25"/>
        <v>6.1033170457143449</v>
      </c>
      <c r="AH25" s="58">
        <f t="shared" si="25"/>
        <v>25.009590984667998</v>
      </c>
      <c r="AI25" s="59">
        <f t="shared" si="25"/>
        <v>26.187353505901136</v>
      </c>
      <c r="AJ25" s="54">
        <f t="shared" si="25"/>
        <v>3.377881604366369E-13</v>
      </c>
      <c r="AK25" s="58">
        <f t="shared" si="25"/>
        <v>107.35929552995097</v>
      </c>
      <c r="AL25" s="55">
        <f t="shared" si="25"/>
        <v>1.2449714480976035E-13</v>
      </c>
      <c r="AM25" s="58">
        <f t="shared" si="25"/>
        <v>101.7877975795783</v>
      </c>
      <c r="AN25" s="61">
        <f t="shared" si="25"/>
        <v>0.31982918277432854</v>
      </c>
      <c r="AO25" s="62">
        <f t="shared" si="25"/>
        <v>53.679647764975485</v>
      </c>
      <c r="AP25" s="63">
        <f t="shared" si="25"/>
        <v>50.893898789789148</v>
      </c>
      <c r="AQ25" s="63">
        <f t="shared" si="25"/>
        <v>48.136615163659279</v>
      </c>
      <c r="AR25"/>
    </row>
    <row r="26" spans="1:44" ht="15" customHeight="1" thickBot="1" x14ac:dyDescent="0.3">
      <c r="A26" s="209"/>
      <c r="B26" s="195"/>
      <c r="C26" s="147" t="s">
        <v>30</v>
      </c>
      <c r="D26" s="64"/>
      <c r="E26" s="65"/>
      <c r="F26" s="65"/>
      <c r="G26" s="66"/>
      <c r="H26" s="67">
        <f>_xlfn.STDEV.S(H16:H23)/SQRT(COUNT(H16:H23))</f>
        <v>0.28290634492707994</v>
      </c>
      <c r="I26" s="68">
        <f>_xlfn.STDEV.S(I16:I23)/SQRT(COUNT(I16:I23))</f>
        <v>34.0857741587308</v>
      </c>
      <c r="J26" s="69">
        <f>_xlfn.STDEV.S(J16:J23)/SQRT(COUNT(J16:J23))</f>
        <v>13.91545902943917</v>
      </c>
      <c r="K26" s="136">
        <f>_xlfn.STDEV.S(K16:K23)/SQRT(COUNT(K16:K23))</f>
        <v>20.259318843435974</v>
      </c>
      <c r="L26" s="64">
        <f t="shared" ref="L26:AA26" si="26">_xlfn.STDEV.S(L16:L23)/SQRT(COUNT(L16:L23))</f>
        <v>1.5106345774618504E-13</v>
      </c>
      <c r="M26" s="68">
        <f t="shared" si="26"/>
        <v>57.273346817470994</v>
      </c>
      <c r="N26" s="68">
        <f t="shared" si="26"/>
        <v>5.4906284557870322</v>
      </c>
      <c r="O26" s="70">
        <f t="shared" si="26"/>
        <v>2.193355883213801E-2</v>
      </c>
      <c r="P26" s="70">
        <f t="shared" si="26"/>
        <v>2.926447675161703E-2</v>
      </c>
      <c r="Q26" s="68">
        <f t="shared" si="26"/>
        <v>3.5468654220440725</v>
      </c>
      <c r="R26" s="68">
        <f t="shared" si="26"/>
        <v>11.603103562380449</v>
      </c>
      <c r="S26" s="69">
        <f t="shared" si="26"/>
        <v>18.085566187762549</v>
      </c>
      <c r="T26" s="65">
        <f t="shared" si="26"/>
        <v>4.5496934130773415E-14</v>
      </c>
      <c r="U26" s="68">
        <f t="shared" si="26"/>
        <v>53.422277515764499</v>
      </c>
      <c r="V26" s="68">
        <f t="shared" si="26"/>
        <v>5.9513976464767424</v>
      </c>
      <c r="W26" s="70">
        <f t="shared" si="26"/>
        <v>2.193355883213801E-2</v>
      </c>
      <c r="X26" s="70">
        <f t="shared" si="26"/>
        <v>2.6999981766575167E-2</v>
      </c>
      <c r="Y26" s="68">
        <f t="shared" si="26"/>
        <v>2.2311535481230922</v>
      </c>
      <c r="Z26" s="68">
        <f t="shared" si="26"/>
        <v>10.847279264386062</v>
      </c>
      <c r="AA26" s="69">
        <f t="shared" si="26"/>
        <v>8.3049748391667872</v>
      </c>
      <c r="AB26" s="64">
        <f>_xlfn.STDEV.S(AB16:AB23)/SQRT(COUNT(AB16:AB23))</f>
        <v>5.5676815759851853E-14</v>
      </c>
      <c r="AC26" s="68">
        <f t="shared" ref="AC26:AI26" si="27">_xlfn.STDEV.S(AC16:AC23)/SQRT(COUNT(AC16:AC23))</f>
        <v>55.339572792723345</v>
      </c>
      <c r="AD26" s="68">
        <f t="shared" si="27"/>
        <v>5.7138134551261386</v>
      </c>
      <c r="AE26" s="70">
        <f t="shared" si="27"/>
        <v>2.193355883213801E-2</v>
      </c>
      <c r="AF26" s="70">
        <f t="shared" si="27"/>
        <v>2.825446850796905E-2</v>
      </c>
      <c r="AG26" s="68">
        <f t="shared" si="27"/>
        <v>2.729486360490093</v>
      </c>
      <c r="AH26" s="68">
        <f t="shared" si="27"/>
        <v>11.184629106236708</v>
      </c>
      <c r="AI26" s="69">
        <f t="shared" si="27"/>
        <v>11.711340518002476</v>
      </c>
      <c r="AJ26" s="64">
        <f t="shared" ref="AJ26:AQ26" si="28">AJ25/SQRT(COUNT(AJ16:AJ23))</f>
        <v>1.5106345774618504E-13</v>
      </c>
      <c r="AK26" s="68">
        <f t="shared" si="28"/>
        <v>48.012536564291935</v>
      </c>
      <c r="AL26" s="65">
        <f t="shared" si="28"/>
        <v>5.5676815759851853E-14</v>
      </c>
      <c r="AM26" s="68">
        <f t="shared" si="28"/>
        <v>45.520886933585125</v>
      </c>
      <c r="AN26" s="71">
        <f t="shared" si="28"/>
        <v>0.14303195877432068</v>
      </c>
      <c r="AO26" s="72">
        <f t="shared" si="28"/>
        <v>24.006268282145967</v>
      </c>
      <c r="AP26" s="73">
        <f t="shared" si="28"/>
        <v>22.760443466792562</v>
      </c>
      <c r="AQ26" s="73">
        <f t="shared" si="28"/>
        <v>21.52734874253786</v>
      </c>
      <c r="AR26"/>
    </row>
    <row r="27" spans="1:44" ht="15" customHeight="1" x14ac:dyDescent="0.25">
      <c r="A27" s="209"/>
      <c r="B27" s="193" t="s">
        <v>96</v>
      </c>
      <c r="C27" s="14">
        <v>610</v>
      </c>
      <c r="D27" s="15"/>
      <c r="E27" s="16"/>
      <c r="F27" s="16"/>
      <c r="G27" s="16"/>
      <c r="H27" s="18">
        <v>5.5</v>
      </c>
      <c r="I27" s="19">
        <v>990</v>
      </c>
      <c r="J27" s="19">
        <v>117</v>
      </c>
      <c r="K27" s="148">
        <f t="shared" ref="K27:K34" si="29">IF(I27="","",I27-2*J27)</f>
        <v>756</v>
      </c>
      <c r="L27" s="23">
        <v>116.99999999999993</v>
      </c>
      <c r="M27" s="19">
        <v>1544.457348389604</v>
      </c>
      <c r="N27" s="19">
        <v>47.954373307629197</v>
      </c>
      <c r="O27" s="22">
        <v>1.4232929596262931</v>
      </c>
      <c r="P27" s="22">
        <v>1.7142073024993982</v>
      </c>
      <c r="Q27" s="19">
        <v>44.455351981881691</v>
      </c>
      <c r="R27" s="19">
        <v>185.05268005668088</v>
      </c>
      <c r="S27" s="20">
        <v>235.58954995525187</v>
      </c>
      <c r="T27" s="23">
        <v>100.00000000000004</v>
      </c>
      <c r="U27" s="19">
        <v>1507.2398350388901</v>
      </c>
      <c r="V27" s="19">
        <v>49.220089467963632</v>
      </c>
      <c r="W27" s="22">
        <v>1.4232929596262931</v>
      </c>
      <c r="X27" s="22">
        <v>1.6701257108487131</v>
      </c>
      <c r="Y27" s="19">
        <v>38.932709340015613</v>
      </c>
      <c r="Z27" s="19">
        <v>161.12116582986596</v>
      </c>
      <c r="AA27" s="20">
        <v>190.79726609791726</v>
      </c>
      <c r="AB27" s="23">
        <v>81.999999999999972</v>
      </c>
      <c r="AC27" s="19">
        <v>1453.1025842638117</v>
      </c>
      <c r="AD27" s="19">
        <v>51.189968264834349</v>
      </c>
      <c r="AE27" s="22">
        <v>1.4232929596262931</v>
      </c>
      <c r="AF27" s="22">
        <v>1.6058563757147508</v>
      </c>
      <c r="AG27" s="19">
        <v>32.422713096396066</v>
      </c>
      <c r="AH27" s="19">
        <v>138.26323004440471</v>
      </c>
      <c r="AI27" s="20">
        <v>144.23162055961947</v>
      </c>
      <c r="AJ27" s="21">
        <f>IF(L27="","",L27)</f>
        <v>116.99999999999993</v>
      </c>
      <c r="AK27" s="19">
        <f>IF(L27="","",(M27-2*N27))</f>
        <v>1448.5486017743456</v>
      </c>
      <c r="AL27" s="22">
        <f>IF(L27="","",AB27)</f>
        <v>81.999999999999972</v>
      </c>
      <c r="AM27" s="19">
        <f>IF(L27="","",AC27-2*AD27)</f>
        <v>1350.722647734143</v>
      </c>
      <c r="AN27" s="24">
        <f>IF(L27="","",(AK27-AM27)/(AM27*(AJ27-AL27))*7500.6)</f>
        <v>15.520863212525024</v>
      </c>
      <c r="AO27" s="25">
        <f>IF(L27="","",AK27/2)</f>
        <v>724.27430088717279</v>
      </c>
      <c r="AP27" s="148">
        <f>IF(L27="","",AM27/2)</f>
        <v>675.36132386707152</v>
      </c>
      <c r="AQ27" s="148">
        <f>IF(L27="","",(U27-2*V27)/2)</f>
        <v>704.39982805148145</v>
      </c>
      <c r="AR27"/>
    </row>
    <row r="28" spans="1:44" ht="15" customHeight="1" x14ac:dyDescent="0.25">
      <c r="A28" s="209"/>
      <c r="B28" s="194"/>
      <c r="C28" s="27">
        <v>609</v>
      </c>
      <c r="D28" s="28"/>
      <c r="H28" s="30">
        <v>6.99</v>
      </c>
      <c r="I28" s="31">
        <v>962</v>
      </c>
      <c r="J28" s="31">
        <v>118</v>
      </c>
      <c r="K28" s="149">
        <f t="shared" si="29"/>
        <v>726</v>
      </c>
      <c r="L28" s="35">
        <v>116.99999999999986</v>
      </c>
      <c r="M28" s="31">
        <v>1454.4858762172139</v>
      </c>
      <c r="N28" s="31">
        <v>47.015049960896782</v>
      </c>
      <c r="O28" s="34">
        <v>1.5050403737070404</v>
      </c>
      <c r="P28" s="34">
        <v>1.6676194623890015</v>
      </c>
      <c r="Q28" s="31">
        <v>48.475363394931748</v>
      </c>
      <c r="R28" s="31">
        <v>184.92267186684487</v>
      </c>
      <c r="S28" s="32">
        <v>225.68292298793008</v>
      </c>
      <c r="T28" s="35">
        <v>100.00000000000006</v>
      </c>
      <c r="U28" s="31">
        <v>1414.2494920620284</v>
      </c>
      <c r="V28" s="31">
        <v>48.449488233606949</v>
      </c>
      <c r="W28" s="34">
        <v>1.5050403737070404</v>
      </c>
      <c r="X28" s="34">
        <v>1.6182464500336746</v>
      </c>
      <c r="Y28" s="31">
        <v>42.394703946082437</v>
      </c>
      <c r="Z28" s="31">
        <v>161.92642849635064</v>
      </c>
      <c r="AA28" s="32">
        <v>181.24976872023564</v>
      </c>
      <c r="AB28" s="35">
        <v>81.999999999999886</v>
      </c>
      <c r="AC28" s="31">
        <v>1357.5115794857884</v>
      </c>
      <c r="AD28" s="31">
        <v>50.633897993725306</v>
      </c>
      <c r="AE28" s="34">
        <v>1.5050403737070404</v>
      </c>
      <c r="AF28" s="34">
        <v>1.5484332719100273</v>
      </c>
      <c r="AG28" s="31">
        <v>35.475977699652972</v>
      </c>
      <c r="AH28" s="31">
        <v>139.39882665380918</v>
      </c>
      <c r="AI28" s="32">
        <v>135.61624804605947</v>
      </c>
      <c r="AJ28" s="33">
        <f t="shared" ref="AJ28:AJ34" si="30">IF(L28="","",L28)</f>
        <v>116.99999999999986</v>
      </c>
      <c r="AK28" s="31">
        <f t="shared" ref="AK28:AK34" si="31">IF(L28="","",(M28-2*N28))</f>
        <v>1360.4557762954203</v>
      </c>
      <c r="AL28" s="34">
        <f t="shared" ref="AL28:AL34" si="32">IF(L28="","",AB28)</f>
        <v>81.999999999999886</v>
      </c>
      <c r="AM28" s="31">
        <f t="shared" ref="AM28:AM34" si="33">IF(L28="","",AC28-2*AD28)</f>
        <v>1256.2437834983377</v>
      </c>
      <c r="AN28" s="36">
        <f t="shared" ref="AN28:AN34" si="34">IF(L28="","",(AK28-AM28)/(AM28*(AJ28-AL28))*7500.6)</f>
        <v>17.777542940569866</v>
      </c>
      <c r="AO28" s="37">
        <f t="shared" ref="AO28:AO34" si="35">IF(L28="","",AK28/2)</f>
        <v>680.22788814771013</v>
      </c>
      <c r="AP28" s="149">
        <f t="shared" ref="AP28:AP34" si="36">IF(L28="","",AM28/2)</f>
        <v>628.12189174916887</v>
      </c>
      <c r="AQ28" s="149">
        <f t="shared" ref="AQ28:AQ34" si="37">IF(L28="","",(U28-2*V28)/2)</f>
        <v>658.6752577974072</v>
      </c>
      <c r="AR28"/>
    </row>
    <row r="29" spans="1:44" ht="15" customHeight="1" x14ac:dyDescent="0.25">
      <c r="A29" s="209"/>
      <c r="B29" s="194"/>
      <c r="C29" s="27" t="s">
        <v>98</v>
      </c>
      <c r="D29" s="28"/>
      <c r="H29" s="30">
        <v>5.4</v>
      </c>
      <c r="I29" s="31">
        <v>968</v>
      </c>
      <c r="J29" s="31">
        <v>95.999999999999972</v>
      </c>
      <c r="K29" s="149">
        <f t="shared" si="29"/>
        <v>776</v>
      </c>
      <c r="L29" s="35">
        <v>116.99999999999994</v>
      </c>
      <c r="M29" s="31">
        <v>1287.9264364479097</v>
      </c>
      <c r="N29" s="31">
        <v>44.427574726345838</v>
      </c>
      <c r="O29" s="34">
        <v>1.5152689356022691</v>
      </c>
      <c r="P29" s="34">
        <v>1.4260308047265642</v>
      </c>
      <c r="Q29" s="31">
        <v>45.061988835505595</v>
      </c>
      <c r="R29" s="31">
        <v>176.64657525578011</v>
      </c>
      <c r="S29" s="32">
        <v>210.49586479932583</v>
      </c>
      <c r="T29" s="35">
        <v>99.999999999999844</v>
      </c>
      <c r="U29" s="31">
        <v>1252.5385569826869</v>
      </c>
      <c r="V29" s="31">
        <v>45.780199713105652</v>
      </c>
      <c r="W29" s="34">
        <v>1.5152689356022691</v>
      </c>
      <c r="X29" s="34">
        <v>1.3838971987036481</v>
      </c>
      <c r="Y29" s="31">
        <v>39.403144494543824</v>
      </c>
      <c r="Z29" s="31">
        <v>159.07480261615544</v>
      </c>
      <c r="AA29" s="32">
        <v>169.04863776852338</v>
      </c>
      <c r="AB29" s="35">
        <v>82.000000000000099</v>
      </c>
      <c r="AC29" s="31">
        <v>1202.2523439143999</v>
      </c>
      <c r="AD29" s="31">
        <v>47.856765600173603</v>
      </c>
      <c r="AE29" s="34">
        <v>1.5152689356022691</v>
      </c>
      <c r="AF29" s="34">
        <v>1.3238481402686082</v>
      </c>
      <c r="AG29" s="31">
        <v>32.914818399492113</v>
      </c>
      <c r="AH29" s="31">
        <v>140.00381981510068</v>
      </c>
      <c r="AI29" s="32">
        <v>126.38701882792105</v>
      </c>
      <c r="AJ29" s="33">
        <f t="shared" si="30"/>
        <v>116.99999999999994</v>
      </c>
      <c r="AK29" s="31">
        <f t="shared" si="31"/>
        <v>1199.0712869952181</v>
      </c>
      <c r="AL29" s="34">
        <f t="shared" si="32"/>
        <v>82.000000000000099</v>
      </c>
      <c r="AM29" s="31">
        <f t="shared" si="33"/>
        <v>1106.5388127140527</v>
      </c>
      <c r="AN29" s="36">
        <f t="shared" si="34"/>
        <v>17.920721251804981</v>
      </c>
      <c r="AO29" s="37">
        <f t="shared" si="35"/>
        <v>599.53564349760904</v>
      </c>
      <c r="AP29" s="149">
        <f t="shared" si="36"/>
        <v>553.26940635702636</v>
      </c>
      <c r="AQ29" s="149">
        <f t="shared" si="37"/>
        <v>580.48907877823785</v>
      </c>
      <c r="AR29"/>
    </row>
    <row r="30" spans="1:44" ht="15" customHeight="1" x14ac:dyDescent="0.25">
      <c r="A30" s="209"/>
      <c r="B30" s="194"/>
      <c r="C30" s="27">
        <v>560</v>
      </c>
      <c r="D30" s="28"/>
      <c r="H30" s="30">
        <v>5.92</v>
      </c>
      <c r="I30" s="31">
        <v>982</v>
      </c>
      <c r="J30" s="31">
        <v>97.999999999999972</v>
      </c>
      <c r="K30" s="149">
        <f t="shared" si="29"/>
        <v>786</v>
      </c>
      <c r="L30" s="35">
        <v>117.00000000000007</v>
      </c>
      <c r="M30" s="31">
        <v>1351.4624762605147</v>
      </c>
      <c r="N30" s="31">
        <v>42.073601238638233</v>
      </c>
      <c r="O30" s="34">
        <v>1.5725338672005338</v>
      </c>
      <c r="P30" s="34">
        <v>1.4812091346401317</v>
      </c>
      <c r="Q30" s="31">
        <v>52.897896113057158</v>
      </c>
      <c r="R30" s="31">
        <v>196.8547177836551</v>
      </c>
      <c r="S30" s="32">
        <v>234.92333288833595</v>
      </c>
      <c r="T30" s="35">
        <v>99.999999999999844</v>
      </c>
      <c r="U30" s="31">
        <v>1315.5612849401118</v>
      </c>
      <c r="V30" s="31">
        <v>43.301457945193469</v>
      </c>
      <c r="W30" s="34">
        <v>1.5725338672005338</v>
      </c>
      <c r="X30" s="34">
        <v>1.4392079490892742</v>
      </c>
      <c r="Y30" s="31">
        <v>46.833261363446546</v>
      </c>
      <c r="Z30" s="31">
        <v>173.42365543462941</v>
      </c>
      <c r="AA30" s="32">
        <v>189.19077732796765</v>
      </c>
      <c r="AB30" s="35">
        <v>81.999999999999844</v>
      </c>
      <c r="AC30" s="31">
        <v>1263.4303139890806</v>
      </c>
      <c r="AD30" s="31">
        <v>45.222757911093424</v>
      </c>
      <c r="AE30" s="34">
        <v>1.5725338672005338</v>
      </c>
      <c r="AF30" s="34">
        <v>1.378062846242067</v>
      </c>
      <c r="AG30" s="31">
        <v>39.722384664485666</v>
      </c>
      <c r="AH30" s="31">
        <v>149.13760474296967</v>
      </c>
      <c r="AI30" s="32">
        <v>141.77984627919352</v>
      </c>
      <c r="AJ30" s="33">
        <f t="shared" si="30"/>
        <v>117.00000000000007</v>
      </c>
      <c r="AK30" s="31">
        <f t="shared" si="31"/>
        <v>1267.3152737832381</v>
      </c>
      <c r="AL30" s="34">
        <f t="shared" si="32"/>
        <v>81.999999999999844</v>
      </c>
      <c r="AM30" s="31">
        <f t="shared" si="33"/>
        <v>1172.9847981668936</v>
      </c>
      <c r="AN30" s="36">
        <f t="shared" si="34"/>
        <v>17.234060042226449</v>
      </c>
      <c r="AO30" s="37">
        <f t="shared" si="35"/>
        <v>633.65763689161906</v>
      </c>
      <c r="AP30" s="149">
        <f t="shared" si="36"/>
        <v>586.4923990834468</v>
      </c>
      <c r="AQ30" s="149">
        <f t="shared" si="37"/>
        <v>614.47918452486249</v>
      </c>
      <c r="AR30"/>
    </row>
    <row r="31" spans="1:44" ht="15" customHeight="1" x14ac:dyDescent="0.25">
      <c r="A31" s="209"/>
      <c r="B31" s="194"/>
      <c r="C31" s="27">
        <v>568</v>
      </c>
      <c r="D31" s="28"/>
      <c r="H31" s="30">
        <v>4.74</v>
      </c>
      <c r="I31" s="31">
        <v>979</v>
      </c>
      <c r="J31" s="31">
        <v>100.00000000000003</v>
      </c>
      <c r="K31" s="149">
        <f t="shared" si="29"/>
        <v>779</v>
      </c>
      <c r="L31" s="35">
        <v>117.0000000000001</v>
      </c>
      <c r="M31" s="31">
        <v>1407.7232947176269</v>
      </c>
      <c r="N31" s="31">
        <v>39.717119332359772</v>
      </c>
      <c r="O31" s="34">
        <v>1.6177934601267934</v>
      </c>
      <c r="P31" s="34">
        <v>1.5563210186408043</v>
      </c>
      <c r="Q31" s="31">
        <v>59.690822721948379</v>
      </c>
      <c r="R31" s="31">
        <v>235.76215576654045</v>
      </c>
      <c r="S31" s="32">
        <v>260.83509443516965</v>
      </c>
      <c r="T31" s="35">
        <v>100.00000000000004</v>
      </c>
      <c r="U31" s="31">
        <v>1360.249587849979</v>
      </c>
      <c r="V31" s="31">
        <v>41.19093913536598</v>
      </c>
      <c r="W31" s="34">
        <v>1.6177934601267934</v>
      </c>
      <c r="X31" s="34">
        <v>1.5006355503010387</v>
      </c>
      <c r="Y31" s="31">
        <v>51.220453869559869</v>
      </c>
      <c r="Z31" s="31">
        <v>210.66155276261549</v>
      </c>
      <c r="AA31" s="32">
        <v>206.79951297205545</v>
      </c>
      <c r="AB31" s="35">
        <v>82.000000000000014</v>
      </c>
      <c r="AC31" s="31">
        <v>1296.3035451217381</v>
      </c>
      <c r="AD31" s="31">
        <v>43.364656495542441</v>
      </c>
      <c r="AE31" s="34">
        <v>1.6177934601267934</v>
      </c>
      <c r="AF31" s="34">
        <v>1.4254139802345798</v>
      </c>
      <c r="AG31" s="31">
        <v>42.071106736075876</v>
      </c>
      <c r="AH31" s="31">
        <v>184.67807110995705</v>
      </c>
      <c r="AI31" s="32">
        <v>152.46697278493693</v>
      </c>
      <c r="AJ31" s="33">
        <f t="shared" si="30"/>
        <v>117.0000000000001</v>
      </c>
      <c r="AK31" s="31">
        <f t="shared" si="31"/>
        <v>1328.2890560529074</v>
      </c>
      <c r="AL31" s="34">
        <f t="shared" si="32"/>
        <v>82.000000000000014</v>
      </c>
      <c r="AM31" s="31">
        <f t="shared" si="33"/>
        <v>1209.5742321306532</v>
      </c>
      <c r="AN31" s="36">
        <f t="shared" si="34"/>
        <v>21.032959595159607</v>
      </c>
      <c r="AO31" s="37">
        <f t="shared" si="35"/>
        <v>664.14452802645371</v>
      </c>
      <c r="AP31" s="149">
        <f t="shared" si="36"/>
        <v>604.78711606532659</v>
      </c>
      <c r="AQ31" s="149">
        <f t="shared" si="37"/>
        <v>638.93385478962352</v>
      </c>
      <c r="AR31"/>
    </row>
    <row r="32" spans="1:44" ht="15" customHeight="1" x14ac:dyDescent="0.25">
      <c r="A32" s="209"/>
      <c r="B32" s="194"/>
      <c r="C32" s="27">
        <v>593</v>
      </c>
      <c r="D32" s="28"/>
      <c r="H32" s="30">
        <v>3.47</v>
      </c>
      <c r="I32" s="31">
        <v>956.00000000000011</v>
      </c>
      <c r="J32" s="31">
        <v>109.99999999999999</v>
      </c>
      <c r="K32" s="149">
        <f t="shared" si="29"/>
        <v>736.00000000000011</v>
      </c>
      <c r="L32" s="35">
        <v>117.00000000000014</v>
      </c>
      <c r="M32" s="31">
        <v>1341.2162358082637</v>
      </c>
      <c r="N32" s="31">
        <v>46.193908420020804</v>
      </c>
      <c r="O32" s="34">
        <v>1.5556112779446112</v>
      </c>
      <c r="P32" s="34">
        <v>1.5307592522319657</v>
      </c>
      <c r="Q32" s="31">
        <v>48.272582204836255</v>
      </c>
      <c r="R32" s="31">
        <v>168.88661900279195</v>
      </c>
      <c r="S32" s="32">
        <v>210.84787832250203</v>
      </c>
      <c r="T32" s="35">
        <v>100.00000000000007</v>
      </c>
      <c r="U32" s="31">
        <v>1297.3027623137702</v>
      </c>
      <c r="V32" s="31">
        <v>47.879817679151948</v>
      </c>
      <c r="W32" s="34">
        <v>1.5556112779446112</v>
      </c>
      <c r="X32" s="34">
        <v>1.4768592726177521</v>
      </c>
      <c r="Y32" s="31">
        <v>41.537611912447069</v>
      </c>
      <c r="Z32" s="31">
        <v>146.18323362195886</v>
      </c>
      <c r="AA32" s="32">
        <v>167.28314501858833</v>
      </c>
      <c r="AB32" s="35">
        <v>82.000000000000014</v>
      </c>
      <c r="AC32" s="31">
        <v>1235.1382909203217</v>
      </c>
      <c r="AD32" s="31">
        <v>50.49815640223121</v>
      </c>
      <c r="AE32" s="34">
        <v>1.5556112779446112</v>
      </c>
      <c r="AF32" s="34">
        <v>1.4002838469480972</v>
      </c>
      <c r="AG32" s="31">
        <v>33.899664642722541</v>
      </c>
      <c r="AH32" s="31">
        <v>123.7208803464937</v>
      </c>
      <c r="AI32" s="32">
        <v>122.76400944302098</v>
      </c>
      <c r="AJ32" s="33">
        <f t="shared" si="30"/>
        <v>117.00000000000014</v>
      </c>
      <c r="AK32" s="31">
        <f t="shared" si="31"/>
        <v>1248.8284189682222</v>
      </c>
      <c r="AL32" s="34">
        <f t="shared" si="32"/>
        <v>82.000000000000014</v>
      </c>
      <c r="AM32" s="31">
        <f t="shared" si="33"/>
        <v>1134.1419781158593</v>
      </c>
      <c r="AN32" s="36">
        <f t="shared" si="34"/>
        <v>21.670683586756212</v>
      </c>
      <c r="AO32" s="37">
        <f t="shared" si="35"/>
        <v>624.4142094841111</v>
      </c>
      <c r="AP32" s="149">
        <f t="shared" si="36"/>
        <v>567.07098905792964</v>
      </c>
      <c r="AQ32" s="149">
        <f t="shared" si="37"/>
        <v>600.77156347773314</v>
      </c>
      <c r="AR32"/>
    </row>
    <row r="33" spans="1:44" ht="15" customHeight="1" x14ac:dyDescent="0.25">
      <c r="A33" s="209"/>
      <c r="B33" s="194"/>
      <c r="C33" s="27">
        <v>898</v>
      </c>
      <c r="D33" s="28"/>
      <c r="G33" s="29"/>
      <c r="H33" s="30">
        <v>3.03</v>
      </c>
      <c r="I33" s="31">
        <v>1011.0000000000001</v>
      </c>
      <c r="J33" s="31">
        <v>101.99999999999999</v>
      </c>
      <c r="K33" s="149">
        <f t="shared" si="29"/>
        <v>807.00000000000011</v>
      </c>
      <c r="L33" s="35">
        <v>117</v>
      </c>
      <c r="M33" s="31">
        <v>1381.9736553471084</v>
      </c>
      <c r="N33" s="31">
        <v>43.083695555961029</v>
      </c>
      <c r="O33" s="34">
        <v>1.6073343343343345</v>
      </c>
      <c r="P33" s="34">
        <v>1.4729262483951016</v>
      </c>
      <c r="Q33" s="31">
        <v>56.554949761090754</v>
      </c>
      <c r="R33" s="31">
        <v>197.22781931681067</v>
      </c>
      <c r="S33" s="32">
        <v>234.57314888462611</v>
      </c>
      <c r="T33" s="35">
        <v>99.999999999999986</v>
      </c>
      <c r="U33" s="31">
        <v>1328.7233880326353</v>
      </c>
      <c r="V33" s="31">
        <v>44.932817497264409</v>
      </c>
      <c r="W33" s="34">
        <v>1.6073343343343345</v>
      </c>
      <c r="X33" s="34">
        <v>1.412310858674775</v>
      </c>
      <c r="Y33" s="31">
        <v>47.819442041222771</v>
      </c>
      <c r="Z33" s="31">
        <v>170.49542669792623</v>
      </c>
      <c r="AA33" s="32">
        <v>183.79051752663386</v>
      </c>
      <c r="AB33" s="35">
        <v>82.000000000000014</v>
      </c>
      <c r="AC33" s="31">
        <v>1257.8264191322844</v>
      </c>
      <c r="AD33" s="31">
        <v>47.666706130455651</v>
      </c>
      <c r="AE33" s="34">
        <v>1.6073343343343345</v>
      </c>
      <c r="AF33" s="34">
        <v>1.3313088151835297</v>
      </c>
      <c r="AG33" s="31">
        <v>38.549922522660609</v>
      </c>
      <c r="AH33" s="31">
        <v>145.59227141609014</v>
      </c>
      <c r="AI33" s="32">
        <v>133.30743385811141</v>
      </c>
      <c r="AJ33" s="33">
        <f t="shared" si="30"/>
        <v>117</v>
      </c>
      <c r="AK33" s="31">
        <f t="shared" si="31"/>
        <v>1295.8062642351863</v>
      </c>
      <c r="AL33" s="34">
        <f t="shared" si="32"/>
        <v>82.000000000000014</v>
      </c>
      <c r="AM33" s="31">
        <f t="shared" si="33"/>
        <v>1162.4930068713732</v>
      </c>
      <c r="AN33" s="36">
        <f t="shared" si="34"/>
        <v>24.57598607407996</v>
      </c>
      <c r="AO33" s="37">
        <f t="shared" si="35"/>
        <v>647.90313211759315</v>
      </c>
      <c r="AP33" s="149">
        <f t="shared" si="36"/>
        <v>581.24650343568658</v>
      </c>
      <c r="AQ33" s="149">
        <f t="shared" si="37"/>
        <v>619.42887651905323</v>
      </c>
      <c r="AR33"/>
    </row>
    <row r="34" spans="1:44" ht="15" customHeight="1" thickBot="1" x14ac:dyDescent="0.3">
      <c r="A34" s="209"/>
      <c r="B34" s="194"/>
      <c r="C34" s="27"/>
      <c r="D34" s="39"/>
      <c r="E34" s="40"/>
      <c r="F34" s="40"/>
      <c r="G34" s="40"/>
      <c r="H34" s="30"/>
      <c r="I34" s="31"/>
      <c r="J34" s="31"/>
      <c r="K34" s="150" t="str">
        <f t="shared" si="29"/>
        <v/>
      </c>
      <c r="L34" s="35"/>
      <c r="M34" s="31"/>
      <c r="N34" s="31"/>
      <c r="O34" s="34"/>
      <c r="P34" s="34"/>
      <c r="Q34" s="31"/>
      <c r="R34" s="31"/>
      <c r="S34" s="32"/>
      <c r="T34" s="35"/>
      <c r="U34" s="31"/>
      <c r="V34" s="31"/>
      <c r="W34" s="34"/>
      <c r="X34" s="34"/>
      <c r="Y34" s="31"/>
      <c r="Z34" s="31"/>
      <c r="AA34" s="32"/>
      <c r="AB34" s="35"/>
      <c r="AC34" s="31"/>
      <c r="AD34" s="31"/>
      <c r="AE34" s="34"/>
      <c r="AF34" s="34"/>
      <c r="AG34" s="31"/>
      <c r="AH34" s="31"/>
      <c r="AI34" s="32"/>
      <c r="AJ34" s="33" t="str">
        <f t="shared" si="30"/>
        <v/>
      </c>
      <c r="AK34" s="31" t="str">
        <f t="shared" si="31"/>
        <v/>
      </c>
      <c r="AL34" s="34" t="str">
        <f t="shared" si="32"/>
        <v/>
      </c>
      <c r="AM34" s="31" t="str">
        <f t="shared" si="33"/>
        <v/>
      </c>
      <c r="AN34" s="36" t="str">
        <f t="shared" si="34"/>
        <v/>
      </c>
      <c r="AO34" s="42" t="str">
        <f t="shared" si="35"/>
        <v/>
      </c>
      <c r="AP34" s="150" t="str">
        <f t="shared" si="36"/>
        <v/>
      </c>
      <c r="AQ34" s="149" t="str">
        <f t="shared" si="37"/>
        <v/>
      </c>
      <c r="AR34"/>
    </row>
    <row r="35" spans="1:44" ht="15" customHeight="1" x14ac:dyDescent="0.25">
      <c r="A35" s="209"/>
      <c r="B35" s="194"/>
      <c r="C35" s="145" t="s">
        <v>28</v>
      </c>
      <c r="D35" s="44"/>
      <c r="E35" s="45"/>
      <c r="F35" s="45"/>
      <c r="G35" s="46"/>
      <c r="H35" s="47">
        <f>AVERAGE(H27:H34)</f>
        <v>5.007142857142858</v>
      </c>
      <c r="I35" s="48">
        <f t="shared" ref="I35:AP35" si="38">AVERAGE(I27:I34)</f>
        <v>978.28571428571433</v>
      </c>
      <c r="J35" s="49">
        <f t="shared" si="38"/>
        <v>105.85714285714286</v>
      </c>
      <c r="K35" s="135">
        <f t="shared" si="38"/>
        <v>766.57142857142856</v>
      </c>
      <c r="L35" s="44">
        <f t="shared" si="38"/>
        <v>117</v>
      </c>
      <c r="M35" s="48">
        <f t="shared" si="38"/>
        <v>1395.6064747411772</v>
      </c>
      <c r="N35" s="48">
        <f t="shared" si="38"/>
        <v>44.352188934550227</v>
      </c>
      <c r="O35" s="50">
        <f t="shared" si="38"/>
        <v>1.5424107440774109</v>
      </c>
      <c r="P35" s="50">
        <f t="shared" si="38"/>
        <v>1.549867603360424</v>
      </c>
      <c r="Q35" s="48">
        <f t="shared" si="38"/>
        <v>50.772707859035947</v>
      </c>
      <c r="R35" s="48">
        <f t="shared" si="38"/>
        <v>192.19331986415773</v>
      </c>
      <c r="S35" s="49">
        <f t="shared" si="38"/>
        <v>230.42111318187739</v>
      </c>
      <c r="T35" s="45">
        <f t="shared" si="38"/>
        <v>99.999999999999986</v>
      </c>
      <c r="U35" s="48">
        <f t="shared" si="38"/>
        <v>1353.694986745729</v>
      </c>
      <c r="V35" s="48">
        <f t="shared" si="38"/>
        <v>45.82211566737886</v>
      </c>
      <c r="W35" s="50">
        <f t="shared" si="38"/>
        <v>1.5424107440774109</v>
      </c>
      <c r="X35" s="50">
        <f t="shared" si="38"/>
        <v>1.5001832843241252</v>
      </c>
      <c r="Y35" s="48">
        <f t="shared" si="38"/>
        <v>44.020189566759733</v>
      </c>
      <c r="Z35" s="48">
        <f t="shared" si="38"/>
        <v>168.98375220850025</v>
      </c>
      <c r="AA35" s="49">
        <f t="shared" si="38"/>
        <v>184.02280363313167</v>
      </c>
      <c r="AB35" s="44">
        <f t="shared" si="38"/>
        <v>81.999999999999972</v>
      </c>
      <c r="AC35" s="48">
        <f t="shared" si="38"/>
        <v>1295.0807252610609</v>
      </c>
      <c r="AD35" s="48">
        <f t="shared" si="38"/>
        <v>48.061844114008004</v>
      </c>
      <c r="AE35" s="50">
        <f t="shared" si="38"/>
        <v>1.5424107440774109</v>
      </c>
      <c r="AF35" s="50">
        <f t="shared" si="38"/>
        <v>1.4304581823573799</v>
      </c>
      <c r="AG35" s="48">
        <f t="shared" si="38"/>
        <v>36.436655394497976</v>
      </c>
      <c r="AH35" s="48">
        <f t="shared" si="38"/>
        <v>145.82781487554644</v>
      </c>
      <c r="AI35" s="49">
        <f t="shared" si="38"/>
        <v>136.65044997126611</v>
      </c>
      <c r="AJ35" s="44">
        <f t="shared" si="38"/>
        <v>117</v>
      </c>
      <c r="AK35" s="48">
        <f t="shared" si="38"/>
        <v>1306.9020968720772</v>
      </c>
      <c r="AL35" s="45">
        <f t="shared" si="38"/>
        <v>81.999999999999972</v>
      </c>
      <c r="AM35" s="48">
        <f t="shared" si="38"/>
        <v>1198.9570370330446</v>
      </c>
      <c r="AN35" s="51">
        <f t="shared" si="38"/>
        <v>19.3904023861603</v>
      </c>
      <c r="AO35" s="52">
        <f t="shared" si="38"/>
        <v>653.4510484360386</v>
      </c>
      <c r="AP35" s="53">
        <f t="shared" si="38"/>
        <v>599.47851851652229</v>
      </c>
      <c r="AQ35" s="53">
        <f>AVERAGE(AQ27:AQ34)</f>
        <v>631.02537770548565</v>
      </c>
      <c r="AR35"/>
    </row>
    <row r="36" spans="1:44" ht="15" customHeight="1" x14ac:dyDescent="0.25">
      <c r="A36" s="209"/>
      <c r="B36" s="194"/>
      <c r="C36" s="146" t="s">
        <v>29</v>
      </c>
      <c r="D36" s="54"/>
      <c r="E36" s="55"/>
      <c r="F36" s="55"/>
      <c r="G36" s="56"/>
      <c r="H36" s="57">
        <f>_xlfn.STDEV.S(H27:H34)</f>
        <v>1.3847709110861888</v>
      </c>
      <c r="I36" s="58">
        <f t="shared" ref="I36:AP36" si="39">_xlfn.STDEV.S(I27:I34)</f>
        <v>18.66113863723475</v>
      </c>
      <c r="J36" s="59">
        <f t="shared" si="39"/>
        <v>9.0999738356505144</v>
      </c>
      <c r="K36" s="59">
        <f t="shared" si="39"/>
        <v>28.716180937218098</v>
      </c>
      <c r="L36" s="54">
        <f t="shared" si="39"/>
        <v>1.0296742478167742E-13</v>
      </c>
      <c r="M36" s="58">
        <f t="shared" si="39"/>
        <v>84.120963434537657</v>
      </c>
      <c r="N36" s="58">
        <f t="shared" si="39"/>
        <v>2.9368089922196328</v>
      </c>
      <c r="O36" s="60">
        <f t="shared" si="39"/>
        <v>6.7455605170318705E-2</v>
      </c>
      <c r="P36" s="60">
        <f t="shared" si="39"/>
        <v>0.10586888337010888</v>
      </c>
      <c r="Q36" s="58">
        <f t="shared" si="39"/>
        <v>5.7955907975354863</v>
      </c>
      <c r="R36" s="58">
        <f t="shared" si="39"/>
        <v>21.73351064336514</v>
      </c>
      <c r="S36" s="59">
        <f t="shared" si="39"/>
        <v>17.281058365537906</v>
      </c>
      <c r="T36" s="55">
        <f t="shared" si="39"/>
        <v>9.9306662061530106E-14</v>
      </c>
      <c r="U36" s="58">
        <f t="shared" si="39"/>
        <v>84.435673307736252</v>
      </c>
      <c r="V36" s="58">
        <f t="shared" si="39"/>
        <v>2.9233989842349248</v>
      </c>
      <c r="W36" s="60">
        <f t="shared" si="39"/>
        <v>6.7455605170318705E-2</v>
      </c>
      <c r="X36" s="60">
        <f t="shared" si="39"/>
        <v>0.10671266865002045</v>
      </c>
      <c r="Y36" s="58">
        <f t="shared" si="39"/>
        <v>4.6582624424655927</v>
      </c>
      <c r="Z36" s="58">
        <f t="shared" si="39"/>
        <v>20.366287388011354</v>
      </c>
      <c r="AA36" s="59">
        <f t="shared" si="39"/>
        <v>13.56198900999156</v>
      </c>
      <c r="AB36" s="54">
        <f t="shared" si="39"/>
        <v>8.7023357152673173E-14</v>
      </c>
      <c r="AC36" s="58">
        <f t="shared" si="39"/>
        <v>85.117419336744376</v>
      </c>
      <c r="AD36" s="58">
        <f t="shared" si="39"/>
        <v>2.9624993007714426</v>
      </c>
      <c r="AE36" s="60">
        <f t="shared" si="39"/>
        <v>6.7455605170318705E-2</v>
      </c>
      <c r="AF36" s="60">
        <f t="shared" si="39"/>
        <v>0.10767245996711017</v>
      </c>
      <c r="AG36" s="58">
        <f t="shared" si="39"/>
        <v>3.7167021450717557</v>
      </c>
      <c r="AH36" s="58">
        <f t="shared" si="39"/>
        <v>18.892427517949635</v>
      </c>
      <c r="AI36" s="59">
        <f t="shared" si="39"/>
        <v>10.363106255867898</v>
      </c>
      <c r="AJ36" s="54">
        <f t="shared" si="39"/>
        <v>1.0296742478167742E-13</v>
      </c>
      <c r="AK36" s="58">
        <f t="shared" si="39"/>
        <v>81.73065585809077</v>
      </c>
      <c r="AL36" s="55">
        <f t="shared" si="39"/>
        <v>8.7023357152673173E-14</v>
      </c>
      <c r="AM36" s="58">
        <f t="shared" si="39"/>
        <v>82.83879875986274</v>
      </c>
      <c r="AN36" s="61">
        <f t="shared" si="39"/>
        <v>3.1403921907806254</v>
      </c>
      <c r="AO36" s="62">
        <f t="shared" si="39"/>
        <v>40.865327929045385</v>
      </c>
      <c r="AP36" s="63">
        <f t="shared" si="39"/>
        <v>41.41939937993137</v>
      </c>
      <c r="AQ36" s="63">
        <f>_xlfn.STDEV.S(AQ27:AQ34)</f>
        <v>41.004747642994367</v>
      </c>
      <c r="AR36"/>
    </row>
    <row r="37" spans="1:44" ht="15" customHeight="1" thickBot="1" x14ac:dyDescent="0.3">
      <c r="A37" s="209"/>
      <c r="B37" s="195"/>
      <c r="C37" s="147" t="s">
        <v>30</v>
      </c>
      <c r="D37" s="64"/>
      <c r="E37" s="65"/>
      <c r="F37" s="65"/>
      <c r="G37" s="66"/>
      <c r="H37" s="67">
        <f>_xlfn.STDEV.S(H27:H34)/SQRT(COUNT(H27:H34))</f>
        <v>0.52339420764719879</v>
      </c>
      <c r="I37" s="68">
        <f t="shared" ref="I37:AP37" si="40">_xlfn.STDEV.S(I27:I34)/SQRT(COUNT(I27:I34))</f>
        <v>7.0532474307745607</v>
      </c>
      <c r="J37" s="69">
        <f t="shared" si="40"/>
        <v>3.4394668151894026</v>
      </c>
      <c r="K37" s="136">
        <f t="shared" si="40"/>
        <v>10.853696194773255</v>
      </c>
      <c r="L37" s="64">
        <f t="shared" si="40"/>
        <v>3.8918028444723947E-14</v>
      </c>
      <c r="M37" s="68">
        <f t="shared" si="40"/>
        <v>31.794735613563496</v>
      </c>
      <c r="N37" s="68">
        <f t="shared" si="40"/>
        <v>1.1100094630730533</v>
      </c>
      <c r="O37" s="70">
        <f t="shared" si="40"/>
        <v>2.5495822259718012E-2</v>
      </c>
      <c r="P37" s="70">
        <f t="shared" si="40"/>
        <v>4.0014676711058544E-2</v>
      </c>
      <c r="Q37" s="68">
        <f t="shared" si="40"/>
        <v>2.1905274215676269</v>
      </c>
      <c r="R37" s="68">
        <f t="shared" si="40"/>
        <v>8.2144948969599358</v>
      </c>
      <c r="S37" s="69">
        <f t="shared" si="40"/>
        <v>6.5316261181722322</v>
      </c>
      <c r="T37" s="65">
        <f t="shared" si="40"/>
        <v>3.7534390192391642E-14</v>
      </c>
      <c r="U37" s="68">
        <f t="shared" si="40"/>
        <v>31.913684764937805</v>
      </c>
      <c r="V37" s="68">
        <f t="shared" si="40"/>
        <v>1.1049409564720636</v>
      </c>
      <c r="W37" s="70">
        <f t="shared" si="40"/>
        <v>2.5495822259718012E-2</v>
      </c>
      <c r="X37" s="70">
        <f t="shared" si="40"/>
        <v>4.0333597569713261E-2</v>
      </c>
      <c r="Y37" s="68">
        <f t="shared" si="40"/>
        <v>1.7606577092051834</v>
      </c>
      <c r="Z37" s="68">
        <f t="shared" si="40"/>
        <v>7.6977330797641823</v>
      </c>
      <c r="AA37" s="69">
        <f t="shared" si="40"/>
        <v>5.1259500291183908</v>
      </c>
      <c r="AB37" s="64">
        <f t="shared" si="40"/>
        <v>3.2891737325703877E-14</v>
      </c>
      <c r="AC37" s="68">
        <f t="shared" si="40"/>
        <v>32.171360543517991</v>
      </c>
      <c r="AD37" s="68">
        <f t="shared" si="40"/>
        <v>1.1197194870062823</v>
      </c>
      <c r="AE37" s="70">
        <f t="shared" si="40"/>
        <v>2.5495822259718012E-2</v>
      </c>
      <c r="AF37" s="70">
        <f t="shared" si="40"/>
        <v>4.0696364589075905E-2</v>
      </c>
      <c r="AG37" s="68">
        <f t="shared" si="40"/>
        <v>1.4047813675943104</v>
      </c>
      <c r="AH37" s="68">
        <f t="shared" si="40"/>
        <v>7.1406664106868565</v>
      </c>
      <c r="AI37" s="69">
        <f t="shared" si="40"/>
        <v>3.9168859947377355</v>
      </c>
      <c r="AJ37" s="64">
        <f t="shared" si="40"/>
        <v>3.8918028444723947E-14</v>
      </c>
      <c r="AK37" s="68">
        <f t="shared" si="40"/>
        <v>30.891284270101785</v>
      </c>
      <c r="AL37" s="65">
        <f t="shared" si="40"/>
        <v>3.2891737325703877E-14</v>
      </c>
      <c r="AM37" s="68">
        <f t="shared" si="40"/>
        <v>31.310122917988945</v>
      </c>
      <c r="AN37" s="71">
        <f t="shared" si="40"/>
        <v>1.1869566794306916</v>
      </c>
      <c r="AO37" s="72">
        <f t="shared" si="40"/>
        <v>15.445642135050893</v>
      </c>
      <c r="AP37" s="73">
        <f t="shared" si="40"/>
        <v>15.655061458994473</v>
      </c>
      <c r="AQ37" s="73">
        <f>_xlfn.STDEV.S(AQ27:AQ34)/SQRT(COUNT(AQ27:AQ34))</f>
        <v>15.498337833760717</v>
      </c>
      <c r="AR37"/>
    </row>
    <row r="38" spans="1:44" ht="15" customHeight="1" x14ac:dyDescent="0.25">
      <c r="A38" s="209"/>
      <c r="B38" s="193" t="s">
        <v>97</v>
      </c>
      <c r="C38" s="14">
        <v>614</v>
      </c>
      <c r="D38" s="15"/>
      <c r="E38" s="16"/>
      <c r="F38" s="16"/>
      <c r="G38" s="16"/>
      <c r="H38" s="18">
        <v>7.27</v>
      </c>
      <c r="I38" s="19">
        <v>883</v>
      </c>
      <c r="J38" s="19">
        <v>115.99999999999999</v>
      </c>
      <c r="K38" s="148">
        <f t="shared" ref="K38:K45" si="41">IF(I38="","",I38-2*J38)</f>
        <v>651</v>
      </c>
      <c r="L38" s="23">
        <v>185.00000000000017</v>
      </c>
      <c r="M38" s="19">
        <v>1416.8777235557152</v>
      </c>
      <c r="N38" s="19">
        <v>42.076911920504777</v>
      </c>
      <c r="O38" s="22">
        <v>1.5380473807140476</v>
      </c>
      <c r="P38" s="22">
        <v>1.79243912859871</v>
      </c>
      <c r="Q38" s="19">
        <v>77.105529718774207</v>
      </c>
      <c r="R38" s="19">
        <v>256.03960520515147</v>
      </c>
      <c r="S38" s="20">
        <v>390.60101261049408</v>
      </c>
      <c r="T38" s="23">
        <v>99.999999999999957</v>
      </c>
      <c r="U38" s="19">
        <v>1232.5075060118202</v>
      </c>
      <c r="V38" s="19">
        <v>48.872650540859766</v>
      </c>
      <c r="W38" s="22">
        <v>1.5380473807140476</v>
      </c>
      <c r="X38" s="22">
        <v>1.543200593834368</v>
      </c>
      <c r="Y38" s="19">
        <v>39.788246829742782</v>
      </c>
      <c r="Z38" s="19">
        <v>167.91591061405495</v>
      </c>
      <c r="AA38" s="20">
        <v>154.77623526352284</v>
      </c>
      <c r="AB38" s="23">
        <v>141.00000000000014</v>
      </c>
      <c r="AC38" s="19">
        <v>1341.6971080120363</v>
      </c>
      <c r="AD38" s="19">
        <v>44.597478356201648</v>
      </c>
      <c r="AE38" s="22">
        <v>1.5380473807140476</v>
      </c>
      <c r="AF38" s="22">
        <v>1.6911338065917012</v>
      </c>
      <c r="AG38" s="19">
        <v>58.382873899908837</v>
      </c>
      <c r="AH38" s="19">
        <v>212.15655051246438</v>
      </c>
      <c r="AI38" s="20">
        <v>263.96880057137355</v>
      </c>
      <c r="AJ38" s="21">
        <f>IF(L38="","",L38)</f>
        <v>185.00000000000017</v>
      </c>
      <c r="AK38" s="19">
        <f>IF(L38="","",(M38-2*N38))</f>
        <v>1332.7238997147056</v>
      </c>
      <c r="AL38" s="22">
        <f>IF(L38="","",AB38)</f>
        <v>141.00000000000014</v>
      </c>
      <c r="AM38" s="19">
        <f>IF(L38="","",AC38-2*AD38)</f>
        <v>1252.5021512996329</v>
      </c>
      <c r="AN38" s="24">
        <f>IF(L38="","",(AK38-AM38)/(AM38*(AJ38-AL38))*7500.6)</f>
        <v>10.918348986788713</v>
      </c>
      <c r="AO38" s="25">
        <f>IF(L38="","",AK38/2)</f>
        <v>666.36194985735278</v>
      </c>
      <c r="AP38" s="148">
        <f>IF(L38="","",AM38/2)</f>
        <v>626.25107564981647</v>
      </c>
      <c r="AQ38" s="148">
        <f>IF(L38="","",(U38-2*V38)/2)</f>
        <v>567.38110246505028</v>
      </c>
      <c r="AR38"/>
    </row>
    <row r="39" spans="1:44" ht="15" customHeight="1" x14ac:dyDescent="0.25">
      <c r="A39" s="209"/>
      <c r="B39" s="194"/>
      <c r="C39" s="27">
        <v>111</v>
      </c>
      <c r="D39" s="28"/>
      <c r="H39" s="30">
        <v>4.7</v>
      </c>
      <c r="I39" s="31">
        <v>973</v>
      </c>
      <c r="J39" s="31">
        <v>126</v>
      </c>
      <c r="K39" s="149">
        <f t="shared" si="41"/>
        <v>721</v>
      </c>
      <c r="L39" s="35">
        <v>185.00000000000023</v>
      </c>
      <c r="M39" s="31">
        <v>1425.2014880333627</v>
      </c>
      <c r="N39" s="31">
        <v>49.011330037160405</v>
      </c>
      <c r="O39" s="34">
        <v>1.5822642642642641</v>
      </c>
      <c r="P39" s="34">
        <v>1.6247817685905577</v>
      </c>
      <c r="Q39" s="31">
        <v>60.182172154981387</v>
      </c>
      <c r="R39" s="31">
        <v>244.39283016789338</v>
      </c>
      <c r="S39" s="32">
        <v>333.94119302341585</v>
      </c>
      <c r="T39" s="35">
        <v>99.999999999999901</v>
      </c>
      <c r="U39" s="31">
        <v>1277.1697481393307</v>
      </c>
      <c r="V39" s="31">
        <v>55.19672595288494</v>
      </c>
      <c r="W39" s="34">
        <v>1.5822642642642641</v>
      </c>
      <c r="X39" s="34">
        <v>1.442707228083171</v>
      </c>
      <c r="Y39" s="31">
        <v>34.160921722751795</v>
      </c>
      <c r="Z39" s="31">
        <v>143.80204421899828</v>
      </c>
      <c r="AA39" s="32">
        <v>140.90927779542318</v>
      </c>
      <c r="AB39" s="35">
        <v>140.99999999999989</v>
      </c>
      <c r="AC39" s="31">
        <v>1365.2662536015966</v>
      </c>
      <c r="AD39" s="31">
        <v>51.333613274618827</v>
      </c>
      <c r="AE39" s="34">
        <v>1.5822642642642641</v>
      </c>
      <c r="AF39" s="34">
        <v>1.5512782058169752</v>
      </c>
      <c r="AG39" s="31">
        <v>47.298024409932779</v>
      </c>
      <c r="AH39" s="31">
        <v>191.89232553464012</v>
      </c>
      <c r="AI39" s="32">
        <v>231.17881742944294</v>
      </c>
      <c r="AJ39" s="33">
        <f t="shared" ref="AJ39:AJ45" si="42">IF(L39="","",L39)</f>
        <v>185.00000000000023</v>
      </c>
      <c r="AK39" s="31">
        <f t="shared" ref="AK39:AK45" si="43">IF(L39="","",(M39-2*N39))</f>
        <v>1327.1788279590419</v>
      </c>
      <c r="AL39" s="34">
        <f t="shared" ref="AL39:AL45" si="44">IF(L39="","",AB39)</f>
        <v>140.99999999999989</v>
      </c>
      <c r="AM39" s="31">
        <f t="shared" ref="AM39:AM45" si="45">IF(L39="","",AC39-2*AD39)</f>
        <v>1262.5990270523589</v>
      </c>
      <c r="AN39" s="36">
        <f t="shared" ref="AN39:AN45" si="46">IF(L39="","",(AK39-AM39)/(AM39*(AJ39-AL39))*7500.6)</f>
        <v>8.7191586615136885</v>
      </c>
      <c r="AO39" s="37">
        <f t="shared" ref="AO39:AO45" si="47">IF(L39="","",AK39/2)</f>
        <v>663.58941397952094</v>
      </c>
      <c r="AP39" s="149">
        <f t="shared" ref="AP39:AP45" si="48">IF(L39="","",AM39/2)</f>
        <v>631.29951352617945</v>
      </c>
      <c r="AQ39" s="149">
        <f t="shared" ref="AQ39:AQ45" si="49">IF(L39="","",(U39-2*V39)/2)</f>
        <v>583.38814811678048</v>
      </c>
      <c r="AR39"/>
    </row>
    <row r="40" spans="1:44" ht="15" customHeight="1" x14ac:dyDescent="0.25">
      <c r="A40" s="209"/>
      <c r="B40" s="194"/>
      <c r="C40" s="27">
        <v>566</v>
      </c>
      <c r="D40" s="28"/>
      <c r="H40" s="30">
        <v>5.19</v>
      </c>
      <c r="I40" s="31">
        <v>1420</v>
      </c>
      <c r="J40" s="31">
        <v>152.00000000000003</v>
      </c>
      <c r="K40" s="149">
        <f t="shared" si="41"/>
        <v>1116</v>
      </c>
      <c r="L40" s="35">
        <v>185.00000000000037</v>
      </c>
      <c r="M40" s="31">
        <v>1563.0882442785626</v>
      </c>
      <c r="N40" s="31">
        <v>96.303806148489329</v>
      </c>
      <c r="O40" s="34">
        <v>1.364435769102436</v>
      </c>
      <c r="P40" s="34">
        <v>1.1567700616167771</v>
      </c>
      <c r="Q40" s="31">
        <v>15.359549611464743</v>
      </c>
      <c r="R40" s="31">
        <v>86.168807772484385</v>
      </c>
      <c r="S40" s="32">
        <v>175.4957034159261</v>
      </c>
      <c r="T40" s="35">
        <v>99.999999999999901</v>
      </c>
      <c r="U40" s="31">
        <v>1514.5643803833104</v>
      </c>
      <c r="V40" s="31">
        <v>99.848245684550534</v>
      </c>
      <c r="W40" s="34">
        <v>1.364435769102436</v>
      </c>
      <c r="X40" s="34">
        <v>1.1157067308349844</v>
      </c>
      <c r="Y40" s="31">
        <v>11.203300311112734</v>
      </c>
      <c r="Z40" s="31">
        <v>75.045257267401709</v>
      </c>
      <c r="AA40" s="32">
        <v>87.782306920640281</v>
      </c>
      <c r="AB40" s="35">
        <v>141.00000000000026</v>
      </c>
      <c r="AC40" s="31">
        <v>1551.5712864162113</v>
      </c>
      <c r="AD40" s="31">
        <v>97.120453282679492</v>
      </c>
      <c r="AE40" s="34">
        <v>1.364435769102436</v>
      </c>
      <c r="AF40" s="34">
        <v>1.1470432437961608</v>
      </c>
      <c r="AG40" s="31">
        <v>14.088762225278067</v>
      </c>
      <c r="AH40" s="31">
        <v>83.38014073220711</v>
      </c>
      <c r="AI40" s="32">
        <v>131.35883584592142</v>
      </c>
      <c r="AJ40" s="33">
        <f t="shared" si="42"/>
        <v>185.00000000000037</v>
      </c>
      <c r="AK40" s="31">
        <f t="shared" si="43"/>
        <v>1370.4806319815839</v>
      </c>
      <c r="AL40" s="34">
        <f t="shared" si="44"/>
        <v>141.00000000000026</v>
      </c>
      <c r="AM40" s="31">
        <f t="shared" si="45"/>
        <v>1357.3303798508523</v>
      </c>
      <c r="AN40" s="36">
        <f t="shared" si="46"/>
        <v>1.6515504290287852</v>
      </c>
      <c r="AO40" s="37">
        <f t="shared" si="47"/>
        <v>685.24031599079194</v>
      </c>
      <c r="AP40" s="149">
        <f t="shared" si="48"/>
        <v>678.66518992542615</v>
      </c>
      <c r="AQ40" s="149">
        <f t="shared" si="49"/>
        <v>657.43394450710468</v>
      </c>
      <c r="AR40"/>
    </row>
    <row r="41" spans="1:44" ht="15" customHeight="1" x14ac:dyDescent="0.25">
      <c r="A41" s="209"/>
      <c r="B41" s="194"/>
      <c r="C41" s="27">
        <v>594</v>
      </c>
      <c r="D41" s="28"/>
      <c r="H41" s="30">
        <v>4.66</v>
      </c>
      <c r="I41" s="31">
        <v>992</v>
      </c>
      <c r="J41" s="31">
        <v>109.99999999999999</v>
      </c>
      <c r="K41" s="149">
        <f t="shared" si="41"/>
        <v>772</v>
      </c>
      <c r="L41" s="35">
        <v>185.00000000000031</v>
      </c>
      <c r="M41" s="31">
        <v>1790.8591355240169</v>
      </c>
      <c r="N41" s="31">
        <v>38.301892889833653</v>
      </c>
      <c r="O41" s="34">
        <v>1.445336002669336</v>
      </c>
      <c r="P41" s="34">
        <v>1.9870263521929517</v>
      </c>
      <c r="Q41" s="31">
        <v>104.17830761479939</v>
      </c>
      <c r="R41" s="31">
        <v>350.81428827022467</v>
      </c>
      <c r="S41" s="32">
        <v>551.94056490595915</v>
      </c>
      <c r="T41" s="35">
        <v>99.999999999999844</v>
      </c>
      <c r="U41" s="31">
        <v>1556.2896286940154</v>
      </c>
      <c r="V41" s="31">
        <v>44.398882634631875</v>
      </c>
      <c r="W41" s="34">
        <v>1.445336002669336</v>
      </c>
      <c r="X41" s="34">
        <v>1.714161843604743</v>
      </c>
      <c r="Y41" s="31">
        <v>52.24927644815952</v>
      </c>
      <c r="Z41" s="31">
        <v>152.01884148236087</v>
      </c>
      <c r="AA41" s="32">
        <v>220.32763396525255</v>
      </c>
      <c r="AB41" s="35">
        <v>141.00000000000003</v>
      </c>
      <c r="AC41" s="31">
        <v>1698.05103872678</v>
      </c>
      <c r="AD41" s="31">
        <v>40.497181740275167</v>
      </c>
      <c r="AE41" s="34">
        <v>1.445336002669336</v>
      </c>
      <c r="AF41" s="34">
        <v>1.8793127630232482</v>
      </c>
      <c r="AG41" s="31">
        <v>78.780592955546183</v>
      </c>
      <c r="AH41" s="31">
        <v>239.71036393486764</v>
      </c>
      <c r="AI41" s="32">
        <v>375.30544252476568</v>
      </c>
      <c r="AJ41" s="33">
        <f t="shared" si="42"/>
        <v>185.00000000000031</v>
      </c>
      <c r="AK41" s="31">
        <f t="shared" si="43"/>
        <v>1714.2553497443496</v>
      </c>
      <c r="AL41" s="34">
        <f t="shared" si="44"/>
        <v>141.00000000000003</v>
      </c>
      <c r="AM41" s="31">
        <f t="shared" si="45"/>
        <v>1617.0566752462296</v>
      </c>
      <c r="AN41" s="36">
        <f t="shared" si="46"/>
        <v>10.246568082908212</v>
      </c>
      <c r="AO41" s="37">
        <f t="shared" si="47"/>
        <v>857.12767487217479</v>
      </c>
      <c r="AP41" s="149">
        <f t="shared" si="48"/>
        <v>808.52833762311479</v>
      </c>
      <c r="AQ41" s="149">
        <f t="shared" si="49"/>
        <v>733.74593171237586</v>
      </c>
      <c r="AR41"/>
    </row>
    <row r="42" spans="1:44" ht="15" customHeight="1" x14ac:dyDescent="0.25">
      <c r="A42" s="209"/>
      <c r="B42" s="194"/>
      <c r="C42" s="27">
        <v>897</v>
      </c>
      <c r="D42" s="28"/>
      <c r="H42" s="30">
        <v>4.54</v>
      </c>
      <c r="I42" s="31">
        <v>913</v>
      </c>
      <c r="J42" s="31">
        <v>105.99999999999999</v>
      </c>
      <c r="K42" s="149">
        <f t="shared" si="41"/>
        <v>701</v>
      </c>
      <c r="L42" s="35">
        <v>185.00000000000003</v>
      </c>
      <c r="M42" s="31">
        <v>1479.7620304438028</v>
      </c>
      <c r="N42" s="31">
        <v>37.371055594261684</v>
      </c>
      <c r="O42" s="34">
        <v>1.5869419419419419</v>
      </c>
      <c r="P42" s="34">
        <v>1.7873494112138055</v>
      </c>
      <c r="Q42" s="31">
        <v>92.951618929372927</v>
      </c>
      <c r="R42" s="31">
        <v>310.16506248835634</v>
      </c>
      <c r="S42" s="32">
        <v>463.64347676891862</v>
      </c>
      <c r="T42" s="35">
        <v>99.999999999999915</v>
      </c>
      <c r="U42" s="31">
        <v>1310.8398084440448</v>
      </c>
      <c r="V42" s="31">
        <v>42.499373043108804</v>
      </c>
      <c r="W42" s="34">
        <v>1.5869419419419419</v>
      </c>
      <c r="X42" s="34">
        <v>1.5716734019838114</v>
      </c>
      <c r="Y42" s="31">
        <v>54.313599352109982</v>
      </c>
      <c r="Z42" s="31">
        <v>201.71308831874734</v>
      </c>
      <c r="AA42" s="32">
        <v>192.27240160433982</v>
      </c>
      <c r="AB42" s="35">
        <v>141.00000000000028</v>
      </c>
      <c r="AC42" s="31">
        <v>1412.8398029430646</v>
      </c>
      <c r="AD42" s="31">
        <v>39.242710700380435</v>
      </c>
      <c r="AE42" s="34">
        <v>1.5869419419419419</v>
      </c>
      <c r="AF42" s="34">
        <v>1.7021029643651602</v>
      </c>
      <c r="AG42" s="31">
        <v>74.1172333859449</v>
      </c>
      <c r="AH42" s="31">
        <v>254.46591377222228</v>
      </c>
      <c r="AI42" s="32">
        <v>319.59252226828067</v>
      </c>
      <c r="AJ42" s="33">
        <f t="shared" si="42"/>
        <v>185.00000000000003</v>
      </c>
      <c r="AK42" s="31">
        <f t="shared" si="43"/>
        <v>1405.0199192552795</v>
      </c>
      <c r="AL42" s="34">
        <f t="shared" si="44"/>
        <v>141.00000000000028</v>
      </c>
      <c r="AM42" s="31">
        <f t="shared" si="45"/>
        <v>1334.3543815423036</v>
      </c>
      <c r="AN42" s="36">
        <f t="shared" si="46"/>
        <v>9.0277559678049677</v>
      </c>
      <c r="AO42" s="37">
        <f t="shared" si="47"/>
        <v>702.50995962763977</v>
      </c>
      <c r="AP42" s="149">
        <f t="shared" si="48"/>
        <v>667.1771907711518</v>
      </c>
      <c r="AQ42" s="149">
        <f t="shared" si="49"/>
        <v>612.92053117891362</v>
      </c>
      <c r="AR42"/>
    </row>
    <row r="43" spans="1:44" ht="15" customHeight="1" x14ac:dyDescent="0.25">
      <c r="A43" s="209"/>
      <c r="B43" s="194"/>
      <c r="C43" s="27">
        <v>34</v>
      </c>
      <c r="D43" s="28"/>
      <c r="H43" s="30">
        <v>4.9000000000000004</v>
      </c>
      <c r="I43" s="31">
        <v>1135</v>
      </c>
      <c r="J43" s="31">
        <v>135</v>
      </c>
      <c r="K43" s="149">
        <f t="shared" si="41"/>
        <v>865</v>
      </c>
      <c r="L43" s="35">
        <v>185.00000000000031</v>
      </c>
      <c r="M43" s="31">
        <v>1599.3999896187238</v>
      </c>
      <c r="N43" s="31">
        <v>54.302282377451164</v>
      </c>
      <c r="O43" s="34">
        <v>1.6090136803470134</v>
      </c>
      <c r="P43" s="34">
        <v>1.5450977072412728</v>
      </c>
      <c r="Q43" s="31">
        <v>58.45359153232593</v>
      </c>
      <c r="R43" s="31">
        <v>221.66441341374298</v>
      </c>
      <c r="S43" s="32">
        <v>338.56105957338769</v>
      </c>
      <c r="T43" s="35">
        <v>99.999999999999872</v>
      </c>
      <c r="U43" s="31">
        <v>1473.6274822047355</v>
      </c>
      <c r="V43" s="31">
        <v>59.324141862719614</v>
      </c>
      <c r="W43" s="34">
        <v>1.6090136803470134</v>
      </c>
      <c r="X43" s="34">
        <v>1.4143033403420158</v>
      </c>
      <c r="Y43" s="31">
        <v>38.333498861602841</v>
      </c>
      <c r="Z43" s="31">
        <v>159.54661686907201</v>
      </c>
      <c r="AA43" s="32">
        <v>152.25321519128514</v>
      </c>
      <c r="AB43" s="35">
        <v>140.99999999999994</v>
      </c>
      <c r="AC43" s="31">
        <v>1549.7941570571954</v>
      </c>
      <c r="AD43" s="31">
        <v>56.173800546878368</v>
      </c>
      <c r="AE43" s="34">
        <v>1.6090136803470134</v>
      </c>
      <c r="AF43" s="34">
        <v>1.493620356510317</v>
      </c>
      <c r="AG43" s="31">
        <v>48.778645714845261</v>
      </c>
      <c r="AH43" s="31">
        <v>191.62006364884436</v>
      </c>
      <c r="AI43" s="32">
        <v>240.51508523121478</v>
      </c>
      <c r="AJ43" s="33">
        <f t="shared" si="42"/>
        <v>185.00000000000031</v>
      </c>
      <c r="AK43" s="31">
        <f t="shared" si="43"/>
        <v>1490.7954248638214</v>
      </c>
      <c r="AL43" s="34">
        <f t="shared" si="44"/>
        <v>140.99999999999994</v>
      </c>
      <c r="AM43" s="31">
        <f t="shared" si="45"/>
        <v>1437.4465559634386</v>
      </c>
      <c r="AN43" s="36">
        <f t="shared" si="46"/>
        <v>6.326694127010053</v>
      </c>
      <c r="AO43" s="37">
        <f t="shared" si="47"/>
        <v>745.39771243191069</v>
      </c>
      <c r="AP43" s="149">
        <f t="shared" si="48"/>
        <v>718.72327798171932</v>
      </c>
      <c r="AQ43" s="149">
        <f t="shared" si="49"/>
        <v>677.48959923964821</v>
      </c>
      <c r="AR43"/>
    </row>
    <row r="44" spans="1:44" ht="15" customHeight="1" x14ac:dyDescent="0.25">
      <c r="A44" s="209"/>
      <c r="B44" s="194"/>
      <c r="C44" s="27">
        <v>35</v>
      </c>
      <c r="D44" s="28"/>
      <c r="G44" s="29"/>
      <c r="H44" s="30">
        <v>6.62</v>
      </c>
      <c r="I44" s="31">
        <v>1151</v>
      </c>
      <c r="J44" s="31">
        <v>145.00000000000003</v>
      </c>
      <c r="K44" s="149">
        <f t="shared" si="41"/>
        <v>861</v>
      </c>
      <c r="L44" s="35">
        <v>185.0000000000004</v>
      </c>
      <c r="M44" s="31">
        <v>1622.8151999765528</v>
      </c>
      <c r="N44" s="31">
        <v>65.110026869918627</v>
      </c>
      <c r="O44" s="34">
        <v>1.438244911578245</v>
      </c>
      <c r="P44" s="34">
        <v>1.5484146849966542</v>
      </c>
      <c r="Q44" s="31">
        <v>48.336254426808608</v>
      </c>
      <c r="R44" s="31">
        <v>193.03678372442442</v>
      </c>
      <c r="S44" s="32">
        <v>282.70350186892563</v>
      </c>
      <c r="T44" s="35">
        <v>99.999999999999886</v>
      </c>
      <c r="U44" s="31">
        <v>1486.914504058341</v>
      </c>
      <c r="V44" s="31">
        <v>71.663786804640921</v>
      </c>
      <c r="W44" s="34">
        <v>1.438244911578245</v>
      </c>
      <c r="X44" s="34">
        <v>1.4068098581050694</v>
      </c>
      <c r="Y44" s="31">
        <v>30.35078596772113</v>
      </c>
      <c r="Z44" s="31">
        <v>153.55357203661873</v>
      </c>
      <c r="AA44" s="32">
        <v>124.97735436153937</v>
      </c>
      <c r="AB44" s="35">
        <v>141.00000000000006</v>
      </c>
      <c r="AC44" s="31">
        <v>1570.7720969885331</v>
      </c>
      <c r="AD44" s="31">
        <v>67.466122950300303</v>
      </c>
      <c r="AE44" s="34">
        <v>1.438244911578245</v>
      </c>
      <c r="AF44" s="34">
        <v>1.494339934431643</v>
      </c>
      <c r="AG44" s="31">
        <v>39.884172624566446</v>
      </c>
      <c r="AH44" s="31">
        <v>175.32401682790868</v>
      </c>
      <c r="AI44" s="32">
        <v>200.0343923825028</v>
      </c>
      <c r="AJ44" s="33">
        <f t="shared" si="42"/>
        <v>185.0000000000004</v>
      </c>
      <c r="AK44" s="31">
        <f t="shared" si="43"/>
        <v>1492.5951462367154</v>
      </c>
      <c r="AL44" s="34">
        <f t="shared" si="44"/>
        <v>141.00000000000006</v>
      </c>
      <c r="AM44" s="31">
        <f t="shared" si="45"/>
        <v>1435.8398510879324</v>
      </c>
      <c r="AN44" s="36">
        <f t="shared" si="46"/>
        <v>6.7381971361475594</v>
      </c>
      <c r="AO44" s="37">
        <f t="shared" si="47"/>
        <v>746.29757311835772</v>
      </c>
      <c r="AP44" s="149">
        <f t="shared" si="48"/>
        <v>717.9199255439662</v>
      </c>
      <c r="AQ44" s="149">
        <f t="shared" si="49"/>
        <v>671.79346522452954</v>
      </c>
      <c r="AR44"/>
    </row>
    <row r="45" spans="1:44" ht="15" customHeight="1" thickBot="1" x14ac:dyDescent="0.3">
      <c r="A45" s="209"/>
      <c r="B45" s="194"/>
      <c r="C45" s="27">
        <v>343</v>
      </c>
      <c r="D45" s="39"/>
      <c r="E45" s="40"/>
      <c r="F45" s="40"/>
      <c r="G45" s="40"/>
      <c r="H45" s="30">
        <v>7.22</v>
      </c>
      <c r="I45" s="31">
        <v>1234</v>
      </c>
      <c r="J45" s="31">
        <v>236</v>
      </c>
      <c r="K45" s="150">
        <f t="shared" si="41"/>
        <v>762</v>
      </c>
      <c r="L45" s="35">
        <v>184.99999999999989</v>
      </c>
      <c r="M45" s="31">
        <v>1742.9992377451069</v>
      </c>
      <c r="N45" s="31">
        <v>101.81273437756954</v>
      </c>
      <c r="O45" s="34">
        <v>1.4095565565565564</v>
      </c>
      <c r="P45" s="34">
        <v>1.6444754542760893</v>
      </c>
      <c r="Q45" s="31">
        <v>30.370131830109059</v>
      </c>
      <c r="R45" s="31">
        <v>125.44524909411288</v>
      </c>
      <c r="S45" s="32">
        <v>186.45713989136792</v>
      </c>
      <c r="T45" s="35">
        <v>99.999999999999915</v>
      </c>
      <c r="U45" s="31">
        <v>1608.4089940995668</v>
      </c>
      <c r="V45" s="31">
        <v>111.63595347905209</v>
      </c>
      <c r="W45" s="34">
        <v>1.4095565565565564</v>
      </c>
      <c r="X45" s="34">
        <v>1.4997725857920989</v>
      </c>
      <c r="Y45" s="31">
        <v>18.955847944811325</v>
      </c>
      <c r="Z45" s="31">
        <v>81.994340082433993</v>
      </c>
      <c r="AA45" s="32">
        <v>82.709230629875591</v>
      </c>
      <c r="AB45" s="35">
        <v>140.99999999999972</v>
      </c>
      <c r="AC45" s="31">
        <v>1691.3068446847719</v>
      </c>
      <c r="AD45" s="31">
        <v>105.35886935149796</v>
      </c>
      <c r="AE45" s="34">
        <v>1.4095565565565564</v>
      </c>
      <c r="AF45" s="34">
        <v>1.5891262277888516</v>
      </c>
      <c r="AG45" s="31">
        <v>24.996858380844838</v>
      </c>
      <c r="AH45" s="31">
        <v>103.94630143480606</v>
      </c>
      <c r="AI45" s="32">
        <v>132.08328760668488</v>
      </c>
      <c r="AJ45" s="33">
        <f t="shared" si="42"/>
        <v>184.99999999999989</v>
      </c>
      <c r="AK45" s="31">
        <f t="shared" si="43"/>
        <v>1539.3737689899679</v>
      </c>
      <c r="AL45" s="34">
        <f t="shared" si="44"/>
        <v>140.99999999999972</v>
      </c>
      <c r="AM45" s="31">
        <f t="shared" si="45"/>
        <v>1480.5891059817759</v>
      </c>
      <c r="AN45" s="36">
        <f t="shared" si="46"/>
        <v>6.7681942149345513</v>
      </c>
      <c r="AO45" s="42">
        <f t="shared" si="47"/>
        <v>769.68688449498393</v>
      </c>
      <c r="AP45" s="150">
        <f t="shared" si="48"/>
        <v>740.29455299088795</v>
      </c>
      <c r="AQ45" s="149">
        <f t="shared" si="49"/>
        <v>692.56854357073132</v>
      </c>
      <c r="AR45"/>
    </row>
    <row r="46" spans="1:44" ht="15" customHeight="1" x14ac:dyDescent="0.25">
      <c r="A46" s="209"/>
      <c r="B46" s="194"/>
      <c r="C46" s="145" t="s">
        <v>28</v>
      </c>
      <c r="D46" s="44"/>
      <c r="E46" s="45"/>
      <c r="F46" s="45"/>
      <c r="G46" s="46"/>
      <c r="H46" s="47">
        <f>AVERAGE(H38:H45)</f>
        <v>5.6374999999999993</v>
      </c>
      <c r="I46" s="48">
        <f t="shared" ref="I46:AP46" si="50">AVERAGE(I38:I45)</f>
        <v>1087.625</v>
      </c>
      <c r="J46" s="49">
        <f t="shared" si="50"/>
        <v>140.75</v>
      </c>
      <c r="K46" s="53">
        <f t="shared" si="50"/>
        <v>806.125</v>
      </c>
      <c r="L46" s="44">
        <f t="shared" si="50"/>
        <v>185.00000000000023</v>
      </c>
      <c r="M46" s="48">
        <f t="shared" si="50"/>
        <v>1580.1253811469803</v>
      </c>
      <c r="N46" s="48">
        <f t="shared" si="50"/>
        <v>60.536255026898644</v>
      </c>
      <c r="O46" s="50">
        <f t="shared" si="50"/>
        <v>1.49673006339673</v>
      </c>
      <c r="P46" s="50">
        <f t="shared" si="50"/>
        <v>1.6357943210908521</v>
      </c>
      <c r="Q46" s="48">
        <f t="shared" si="50"/>
        <v>60.867144477329539</v>
      </c>
      <c r="R46" s="48">
        <f t="shared" si="50"/>
        <v>223.46588001704879</v>
      </c>
      <c r="S46" s="49">
        <f t="shared" si="50"/>
        <v>340.41795650729944</v>
      </c>
      <c r="T46" s="45">
        <f t="shared" si="50"/>
        <v>99.999999999999901</v>
      </c>
      <c r="U46" s="48">
        <f t="shared" si="50"/>
        <v>1432.5402565043958</v>
      </c>
      <c r="V46" s="48">
        <f t="shared" si="50"/>
        <v>66.679970000306071</v>
      </c>
      <c r="W46" s="50">
        <f t="shared" si="50"/>
        <v>1.49673006339673</v>
      </c>
      <c r="X46" s="50">
        <f t="shared" si="50"/>
        <v>1.4635419478225327</v>
      </c>
      <c r="Y46" s="48">
        <f t="shared" si="50"/>
        <v>34.919434679751518</v>
      </c>
      <c r="Z46" s="48">
        <f t="shared" si="50"/>
        <v>141.948708861211</v>
      </c>
      <c r="AA46" s="49">
        <f t="shared" si="50"/>
        <v>144.50095696648484</v>
      </c>
      <c r="AB46" s="44">
        <f t="shared" si="50"/>
        <v>141.00000000000003</v>
      </c>
      <c r="AC46" s="48">
        <f t="shared" si="50"/>
        <v>1522.6623235537736</v>
      </c>
      <c r="AD46" s="48">
        <f t="shared" si="50"/>
        <v>62.72377877535402</v>
      </c>
      <c r="AE46" s="50">
        <f t="shared" si="50"/>
        <v>1.49673006339673</v>
      </c>
      <c r="AF46" s="50">
        <f t="shared" si="50"/>
        <v>1.568494687790507</v>
      </c>
      <c r="AG46" s="48">
        <f t="shared" si="50"/>
        <v>48.290895449608414</v>
      </c>
      <c r="AH46" s="48">
        <f t="shared" si="50"/>
        <v>181.5619595497451</v>
      </c>
      <c r="AI46" s="49">
        <f t="shared" si="50"/>
        <v>236.75464798252335</v>
      </c>
      <c r="AJ46" s="44">
        <f t="shared" si="50"/>
        <v>185.00000000000023</v>
      </c>
      <c r="AK46" s="48">
        <f t="shared" si="50"/>
        <v>1459.0528710931833</v>
      </c>
      <c r="AL46" s="45">
        <f t="shared" si="50"/>
        <v>141.00000000000003</v>
      </c>
      <c r="AM46" s="48">
        <f t="shared" si="50"/>
        <v>1397.2147660030655</v>
      </c>
      <c r="AN46" s="51">
        <f t="shared" si="50"/>
        <v>7.5495584507670666</v>
      </c>
      <c r="AO46" s="52">
        <f t="shared" si="50"/>
        <v>729.52643554659164</v>
      </c>
      <c r="AP46" s="53">
        <f t="shared" si="50"/>
        <v>698.60738300153275</v>
      </c>
      <c r="AQ46" s="53">
        <f>AVERAGE(AQ38:AQ45)</f>
        <v>649.59015825189169</v>
      </c>
      <c r="AR46"/>
    </row>
    <row r="47" spans="1:44" ht="15" customHeight="1" x14ac:dyDescent="0.25">
      <c r="A47" s="209"/>
      <c r="B47" s="194"/>
      <c r="C47" s="146" t="s">
        <v>29</v>
      </c>
      <c r="D47" s="54"/>
      <c r="E47" s="55"/>
      <c r="F47" s="55"/>
      <c r="G47" s="56"/>
      <c r="H47" s="57">
        <f>_xlfn.STDEV.S(H38:H45)</f>
        <v>1.1903030826522438</v>
      </c>
      <c r="I47" s="58">
        <f t="shared" ref="I47:AP47" si="51">_xlfn.STDEV.S(I38:I45)</f>
        <v>182.36849469451366</v>
      </c>
      <c r="J47" s="59">
        <f t="shared" si="51"/>
        <v>41.804818587608501</v>
      </c>
      <c r="K47" s="63">
        <f t="shared" si="51"/>
        <v>145.39251061473951</v>
      </c>
      <c r="L47" s="54">
        <f t="shared" si="51"/>
        <v>1.7846609300896157E-13</v>
      </c>
      <c r="M47" s="58">
        <f t="shared" si="51"/>
        <v>138.43245703435809</v>
      </c>
      <c r="N47" s="58">
        <f t="shared" si="51"/>
        <v>25.487845375009321</v>
      </c>
      <c r="O47" s="60">
        <f t="shared" si="51"/>
        <v>9.3298198538237745E-2</v>
      </c>
      <c r="P47" s="60">
        <f t="shared" si="51"/>
        <v>0.24389471875376093</v>
      </c>
      <c r="Q47" s="58">
        <f t="shared" si="51"/>
        <v>30.079138735944284</v>
      </c>
      <c r="R47" s="58">
        <f t="shared" si="51"/>
        <v>88.334636029803363</v>
      </c>
      <c r="S47" s="59">
        <f t="shared" si="51"/>
        <v>129.13133914784439</v>
      </c>
      <c r="T47" s="55">
        <f t="shared" si="51"/>
        <v>3.3543122091946447E-14</v>
      </c>
      <c r="U47" s="58">
        <f t="shared" si="51"/>
        <v>139.68356636590636</v>
      </c>
      <c r="V47" s="58">
        <f t="shared" si="51"/>
        <v>25.995151315809533</v>
      </c>
      <c r="W47" s="60">
        <f t="shared" si="51"/>
        <v>9.3298198538237745E-2</v>
      </c>
      <c r="X47" s="60">
        <f t="shared" si="51"/>
        <v>0.17288612963730299</v>
      </c>
      <c r="Y47" s="58">
        <f t="shared" si="51"/>
        <v>14.883150726535776</v>
      </c>
      <c r="Z47" s="58">
        <f t="shared" si="51"/>
        <v>42.8716963378155</v>
      </c>
      <c r="AA47" s="59">
        <f t="shared" si="51"/>
        <v>47.248232988507091</v>
      </c>
      <c r="AB47" s="54">
        <f t="shared" si="51"/>
        <v>1.9126293073820887E-13</v>
      </c>
      <c r="AC47" s="58">
        <f t="shared" si="51"/>
        <v>137.6701590480836</v>
      </c>
      <c r="AD47" s="58">
        <f t="shared" si="51"/>
        <v>25.550943564871861</v>
      </c>
      <c r="AE47" s="60">
        <f t="shared" si="51"/>
        <v>9.3298198538237745E-2</v>
      </c>
      <c r="AF47" s="60">
        <f t="shared" si="51"/>
        <v>0.21345721591741931</v>
      </c>
      <c r="AG47" s="58">
        <f t="shared" si="51"/>
        <v>22.305554004655718</v>
      </c>
      <c r="AH47" s="58">
        <f t="shared" si="51"/>
        <v>60.406842386522072</v>
      </c>
      <c r="AI47" s="59">
        <f t="shared" si="51"/>
        <v>84.732372823791664</v>
      </c>
      <c r="AJ47" s="54">
        <f t="shared" si="51"/>
        <v>1.7846609300896157E-13</v>
      </c>
      <c r="AK47" s="58">
        <f t="shared" si="51"/>
        <v>129.73973913624161</v>
      </c>
      <c r="AL47" s="55">
        <f t="shared" si="51"/>
        <v>1.9126293073820887E-13</v>
      </c>
      <c r="AM47" s="58">
        <f t="shared" si="51"/>
        <v>121.30102459150159</v>
      </c>
      <c r="AN47" s="61">
        <f t="shared" si="51"/>
        <v>2.9210168536343812</v>
      </c>
      <c r="AO47" s="62">
        <f t="shared" si="51"/>
        <v>64.869869568120805</v>
      </c>
      <c r="AP47" s="63">
        <f t="shared" si="51"/>
        <v>60.650512295750794</v>
      </c>
      <c r="AQ47" s="63">
        <f>_xlfn.STDEV.S(AQ38:AQ45)</f>
        <v>57.006168827943029</v>
      </c>
      <c r="AR47"/>
    </row>
    <row r="48" spans="1:44" ht="15" customHeight="1" thickBot="1" x14ac:dyDescent="0.3">
      <c r="A48" s="209"/>
      <c r="B48" s="195"/>
      <c r="C48" s="147" t="s">
        <v>30</v>
      </c>
      <c r="D48" s="64"/>
      <c r="E48" s="65"/>
      <c r="F48" s="65"/>
      <c r="G48" s="66"/>
      <c r="H48" s="67">
        <f>_xlfn.STDEV.S(H38:H45)/SQRT(COUNT(H38:H45))</f>
        <v>0.42083569070532656</v>
      </c>
      <c r="I48" s="68">
        <f t="shared" ref="I48:AP48" si="52">_xlfn.STDEV.S(I38:I45)/SQRT(COUNT(I38:I45))</f>
        <v>64.476999636636762</v>
      </c>
      <c r="J48" s="69">
        <f t="shared" si="52"/>
        <v>14.780235354785699</v>
      </c>
      <c r="K48" s="73">
        <f t="shared" si="52"/>
        <v>51.404015094709692</v>
      </c>
      <c r="L48" s="64">
        <f t="shared" si="52"/>
        <v>6.3097292289252915E-14</v>
      </c>
      <c r="M48" s="68">
        <f t="shared" si="52"/>
        <v>48.943264552654995</v>
      </c>
      <c r="N48" s="68">
        <f t="shared" si="52"/>
        <v>9.0113141512516357</v>
      </c>
      <c r="O48" s="70">
        <f t="shared" si="52"/>
        <v>3.2985894429438369E-2</v>
      </c>
      <c r="P48" s="70">
        <f t="shared" si="52"/>
        <v>8.6229804763185078E-2</v>
      </c>
      <c r="Q48" s="68">
        <f t="shared" si="52"/>
        <v>10.634581486218579</v>
      </c>
      <c r="R48" s="68">
        <f t="shared" si="52"/>
        <v>31.231010075159741</v>
      </c>
      <c r="S48" s="69">
        <f t="shared" si="52"/>
        <v>45.654822787570325</v>
      </c>
      <c r="T48" s="65">
        <f t="shared" si="52"/>
        <v>1.1859284546691811E-14</v>
      </c>
      <c r="U48" s="68">
        <f t="shared" si="52"/>
        <v>49.385598498826766</v>
      </c>
      <c r="V48" s="68">
        <f t="shared" si="52"/>
        <v>9.1906738866896625</v>
      </c>
      <c r="W48" s="70">
        <f t="shared" si="52"/>
        <v>3.2985894429438369E-2</v>
      </c>
      <c r="X48" s="70">
        <f t="shared" si="52"/>
        <v>6.1124477319816739E-2</v>
      </c>
      <c r="Y48" s="68">
        <f t="shared" si="52"/>
        <v>5.2619884020774688</v>
      </c>
      <c r="Z48" s="68">
        <f t="shared" si="52"/>
        <v>15.157433600719907</v>
      </c>
      <c r="AA48" s="69">
        <f t="shared" si="52"/>
        <v>16.704772972627648</v>
      </c>
      <c r="AB48" s="64">
        <f t="shared" si="52"/>
        <v>6.7621657657300216E-14</v>
      </c>
      <c r="AC48" s="68">
        <f t="shared" si="52"/>
        <v>48.673751514965218</v>
      </c>
      <c r="AD48" s="68">
        <f t="shared" si="52"/>
        <v>9.0336227302178358</v>
      </c>
      <c r="AE48" s="70">
        <f t="shared" si="52"/>
        <v>3.2985894429438369E-2</v>
      </c>
      <c r="AF48" s="70">
        <f t="shared" si="52"/>
        <v>7.5468522434204113E-2</v>
      </c>
      <c r="AG48" s="68">
        <f t="shared" si="52"/>
        <v>7.8862042474074041</v>
      </c>
      <c r="AH48" s="68">
        <f t="shared" si="52"/>
        <v>21.357043940788362</v>
      </c>
      <c r="AI48" s="69">
        <f t="shared" si="52"/>
        <v>29.957417704864906</v>
      </c>
      <c r="AJ48" s="64">
        <f t="shared" si="52"/>
        <v>6.3097292289252915E-14</v>
      </c>
      <c r="AK48" s="68">
        <f t="shared" si="52"/>
        <v>45.869924666305074</v>
      </c>
      <c r="AL48" s="65">
        <f t="shared" si="52"/>
        <v>6.7621657657300216E-14</v>
      </c>
      <c r="AM48" s="68">
        <f t="shared" si="52"/>
        <v>42.886388526763461</v>
      </c>
      <c r="AN48" s="71">
        <f t="shared" si="52"/>
        <v>1.0327354125825319</v>
      </c>
      <c r="AO48" s="72">
        <f t="shared" si="52"/>
        <v>22.934962333152537</v>
      </c>
      <c r="AP48" s="73">
        <f t="shared" si="52"/>
        <v>21.443194263381731</v>
      </c>
      <c r="AQ48" s="73">
        <f>_xlfn.STDEV.S(AQ38:AQ45)/SQRT(COUNT(AQ38:AQ45))</f>
        <v>20.154724273851848</v>
      </c>
      <c r="AR48"/>
    </row>
    <row r="49" spans="1:43" ht="15.75" thickBot="1" x14ac:dyDescent="0.3">
      <c r="A49" s="209"/>
      <c r="B49" s="75"/>
    </row>
    <row r="50" spans="1:43" ht="19.5" thickBot="1" x14ac:dyDescent="0.3">
      <c r="A50" s="209"/>
      <c r="B50" s="203" t="s">
        <v>31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5"/>
      <c r="Z50" s="132"/>
      <c r="AA50" s="165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65"/>
      <c r="AN50" s="125"/>
      <c r="AO50" s="125"/>
      <c r="AP50" s="125"/>
      <c r="AQ50" s="125"/>
    </row>
    <row r="51" spans="1:43" x14ac:dyDescent="0.25">
      <c r="A51" s="209"/>
      <c r="B51" s="196" t="s">
        <v>1</v>
      </c>
      <c r="C51" s="198" t="s">
        <v>2</v>
      </c>
      <c r="D51" s="76" t="s">
        <v>32</v>
      </c>
      <c r="E51" s="200" t="s">
        <v>33</v>
      </c>
      <c r="F51" s="201"/>
      <c r="G51" s="200" t="s">
        <v>34</v>
      </c>
      <c r="H51" s="201"/>
      <c r="I51" s="200" t="s">
        <v>35</v>
      </c>
      <c r="J51" s="202"/>
      <c r="K51" s="201"/>
      <c r="L51" s="151"/>
      <c r="M51" s="77"/>
      <c r="N51" s="186" t="s">
        <v>51</v>
      </c>
      <c r="O51" s="187"/>
      <c r="P51" s="187"/>
      <c r="Q51" s="188"/>
      <c r="R51" s="186" t="s">
        <v>50</v>
      </c>
      <c r="S51" s="187"/>
      <c r="T51" s="187"/>
      <c r="U51" s="188"/>
      <c r="V51" s="187" t="s">
        <v>49</v>
      </c>
      <c r="W51" s="187"/>
      <c r="X51" s="187"/>
      <c r="Y51" s="188"/>
      <c r="AB51" s="172"/>
      <c r="AC51" s="172"/>
      <c r="AD51" s="166"/>
      <c r="AE51" s="166"/>
      <c r="AF51" s="166"/>
      <c r="AG51" s="166"/>
      <c r="AH51" s="166"/>
      <c r="AI51" s="166"/>
      <c r="AJ51" s="166"/>
      <c r="AK51" s="166"/>
      <c r="AL51" s="166"/>
    </row>
    <row r="52" spans="1:43" ht="18.75" thickBot="1" x14ac:dyDescent="0.3">
      <c r="A52" s="209"/>
      <c r="B52" s="197"/>
      <c r="C52" s="199"/>
      <c r="D52" s="78" t="s">
        <v>36</v>
      </c>
      <c r="E52" s="79" t="s">
        <v>37</v>
      </c>
      <c r="F52" s="80" t="s">
        <v>38</v>
      </c>
      <c r="G52" s="79" t="s">
        <v>39</v>
      </c>
      <c r="H52" s="80" t="s">
        <v>40</v>
      </c>
      <c r="I52" s="79" t="s">
        <v>41</v>
      </c>
      <c r="J52" s="81" t="s">
        <v>42</v>
      </c>
      <c r="K52" s="80" t="s">
        <v>43</v>
      </c>
      <c r="L52" s="82" t="s">
        <v>44</v>
      </c>
      <c r="M52" s="83"/>
      <c r="N52" s="84" t="s">
        <v>45</v>
      </c>
      <c r="O52" s="85" t="s">
        <v>46</v>
      </c>
      <c r="P52" s="85" t="s">
        <v>47</v>
      </c>
      <c r="Q52" s="86" t="s">
        <v>48</v>
      </c>
      <c r="R52" s="84" t="s">
        <v>45</v>
      </c>
      <c r="S52" s="85" t="s">
        <v>46</v>
      </c>
      <c r="T52" s="85" t="s">
        <v>47</v>
      </c>
      <c r="U52" s="86" t="s">
        <v>48</v>
      </c>
      <c r="V52" s="85" t="s">
        <v>45</v>
      </c>
      <c r="W52" s="85" t="s">
        <v>46</v>
      </c>
      <c r="X52" s="85" t="s">
        <v>47</v>
      </c>
      <c r="Y52" s="86" t="s">
        <v>48</v>
      </c>
      <c r="AB52" s="172"/>
      <c r="AC52" s="172"/>
      <c r="AD52" s="166"/>
      <c r="AE52" s="167"/>
      <c r="AF52" s="167"/>
      <c r="AG52" s="168"/>
      <c r="AH52" s="167"/>
      <c r="AI52" s="167"/>
      <c r="AJ52" s="167"/>
      <c r="AK52" s="167"/>
      <c r="AL52" s="167"/>
    </row>
    <row r="53" spans="1:43" x14ac:dyDescent="0.25">
      <c r="A53" s="209"/>
      <c r="B53" s="193" t="s">
        <v>94</v>
      </c>
      <c r="C53" s="14">
        <v>810</v>
      </c>
      <c r="D53" s="87">
        <v>37.598596109468538</v>
      </c>
      <c r="E53" s="88">
        <v>7.0748212051088733E-8</v>
      </c>
      <c r="F53" s="89">
        <v>5.4834015390471311</v>
      </c>
      <c r="G53" s="88">
        <v>22.227087841874521</v>
      </c>
      <c r="H53" s="89">
        <v>0.4334364322745301</v>
      </c>
      <c r="I53" s="88">
        <v>0.84990205994322277</v>
      </c>
      <c r="J53" s="87">
        <v>1.3634967320957057</v>
      </c>
      <c r="K53" s="90">
        <v>31.261711274301131</v>
      </c>
      <c r="L53" s="87">
        <v>8.5016767122089359E-2</v>
      </c>
      <c r="M53" s="83"/>
      <c r="N53" s="91">
        <v>2.3498605656081248</v>
      </c>
      <c r="O53" s="87">
        <v>3.1885951244981889</v>
      </c>
      <c r="P53" s="87">
        <v>0.87708162472521745</v>
      </c>
      <c r="Q53" s="92">
        <v>1.1172168903507755</v>
      </c>
      <c r="R53" s="91">
        <v>1.5123442320243956</v>
      </c>
      <c r="S53" s="87">
        <v>2.5350822315580421</v>
      </c>
      <c r="T53" s="87">
        <v>0.62850992639173142</v>
      </c>
      <c r="U53" s="92">
        <v>0.83952139497369693</v>
      </c>
      <c r="V53" s="93">
        <v>1.2348237149183898</v>
      </c>
      <c r="W53" s="93">
        <v>2.280140008801526</v>
      </c>
      <c r="X53" s="93">
        <v>0.5357071875509859</v>
      </c>
      <c r="Y53" s="95">
        <v>0.73520091682649391</v>
      </c>
      <c r="AB53" s="173"/>
      <c r="AC53" s="169"/>
      <c r="AD53" s="166"/>
      <c r="AE53" s="170"/>
      <c r="AF53" s="170"/>
      <c r="AG53" s="170"/>
      <c r="AH53" s="170"/>
      <c r="AI53" s="170"/>
      <c r="AJ53" s="170"/>
      <c r="AK53" s="170"/>
      <c r="AL53" s="170"/>
    </row>
    <row r="54" spans="1:43" x14ac:dyDescent="0.25">
      <c r="A54" s="209"/>
      <c r="B54" s="194"/>
      <c r="C54" s="27">
        <v>925</v>
      </c>
      <c r="D54" s="93">
        <v>41.776033178577428</v>
      </c>
      <c r="E54" s="97">
        <v>6.4380320271043082E-2</v>
      </c>
      <c r="F54" s="98">
        <v>1.7255089036386348</v>
      </c>
      <c r="G54" s="97">
        <v>27.45571198223459</v>
      </c>
      <c r="H54" s="98">
        <v>0.38168943648884057</v>
      </c>
      <c r="I54" s="97">
        <v>0.79477177737405424</v>
      </c>
      <c r="J54" s="93">
        <v>1.6209918146031252</v>
      </c>
      <c r="K54" s="96">
        <v>34.033003236612409</v>
      </c>
      <c r="L54" s="93">
        <v>6.6281424164923664E-2</v>
      </c>
      <c r="M54" s="83"/>
      <c r="N54" s="94">
        <v>2.2138935278154097</v>
      </c>
      <c r="O54" s="93">
        <v>3.8312611400660486</v>
      </c>
      <c r="P54" s="93">
        <v>1.1006080689747462</v>
      </c>
      <c r="Q54" s="95">
        <v>1.3677672304512922</v>
      </c>
      <c r="R54" s="94">
        <v>1.4275432170463005</v>
      </c>
      <c r="S54" s="93">
        <v>2.9681731867200161</v>
      </c>
      <c r="T54" s="93">
        <v>0.71961992199648739</v>
      </c>
      <c r="U54" s="95">
        <v>0.94896886969013849</v>
      </c>
      <c r="V54" s="93">
        <v>1.1683891131066202</v>
      </c>
      <c r="W54" s="93">
        <v>2.6572458941011918</v>
      </c>
      <c r="X54" s="93">
        <v>0.58910458112852393</v>
      </c>
      <c r="Y54" s="95">
        <v>0.80458716460634305</v>
      </c>
      <c r="AB54" s="173"/>
      <c r="AC54" s="169"/>
      <c r="AD54" s="166"/>
      <c r="AE54" s="170"/>
      <c r="AF54" s="170"/>
      <c r="AG54" s="170"/>
      <c r="AH54" s="170"/>
      <c r="AI54" s="170"/>
      <c r="AJ54" s="170"/>
      <c r="AK54" s="170"/>
      <c r="AL54" s="170"/>
    </row>
    <row r="55" spans="1:43" x14ac:dyDescent="0.25">
      <c r="A55" s="209"/>
      <c r="B55" s="194"/>
      <c r="C55" s="27">
        <v>924</v>
      </c>
      <c r="D55" s="93">
        <v>45.029842753062546</v>
      </c>
      <c r="E55" s="97">
        <v>4.4479934292770834E-3</v>
      </c>
      <c r="F55" s="98">
        <v>5.6857356228766145</v>
      </c>
      <c r="G55" s="97">
        <v>8.0812610772629725</v>
      </c>
      <c r="H55" s="98">
        <v>0.82781946623220726</v>
      </c>
      <c r="I55" s="97">
        <v>1.6721537021743824</v>
      </c>
      <c r="J55" s="93">
        <v>2.437946221908093</v>
      </c>
      <c r="K55" s="96">
        <v>35.083399148417705</v>
      </c>
      <c r="L55" s="93">
        <v>8.3011703072609203E-2</v>
      </c>
      <c r="M55" s="83"/>
      <c r="N55" s="94">
        <v>2.5847594786089885</v>
      </c>
      <c r="O55" s="93">
        <v>2.1963417670134353</v>
      </c>
      <c r="P55" s="93">
        <v>0.96667417018650892</v>
      </c>
      <c r="Q55" s="95">
        <v>1.1589025635472396</v>
      </c>
      <c r="R55" s="94">
        <v>1.6176658605245098</v>
      </c>
      <c r="S55" s="93">
        <v>1.6951890882867509</v>
      </c>
      <c r="T55" s="93">
        <v>0.66504474557378124</v>
      </c>
      <c r="U55" s="95">
        <v>0.83270606664552993</v>
      </c>
      <c r="V55" s="93">
        <v>1.294560228431832</v>
      </c>
      <c r="W55" s="93">
        <v>1.499685891122603</v>
      </c>
      <c r="X55" s="93">
        <v>0.55185273043012106</v>
      </c>
      <c r="Y55" s="95">
        <v>0.70975705807782974</v>
      </c>
      <c r="AB55" s="173"/>
      <c r="AC55" s="169"/>
      <c r="AD55" s="166"/>
      <c r="AE55" s="170"/>
      <c r="AF55" s="170"/>
      <c r="AG55" s="170"/>
      <c r="AH55" s="170"/>
      <c r="AI55" s="170"/>
      <c r="AJ55" s="170"/>
      <c r="AK55" s="170"/>
      <c r="AL55" s="170"/>
    </row>
    <row r="56" spans="1:43" x14ac:dyDescent="0.25">
      <c r="A56" s="209"/>
      <c r="B56" s="194"/>
      <c r="C56" s="27">
        <v>47</v>
      </c>
      <c r="D56" s="93">
        <v>35.625636292262818</v>
      </c>
      <c r="E56" s="97">
        <v>2.6382447772221293E-4</v>
      </c>
      <c r="F56" s="98">
        <v>3.4461915521941364</v>
      </c>
      <c r="G56" s="97">
        <v>17.309446084356907</v>
      </c>
      <c r="H56" s="98">
        <v>0.42527177790294063</v>
      </c>
      <c r="I56" s="97">
        <v>0.49299440321173144</v>
      </c>
      <c r="J56" s="93">
        <v>1.7401231985819339</v>
      </c>
      <c r="K56" s="96">
        <v>36.032992365738629</v>
      </c>
      <c r="L56" s="93">
        <v>6.9483170357718713E-2</v>
      </c>
      <c r="M56" s="83"/>
      <c r="N56" s="94">
        <v>2.13346309120928</v>
      </c>
      <c r="O56" s="93">
        <v>2.97015457658821</v>
      </c>
      <c r="P56" s="93">
        <v>1.1084324161548151</v>
      </c>
      <c r="Q56" s="95">
        <v>1.3204562684495609</v>
      </c>
      <c r="R56" s="94">
        <v>1.3738705404622924</v>
      </c>
      <c r="S56" s="93">
        <v>2.2013276273025606</v>
      </c>
      <c r="T56" s="93">
        <v>0.71150092702008072</v>
      </c>
      <c r="U56" s="95">
        <v>0.89019064732732056</v>
      </c>
      <c r="V56" s="93">
        <v>1.1203212388124562</v>
      </c>
      <c r="W56" s="93">
        <v>1.9259783224347169</v>
      </c>
      <c r="X56" s="93">
        <v>0.57583684133094359</v>
      </c>
      <c r="Y56" s="95">
        <v>0.74236362111767595</v>
      </c>
      <c r="AB56" s="173"/>
      <c r="AC56" s="169"/>
      <c r="AD56" s="166"/>
      <c r="AE56" s="170"/>
      <c r="AF56" s="170"/>
      <c r="AG56" s="170"/>
      <c r="AH56" s="170"/>
      <c r="AI56" s="170"/>
      <c r="AJ56" s="170"/>
      <c r="AK56" s="170"/>
      <c r="AL56" s="170"/>
    </row>
    <row r="57" spans="1:43" x14ac:dyDescent="0.25">
      <c r="A57" s="209"/>
      <c r="B57" s="194"/>
      <c r="C57" s="27">
        <v>48</v>
      </c>
      <c r="D57" s="93">
        <v>35.126161625023727</v>
      </c>
      <c r="E57" s="97">
        <v>0.36521272549502953</v>
      </c>
      <c r="F57" s="98">
        <v>2.6250185354099633</v>
      </c>
      <c r="G57" s="97">
        <v>14.314064163461339</v>
      </c>
      <c r="H57" s="98">
        <v>0.47666778546488331</v>
      </c>
      <c r="I57" s="97">
        <v>1.7925751155352676</v>
      </c>
      <c r="J57" s="93">
        <v>1.8493216618172297</v>
      </c>
      <c r="K57" s="96">
        <v>31.201320382164475</v>
      </c>
      <c r="L57" s="93">
        <v>6.0423201216828849E-2</v>
      </c>
      <c r="M57" s="83"/>
      <c r="N57" s="94">
        <v>2.0261502145180512</v>
      </c>
      <c r="O57" s="93">
        <v>3.3888121588389937</v>
      </c>
      <c r="P57" s="93">
        <v>0.78905251796938825</v>
      </c>
      <c r="Q57" s="95">
        <v>1.0124885688890335</v>
      </c>
      <c r="R57" s="94">
        <v>1.2858533663122635</v>
      </c>
      <c r="S57" s="93">
        <v>2.8647689911134058</v>
      </c>
      <c r="T57" s="93">
        <v>0.55276775203938044</v>
      </c>
      <c r="U57" s="95">
        <v>0.75074624756962804</v>
      </c>
      <c r="V57" s="93">
        <v>1.0411740235362725</v>
      </c>
      <c r="W57" s="93">
        <v>2.6615095177204058</v>
      </c>
      <c r="X57" s="93">
        <v>0.46511745332219184</v>
      </c>
      <c r="Y57" s="95">
        <v>0.65305972128903245</v>
      </c>
      <c r="AB57" s="173"/>
      <c r="AC57" s="169"/>
      <c r="AD57" s="166"/>
      <c r="AE57" s="170"/>
      <c r="AF57" s="170"/>
      <c r="AG57" s="170"/>
      <c r="AH57" s="170"/>
      <c r="AI57" s="170"/>
      <c r="AJ57" s="170"/>
      <c r="AK57" s="170"/>
      <c r="AL57" s="170"/>
    </row>
    <row r="58" spans="1:43" x14ac:dyDescent="0.25">
      <c r="A58" s="209"/>
      <c r="B58" s="194"/>
      <c r="C58" s="27"/>
      <c r="D58" s="93"/>
      <c r="E58" s="97"/>
      <c r="F58" s="98"/>
      <c r="G58" s="97"/>
      <c r="H58" s="98"/>
      <c r="I58" s="97"/>
      <c r="J58" s="93"/>
      <c r="K58" s="96"/>
      <c r="L58" s="93"/>
      <c r="M58" s="83"/>
      <c r="N58" s="94"/>
      <c r="O58" s="93"/>
      <c r="P58" s="93"/>
      <c r="Q58" s="95"/>
      <c r="R58" s="94"/>
      <c r="S58" s="93"/>
      <c r="T58" s="93"/>
      <c r="U58" s="95"/>
      <c r="V58" s="93"/>
      <c r="W58" s="93"/>
      <c r="X58" s="93"/>
      <c r="Y58" s="95"/>
      <c r="AB58" s="173"/>
      <c r="AC58" s="169"/>
      <c r="AD58" s="166"/>
      <c r="AE58" s="170"/>
      <c r="AF58" s="170"/>
      <c r="AG58" s="170"/>
      <c r="AH58" s="170"/>
      <c r="AI58" s="170"/>
      <c r="AJ58" s="170"/>
      <c r="AK58" s="170"/>
      <c r="AL58" s="170"/>
    </row>
    <row r="59" spans="1:43" x14ac:dyDescent="0.25">
      <c r="A59" s="209"/>
      <c r="B59" s="194"/>
      <c r="C59" s="27"/>
      <c r="D59" s="93"/>
      <c r="E59" s="97"/>
      <c r="F59" s="98"/>
      <c r="G59" s="97"/>
      <c r="H59" s="98"/>
      <c r="I59" s="97"/>
      <c r="J59" s="93"/>
      <c r="K59" s="96"/>
      <c r="L59" s="93"/>
      <c r="M59" s="83"/>
      <c r="N59" s="94"/>
      <c r="O59" s="93"/>
      <c r="P59" s="93"/>
      <c r="Q59" s="95"/>
      <c r="R59" s="94"/>
      <c r="S59" s="93"/>
      <c r="T59" s="93"/>
      <c r="U59" s="95"/>
      <c r="V59" s="93"/>
      <c r="W59" s="93"/>
      <c r="X59" s="93"/>
      <c r="Y59" s="95"/>
      <c r="AB59" s="173"/>
      <c r="AC59" s="169"/>
      <c r="AD59" s="166"/>
      <c r="AE59" s="170"/>
      <c r="AF59" s="170"/>
      <c r="AG59" s="170"/>
      <c r="AH59" s="170"/>
      <c r="AI59" s="170"/>
      <c r="AJ59" s="170"/>
      <c r="AK59" s="170"/>
      <c r="AL59" s="170"/>
    </row>
    <row r="60" spans="1:43" ht="15.75" thickBot="1" x14ac:dyDescent="0.3">
      <c r="A60" s="209"/>
      <c r="B60" s="194"/>
      <c r="C60" s="27"/>
      <c r="D60" s="99"/>
      <c r="E60" s="100"/>
      <c r="F60" s="101"/>
      <c r="G60" s="100"/>
      <c r="H60" s="101"/>
      <c r="I60" s="100"/>
      <c r="J60" s="99"/>
      <c r="K60" s="102"/>
      <c r="L60" s="99"/>
      <c r="M60" s="83"/>
      <c r="N60" s="94"/>
      <c r="O60" s="93"/>
      <c r="P60" s="93"/>
      <c r="Q60" s="95"/>
      <c r="R60" s="94"/>
      <c r="S60" s="93"/>
      <c r="T60" s="93"/>
      <c r="U60" s="95"/>
      <c r="V60" s="93"/>
      <c r="W60" s="93"/>
      <c r="X60" s="93"/>
      <c r="Y60" s="95"/>
      <c r="AB60" s="173"/>
      <c r="AC60" s="169"/>
      <c r="AD60" s="166"/>
      <c r="AE60" s="170"/>
      <c r="AF60" s="170"/>
      <c r="AG60" s="170"/>
      <c r="AH60" s="170"/>
      <c r="AI60" s="170"/>
      <c r="AJ60" s="170"/>
      <c r="AK60" s="170"/>
      <c r="AL60" s="170"/>
    </row>
    <row r="61" spans="1:43" x14ac:dyDescent="0.25">
      <c r="A61" s="209"/>
      <c r="B61" s="194"/>
      <c r="C61" s="145" t="s">
        <v>28</v>
      </c>
      <c r="D61" s="103">
        <f>AVERAGE(D53:D60)</f>
        <v>39.031253991679009</v>
      </c>
      <c r="E61" s="104">
        <f t="shared" ref="E61:L61" si="53">AVERAGE(E53:E60)</f>
        <v>8.6860986884256794E-2</v>
      </c>
      <c r="F61" s="105">
        <f t="shared" si="53"/>
        <v>3.7931712306332961</v>
      </c>
      <c r="G61" s="104">
        <f t="shared" si="53"/>
        <v>17.877514229838063</v>
      </c>
      <c r="H61" s="105">
        <f t="shared" si="53"/>
        <v>0.50897697967268041</v>
      </c>
      <c r="I61" s="104">
        <f t="shared" si="53"/>
        <v>1.1204794116477317</v>
      </c>
      <c r="J61" s="106">
        <f t="shared" si="53"/>
        <v>1.8023759258012173</v>
      </c>
      <c r="K61" s="107">
        <f t="shared" si="53"/>
        <v>33.522485281446869</v>
      </c>
      <c r="L61" s="106">
        <f t="shared" si="53"/>
        <v>7.2843253186833962E-2</v>
      </c>
      <c r="M61" s="83"/>
      <c r="N61" s="103">
        <f t="shared" ref="N61:U61" si="54">AVERAGE(N53:N60)</f>
        <v>2.2616253755519709</v>
      </c>
      <c r="O61" s="106">
        <f t="shared" si="54"/>
        <v>3.1150329534009753</v>
      </c>
      <c r="P61" s="106">
        <f t="shared" si="54"/>
        <v>0.96836975960213523</v>
      </c>
      <c r="Q61" s="108">
        <f t="shared" si="54"/>
        <v>1.1953663043375802</v>
      </c>
      <c r="R61" s="103">
        <f t="shared" si="54"/>
        <v>1.4434554432739524</v>
      </c>
      <c r="S61" s="106">
        <f t="shared" si="54"/>
        <v>2.4529082249961554</v>
      </c>
      <c r="T61" s="106">
        <f t="shared" si="54"/>
        <v>0.65548865460429229</v>
      </c>
      <c r="U61" s="108">
        <f t="shared" si="54"/>
        <v>0.85242664524126277</v>
      </c>
      <c r="V61" s="103">
        <f>AVERAGE(V53:V60)</f>
        <v>1.1718536637611143</v>
      </c>
      <c r="W61" s="106">
        <f>AVERAGE(W53:W60)</f>
        <v>2.2049119268360888</v>
      </c>
      <c r="X61" s="106">
        <f>AVERAGE(X53:X60)</f>
        <v>0.54352375875255332</v>
      </c>
      <c r="Y61" s="108">
        <f>AVERAGE(Y53:Y60)</f>
        <v>0.72899369638347511</v>
      </c>
      <c r="AB61" s="173"/>
      <c r="AC61" s="174"/>
      <c r="AD61" s="174"/>
      <c r="AE61" s="170"/>
      <c r="AF61" s="170"/>
      <c r="AG61" s="170"/>
      <c r="AH61" s="170"/>
      <c r="AI61" s="170"/>
      <c r="AJ61" s="170"/>
      <c r="AK61" s="170"/>
      <c r="AL61" s="170"/>
    </row>
    <row r="62" spans="1:43" x14ac:dyDescent="0.25">
      <c r="A62" s="209"/>
      <c r="B62" s="194"/>
      <c r="C62" s="146" t="s">
        <v>29</v>
      </c>
      <c r="D62" s="109">
        <f>_xlfn.STDEV.S(D53:D60)</f>
        <v>4.2549197062686623</v>
      </c>
      <c r="E62" s="110">
        <f t="shared" ref="E62:L62" si="55">_xlfn.STDEV.S(E53:E60)</f>
        <v>0.15797219655534456</v>
      </c>
      <c r="F62" s="111">
        <f t="shared" si="55"/>
        <v>1.7463448678130786</v>
      </c>
      <c r="G62" s="110">
        <f t="shared" si="55"/>
        <v>7.4102651169399181</v>
      </c>
      <c r="H62" s="111">
        <f t="shared" si="55"/>
        <v>0.18139698799878265</v>
      </c>
      <c r="I62" s="110">
        <f t="shared" si="55"/>
        <v>0.57643129688274097</v>
      </c>
      <c r="J62" s="112">
        <f t="shared" si="55"/>
        <v>0.39860508273616735</v>
      </c>
      <c r="K62" s="113">
        <f t="shared" si="55"/>
        <v>2.2078627733610281</v>
      </c>
      <c r="L62" s="112">
        <f t="shared" si="55"/>
        <v>1.0726104398619101E-2</v>
      </c>
      <c r="M62" s="114"/>
      <c r="N62" s="109">
        <f t="shared" ref="N62:U62" si="56">_xlfn.STDEV.S(N53:N60)</f>
        <v>0.21584343237804474</v>
      </c>
      <c r="O62" s="112">
        <f t="shared" si="56"/>
        <v>0.60380719226719981</v>
      </c>
      <c r="P62" s="112">
        <f t="shared" si="56"/>
        <v>0.13927992494063032</v>
      </c>
      <c r="Q62" s="115">
        <f t="shared" si="56"/>
        <v>0.14684241542219639</v>
      </c>
      <c r="R62" s="109">
        <f t="shared" si="56"/>
        <v>0.12750353622506194</v>
      </c>
      <c r="S62" s="112">
        <f t="shared" si="56"/>
        <v>0.51944945039746593</v>
      </c>
      <c r="T62" s="112">
        <f t="shared" si="56"/>
        <v>6.8229298312462897E-2</v>
      </c>
      <c r="U62" s="115">
        <f t="shared" si="56"/>
        <v>7.3554182291650894E-2</v>
      </c>
      <c r="V62" s="109">
        <f>_xlfn.STDEV.S(V53:V60)</f>
        <v>9.8446547244760776E-2</v>
      </c>
      <c r="W62" s="112">
        <f>_xlfn.STDEV.S(W53:W60)</f>
        <v>0.49847125277488435</v>
      </c>
      <c r="X62" s="112">
        <f>_xlfn.STDEV.S(X53:X60)</f>
        <v>4.8476195085788452E-2</v>
      </c>
      <c r="Y62" s="115">
        <f>_xlfn.STDEV.S(Y53:Y60)</f>
        <v>5.4926482087272424E-2</v>
      </c>
      <c r="AB62" s="173"/>
      <c r="AC62" s="174"/>
      <c r="AD62" s="174"/>
      <c r="AE62" s="170"/>
      <c r="AF62" s="170"/>
      <c r="AG62" s="170"/>
      <c r="AH62" s="170"/>
      <c r="AI62" s="170"/>
      <c r="AJ62" s="170"/>
      <c r="AK62" s="170"/>
      <c r="AL62" s="170"/>
    </row>
    <row r="63" spans="1:43" ht="15.75" thickBot="1" x14ac:dyDescent="0.3">
      <c r="A63" s="209"/>
      <c r="B63" s="195"/>
      <c r="C63" s="147" t="s">
        <v>30</v>
      </c>
      <c r="D63" s="116">
        <f>D62/SQRT(COUNT(D53:D60))</f>
        <v>1.9028579404040333</v>
      </c>
      <c r="E63" s="117">
        <f t="shared" ref="E63:L63" si="57">E62/SQRT(COUNT(E53:E60))</f>
        <v>7.0647314010541709E-2</v>
      </c>
      <c r="F63" s="118">
        <f t="shared" si="57"/>
        <v>0.78098916731758561</v>
      </c>
      <c r="G63" s="117">
        <f t="shared" si="57"/>
        <v>3.3139713065546168</v>
      </c>
      <c r="H63" s="118">
        <f t="shared" si="57"/>
        <v>8.1123199215798303E-2</v>
      </c>
      <c r="I63" s="117">
        <f t="shared" si="57"/>
        <v>0.25778791283763425</v>
      </c>
      <c r="J63" s="119">
        <f t="shared" si="57"/>
        <v>0.17826161223499962</v>
      </c>
      <c r="K63" s="120">
        <f t="shared" si="57"/>
        <v>0.98738624924529406</v>
      </c>
      <c r="L63" s="119">
        <f t="shared" si="57"/>
        <v>4.7968597138143623E-3</v>
      </c>
      <c r="M63" s="114"/>
      <c r="N63" s="116">
        <f t="shared" ref="N63:U63" si="58">_xlfn.STDEV.S(N53:N60)/SQRT(COUNT(N53:N60))</f>
        <v>9.6528117458837423E-2</v>
      </c>
      <c r="O63" s="119">
        <f t="shared" si="58"/>
        <v>0.27003078544254883</v>
      </c>
      <c r="P63" s="119">
        <f t="shared" si="58"/>
        <v>6.2287876013663548E-2</v>
      </c>
      <c r="Q63" s="121">
        <f t="shared" si="58"/>
        <v>6.5669924572858918E-2</v>
      </c>
      <c r="R63" s="116">
        <f t="shared" si="58"/>
        <v>5.7021314874169081E-2</v>
      </c>
      <c r="S63" s="119">
        <f t="shared" si="58"/>
        <v>0.23230485639272777</v>
      </c>
      <c r="T63" s="119">
        <f t="shared" si="58"/>
        <v>3.0513069816755743E-2</v>
      </c>
      <c r="U63" s="121">
        <f t="shared" si="58"/>
        <v>3.2894430326708531E-2</v>
      </c>
      <c r="V63" s="116">
        <f>_xlfn.STDEV.S(V53:V60)/SQRT(COUNT(V53:V60))</f>
        <v>4.4026634357885945E-2</v>
      </c>
      <c r="W63" s="119">
        <f>_xlfn.STDEV.S(W53:W60)/SQRT(COUNT(W53:W60))</f>
        <v>0.22292312120682442</v>
      </c>
      <c r="X63" s="119">
        <f>_xlfn.STDEV.S(X53:X60)/SQRT(COUNT(X53:X60))</f>
        <v>2.1679213500472846E-2</v>
      </c>
      <c r="Y63" s="121">
        <f>_xlfn.STDEV.S(Y53:Y60)/SQRT(COUNT(Y53:Y60))</f>
        <v>2.4563869542413134E-2</v>
      </c>
      <c r="AB63" s="173"/>
      <c r="AC63" s="174"/>
      <c r="AD63" s="174"/>
      <c r="AE63" s="170"/>
      <c r="AF63" s="170"/>
      <c r="AG63" s="170"/>
      <c r="AH63" s="170"/>
      <c r="AI63" s="170"/>
      <c r="AJ63" s="170"/>
      <c r="AK63" s="170"/>
      <c r="AL63" s="170"/>
    </row>
    <row r="64" spans="1:43" x14ac:dyDescent="0.25">
      <c r="A64" s="209"/>
      <c r="B64" s="193" t="s">
        <v>95</v>
      </c>
      <c r="C64" s="14">
        <v>894</v>
      </c>
      <c r="D64" s="87">
        <v>35.626620440590486</v>
      </c>
      <c r="E64" s="88">
        <v>0.12856546533232757</v>
      </c>
      <c r="F64" s="89">
        <v>2.6991691654309973</v>
      </c>
      <c r="G64" s="88">
        <v>14.890390032183815</v>
      </c>
      <c r="H64" s="89">
        <v>0.47050942679707036</v>
      </c>
      <c r="I64" s="88">
        <v>1.887194689282891</v>
      </c>
      <c r="J64" s="87">
        <v>1.6578780116581049</v>
      </c>
      <c r="K64" s="90">
        <v>33.498712892604665</v>
      </c>
      <c r="L64" s="87">
        <v>6.5406846999464086E-2</v>
      </c>
      <c r="M64" s="83"/>
      <c r="N64" s="91">
        <v>3.3925660786964817</v>
      </c>
      <c r="O64" s="87">
        <v>3.1327428263293569</v>
      </c>
      <c r="P64" s="87">
        <v>1.0871572774480285</v>
      </c>
      <c r="Q64" s="92">
        <v>1.3177730282517397</v>
      </c>
      <c r="R64" s="91">
        <v>1.079421525673405</v>
      </c>
      <c r="S64" s="87">
        <v>1.8959535403172854</v>
      </c>
      <c r="T64" s="87">
        <v>0.43178771309594055</v>
      </c>
      <c r="U64" s="92">
        <v>0.5968856025974425</v>
      </c>
      <c r="V64" s="93">
        <v>1.8103961213935154</v>
      </c>
      <c r="W64" s="93">
        <v>2.3555889739497022</v>
      </c>
      <c r="X64" s="93">
        <v>0.66440903440235954</v>
      </c>
      <c r="Y64" s="95">
        <v>0.85429414989851604</v>
      </c>
      <c r="AB64" s="173"/>
      <c r="AC64" s="169"/>
      <c r="AD64" s="166"/>
      <c r="AE64" s="170"/>
      <c r="AF64" s="170"/>
      <c r="AG64" s="170"/>
      <c r="AH64" s="170"/>
      <c r="AI64" s="170"/>
      <c r="AJ64" s="170"/>
      <c r="AK64" s="170"/>
      <c r="AL64" s="170"/>
    </row>
    <row r="65" spans="1:38" x14ac:dyDescent="0.25">
      <c r="A65" s="209"/>
      <c r="B65" s="194"/>
      <c r="C65" s="27">
        <v>45</v>
      </c>
      <c r="D65" s="93">
        <v>29.495238701007487</v>
      </c>
      <c r="E65" s="97">
        <v>1.45711399295655</v>
      </c>
      <c r="F65" s="98">
        <v>1.8046660966609804</v>
      </c>
      <c r="G65" s="97">
        <v>10.010927534276313</v>
      </c>
      <c r="H65" s="98">
        <v>0.43388855544805766</v>
      </c>
      <c r="I65" s="97">
        <v>0.5533153602207932</v>
      </c>
      <c r="J65" s="93">
        <v>2.3653298474159654</v>
      </c>
      <c r="K65" s="96">
        <v>30.34457668269426</v>
      </c>
      <c r="L65" s="93">
        <v>4.6137544275165504E-2</v>
      </c>
      <c r="M65" s="83"/>
      <c r="N65" s="94">
        <v>3.015849890156598</v>
      </c>
      <c r="O65" s="93">
        <v>4.1175038839562816</v>
      </c>
      <c r="P65" s="93">
        <v>1.200662872797444</v>
      </c>
      <c r="Q65" s="95">
        <v>1.4298934879525675</v>
      </c>
      <c r="R65" s="94">
        <v>0.95862778773583068</v>
      </c>
      <c r="S65" s="93">
        <v>2.4237706213725243</v>
      </c>
      <c r="T65" s="93">
        <v>0.44060088507859824</v>
      </c>
      <c r="U65" s="95">
        <v>0.60346949585936194</v>
      </c>
      <c r="V65" s="93">
        <v>1.6140567316792982</v>
      </c>
      <c r="W65" s="93">
        <v>3.0395184598085097</v>
      </c>
      <c r="X65" s="93">
        <v>0.70460390579594834</v>
      </c>
      <c r="Y65" s="95">
        <v>0.89202725931319971</v>
      </c>
      <c r="AB65" s="173"/>
      <c r="AC65" s="169"/>
      <c r="AD65" s="166"/>
      <c r="AE65" s="170"/>
      <c r="AF65" s="170"/>
      <c r="AG65" s="170"/>
      <c r="AH65" s="170"/>
      <c r="AI65" s="170"/>
      <c r="AJ65" s="170"/>
      <c r="AK65" s="170"/>
      <c r="AL65" s="170"/>
    </row>
    <row r="66" spans="1:38" x14ac:dyDescent="0.25">
      <c r="A66" s="209"/>
      <c r="B66" s="194"/>
      <c r="C66" s="27">
        <v>209</v>
      </c>
      <c r="D66" s="93">
        <v>31.157453597303203</v>
      </c>
      <c r="E66" s="97">
        <v>0.68540771998582461</v>
      </c>
      <c r="F66" s="98">
        <v>1.2440230381925548</v>
      </c>
      <c r="G66" s="97">
        <v>20.492999330808569</v>
      </c>
      <c r="H66" s="98">
        <v>0.57433883130891694</v>
      </c>
      <c r="I66" s="97">
        <v>0.75726484929472881</v>
      </c>
      <c r="J66" s="93">
        <v>1.7693801038184269</v>
      </c>
      <c r="K66" s="96">
        <v>31.395275846128641</v>
      </c>
      <c r="L66" s="93">
        <v>8.4866105891577531E-2</v>
      </c>
      <c r="M66" s="83"/>
      <c r="N66" s="94">
        <v>3.1356562641920616</v>
      </c>
      <c r="O66" s="93">
        <v>3.6532429480037365</v>
      </c>
      <c r="P66" s="93">
        <v>0.93917153114752905</v>
      </c>
      <c r="Q66" s="95">
        <v>1.1722402848221722</v>
      </c>
      <c r="R66" s="94">
        <v>1.0462807753304446</v>
      </c>
      <c r="S66" s="93">
        <v>2.335572659705921</v>
      </c>
      <c r="T66" s="93">
        <v>0.41923353714997125</v>
      </c>
      <c r="U66" s="95">
        <v>0.59637976083543232</v>
      </c>
      <c r="V66" s="93">
        <v>1.7095469419721572</v>
      </c>
      <c r="W66" s="93">
        <v>2.8368414434263918</v>
      </c>
      <c r="X66" s="93">
        <v>0.60901087069496018</v>
      </c>
      <c r="Y66" s="95">
        <v>0.80772714088755859</v>
      </c>
      <c r="AB66" s="173"/>
      <c r="AC66" s="169"/>
      <c r="AD66" s="166"/>
      <c r="AE66" s="170"/>
      <c r="AF66" s="170"/>
      <c r="AG66" s="170"/>
      <c r="AH66" s="170"/>
      <c r="AI66" s="170"/>
      <c r="AJ66" s="170"/>
      <c r="AK66" s="170"/>
      <c r="AL66" s="170"/>
    </row>
    <row r="67" spans="1:38" x14ac:dyDescent="0.25">
      <c r="A67" s="209"/>
      <c r="B67" s="194"/>
      <c r="C67" s="27">
        <v>340</v>
      </c>
      <c r="D67" s="93">
        <v>21.970975650132686</v>
      </c>
      <c r="E67" s="97">
        <v>0.86897095339783814</v>
      </c>
      <c r="F67" s="98">
        <v>2.1702378841329777</v>
      </c>
      <c r="G67" s="97">
        <v>4.9075157474279099</v>
      </c>
      <c r="H67" s="98">
        <v>0.36729452607013768</v>
      </c>
      <c r="I67" s="97">
        <v>0.84855795808569778</v>
      </c>
      <c r="J67" s="93">
        <v>2.0984859722448199</v>
      </c>
      <c r="K67" s="96">
        <v>32.27115555800458</v>
      </c>
      <c r="L67" s="93">
        <v>4.5468170108571952E-2</v>
      </c>
      <c r="M67" s="83"/>
      <c r="N67" s="94">
        <v>2.4783900334417828</v>
      </c>
      <c r="O67" s="93">
        <v>2.7277971610037794</v>
      </c>
      <c r="P67" s="93">
        <v>1.1414852802261695</v>
      </c>
      <c r="Q67" s="95">
        <v>1.3138098853993456</v>
      </c>
      <c r="R67" s="94">
        <v>0.77998947021123355</v>
      </c>
      <c r="S67" s="93">
        <v>1.4458996360532781</v>
      </c>
      <c r="T67" s="93">
        <v>0.39345866147322178</v>
      </c>
      <c r="U67" s="95">
        <v>0.50528131807830812</v>
      </c>
      <c r="V67" s="93">
        <v>1.3236164912940227</v>
      </c>
      <c r="W67" s="93">
        <v>1.9037766152520761</v>
      </c>
      <c r="X67" s="93">
        <v>0.64851845834276711</v>
      </c>
      <c r="Y67" s="95">
        <v>0.78239450764799134</v>
      </c>
      <c r="AB67" s="173"/>
      <c r="AC67" s="169"/>
      <c r="AD67" s="166"/>
      <c r="AE67" s="170"/>
      <c r="AF67" s="170"/>
      <c r="AG67" s="170"/>
      <c r="AH67" s="170"/>
      <c r="AI67" s="170"/>
      <c r="AJ67" s="170"/>
      <c r="AK67" s="170"/>
      <c r="AL67" s="170"/>
    </row>
    <row r="68" spans="1:38" x14ac:dyDescent="0.25">
      <c r="A68" s="209"/>
      <c r="B68" s="194"/>
      <c r="C68" s="27">
        <v>341</v>
      </c>
      <c r="D68" s="93">
        <v>28.416001403202365</v>
      </c>
      <c r="E68" s="97">
        <v>0.42799437626555104</v>
      </c>
      <c r="F68" s="98">
        <v>1.7880571349366918</v>
      </c>
      <c r="G68" s="97">
        <v>13.05873811460954</v>
      </c>
      <c r="H68" s="98">
        <v>0.36360256321681172</v>
      </c>
      <c r="I68" s="97">
        <v>1.266199403032817</v>
      </c>
      <c r="J68" s="93">
        <v>1.6125963179333767</v>
      </c>
      <c r="K68" s="96">
        <v>33.382319868260637</v>
      </c>
      <c r="L68" s="93">
        <v>5.8015464065934767E-2</v>
      </c>
      <c r="M68" s="83"/>
      <c r="N68" s="94">
        <v>3.0079299884350257</v>
      </c>
      <c r="O68" s="93">
        <v>3.5076456624050869</v>
      </c>
      <c r="P68" s="93">
        <v>1.2484302926626263</v>
      </c>
      <c r="Q68" s="95">
        <v>1.4826551403071588</v>
      </c>
      <c r="R68" s="94">
        <v>0.98119529689823326</v>
      </c>
      <c r="S68" s="93">
        <v>2.0143071274178044</v>
      </c>
      <c r="T68" s="93">
        <v>0.46081181894579321</v>
      </c>
      <c r="U68" s="95">
        <v>0.62023802382104265</v>
      </c>
      <c r="V68" s="93">
        <v>1.6242841226589717</v>
      </c>
      <c r="W68" s="93">
        <v>2.5498535161072038</v>
      </c>
      <c r="X68" s="93">
        <v>0.72976783598290695</v>
      </c>
      <c r="Y68" s="95">
        <v>0.91653294740453339</v>
      </c>
      <c r="AB68" s="173"/>
      <c r="AC68" s="169"/>
      <c r="AD68" s="166"/>
      <c r="AE68" s="170"/>
      <c r="AF68" s="170"/>
      <c r="AG68" s="170"/>
      <c r="AH68" s="170"/>
      <c r="AI68" s="170"/>
      <c r="AJ68" s="170"/>
      <c r="AK68" s="170"/>
      <c r="AL68" s="170"/>
    </row>
    <row r="69" spans="1:38" x14ac:dyDescent="0.25">
      <c r="A69" s="209"/>
      <c r="B69" s="194"/>
      <c r="C69" s="27"/>
      <c r="D69" s="93"/>
      <c r="E69" s="97"/>
      <c r="F69" s="98"/>
      <c r="G69" s="97"/>
      <c r="H69" s="98"/>
      <c r="I69" s="97"/>
      <c r="J69" s="93"/>
      <c r="K69" s="96"/>
      <c r="L69" s="93"/>
      <c r="M69" s="83"/>
      <c r="N69" s="94"/>
      <c r="O69" s="93"/>
      <c r="P69" s="93"/>
      <c r="Q69" s="95"/>
      <c r="R69" s="94"/>
      <c r="S69" s="93"/>
      <c r="T69" s="93"/>
      <c r="U69" s="95"/>
      <c r="V69" s="93"/>
      <c r="W69" s="93"/>
      <c r="X69" s="93"/>
      <c r="Y69" s="95"/>
      <c r="AB69" s="173"/>
      <c r="AC69" s="169"/>
      <c r="AD69" s="166"/>
      <c r="AE69" s="170"/>
      <c r="AF69" s="170"/>
      <c r="AG69" s="170"/>
      <c r="AH69" s="170"/>
      <c r="AI69" s="170"/>
      <c r="AJ69" s="170"/>
      <c r="AK69" s="170"/>
      <c r="AL69" s="170"/>
    </row>
    <row r="70" spans="1:38" x14ac:dyDescent="0.25">
      <c r="A70" s="209"/>
      <c r="B70" s="194"/>
      <c r="C70" s="27"/>
      <c r="D70" s="93"/>
      <c r="E70" s="97"/>
      <c r="F70" s="98"/>
      <c r="G70" s="97"/>
      <c r="H70" s="98"/>
      <c r="I70" s="97"/>
      <c r="J70" s="93"/>
      <c r="K70" s="96"/>
      <c r="L70" s="93"/>
      <c r="M70" s="83"/>
      <c r="N70" s="94"/>
      <c r="O70" s="93"/>
      <c r="P70" s="93"/>
      <c r="Q70" s="95"/>
      <c r="R70" s="94"/>
      <c r="S70" s="93"/>
      <c r="T70" s="93"/>
      <c r="U70" s="95"/>
      <c r="V70" s="93"/>
      <c r="W70" s="93"/>
      <c r="X70" s="93"/>
      <c r="Y70" s="95"/>
      <c r="AB70" s="173"/>
      <c r="AC70" s="169"/>
      <c r="AD70" s="166"/>
      <c r="AE70" s="170"/>
      <c r="AF70" s="170"/>
      <c r="AG70" s="170"/>
      <c r="AH70" s="170"/>
      <c r="AI70" s="170"/>
      <c r="AJ70" s="170"/>
      <c r="AK70" s="170"/>
      <c r="AL70" s="170"/>
    </row>
    <row r="71" spans="1:38" ht="15.75" thickBot="1" x14ac:dyDescent="0.3">
      <c r="A71" s="209"/>
      <c r="B71" s="194"/>
      <c r="C71" s="27"/>
      <c r="D71" s="99"/>
      <c r="E71" s="100"/>
      <c r="F71" s="101"/>
      <c r="G71" s="100"/>
      <c r="H71" s="101"/>
      <c r="I71" s="100"/>
      <c r="J71" s="99"/>
      <c r="K71" s="102"/>
      <c r="L71" s="99"/>
      <c r="M71" s="83"/>
      <c r="N71" s="94"/>
      <c r="O71" s="93"/>
      <c r="P71" s="93"/>
      <c r="Q71" s="95"/>
      <c r="R71" s="94"/>
      <c r="S71" s="93"/>
      <c r="T71" s="93"/>
      <c r="U71" s="95"/>
      <c r="V71" s="93"/>
      <c r="W71" s="93"/>
      <c r="X71" s="93"/>
      <c r="Y71" s="95"/>
      <c r="AB71" s="173"/>
      <c r="AC71" s="169"/>
      <c r="AD71" s="166"/>
      <c r="AE71" s="170"/>
      <c r="AF71" s="170"/>
      <c r="AG71" s="170"/>
      <c r="AH71" s="170"/>
      <c r="AI71" s="170"/>
      <c r="AJ71" s="170"/>
      <c r="AK71" s="170"/>
      <c r="AL71" s="170"/>
    </row>
    <row r="72" spans="1:38" x14ac:dyDescent="0.25">
      <c r="A72" s="209"/>
      <c r="B72" s="194"/>
      <c r="C72" s="145" t="s">
        <v>28</v>
      </c>
      <c r="D72" s="103">
        <f>AVERAGE(D64:D71)</f>
        <v>29.333257958447245</v>
      </c>
      <c r="E72" s="104">
        <f t="shared" ref="E72:L72" si="59">AVERAGE(E64:E71)</f>
        <v>0.7136105015876183</v>
      </c>
      <c r="F72" s="105">
        <f t="shared" si="59"/>
        <v>1.9412306638708405</v>
      </c>
      <c r="G72" s="104">
        <f t="shared" si="59"/>
        <v>12.672114151861228</v>
      </c>
      <c r="H72" s="105">
        <f t="shared" si="59"/>
        <v>0.4419267805681989</v>
      </c>
      <c r="I72" s="104">
        <f t="shared" si="59"/>
        <v>1.0625064519833856</v>
      </c>
      <c r="J72" s="106">
        <f t="shared" si="59"/>
        <v>1.9007340506141386</v>
      </c>
      <c r="K72" s="107">
        <f t="shared" si="59"/>
        <v>32.178408169538557</v>
      </c>
      <c r="L72" s="106">
        <f t="shared" si="59"/>
        <v>5.9978826268142771E-2</v>
      </c>
      <c r="M72" s="83"/>
      <c r="N72" s="103">
        <f t="shared" ref="N72:U72" si="60">AVERAGE(N64:N71)</f>
        <v>3.0060784509843894</v>
      </c>
      <c r="O72" s="106">
        <f t="shared" si="60"/>
        <v>3.4277864963396483</v>
      </c>
      <c r="P72" s="106">
        <f t="shared" si="60"/>
        <v>1.1233814508563595</v>
      </c>
      <c r="Q72" s="108">
        <f t="shared" si="60"/>
        <v>1.3432743653465971</v>
      </c>
      <c r="R72" s="103">
        <f t="shared" si="60"/>
        <v>0.96910297116982935</v>
      </c>
      <c r="S72" s="106">
        <f t="shared" si="60"/>
        <v>2.0231007169733628</v>
      </c>
      <c r="T72" s="106">
        <f t="shared" si="60"/>
        <v>0.42917852314870497</v>
      </c>
      <c r="U72" s="108">
        <f t="shared" si="60"/>
        <v>0.5844508402383175</v>
      </c>
      <c r="V72" s="103">
        <f>AVERAGE(V64:V71)</f>
        <v>1.616380081799593</v>
      </c>
      <c r="W72" s="106">
        <f>AVERAGE(W64:W71)</f>
        <v>2.5371158017087767</v>
      </c>
      <c r="X72" s="106">
        <f>AVERAGE(X64:X71)</f>
        <v>0.67126202104378829</v>
      </c>
      <c r="Y72" s="108">
        <f>AVERAGE(Y64:Y71)</f>
        <v>0.8505952010303599</v>
      </c>
      <c r="AB72" s="173"/>
      <c r="AC72" s="174"/>
      <c r="AD72" s="174"/>
      <c r="AE72" s="170"/>
      <c r="AF72" s="170"/>
      <c r="AG72" s="170"/>
      <c r="AH72" s="170"/>
      <c r="AI72" s="170"/>
      <c r="AJ72" s="170"/>
      <c r="AK72" s="170"/>
      <c r="AL72" s="170"/>
    </row>
    <row r="73" spans="1:38" x14ac:dyDescent="0.25">
      <c r="A73" s="209"/>
      <c r="B73" s="194"/>
      <c r="C73" s="146" t="s">
        <v>29</v>
      </c>
      <c r="D73" s="109">
        <f>_xlfn.STDEV.S(D64:D71)</f>
        <v>4.9498711901647381</v>
      </c>
      <c r="E73" s="110">
        <f t="shared" ref="E73:L73" si="61">_xlfn.STDEV.S(E64:E71)</f>
        <v>0.500395836824581</v>
      </c>
      <c r="F73" s="111">
        <f t="shared" si="61"/>
        <v>0.53738383939386203</v>
      </c>
      <c r="G73" s="110">
        <f t="shared" si="61"/>
        <v>5.7794327911096062</v>
      </c>
      <c r="H73" s="111">
        <f t="shared" si="61"/>
        <v>8.677440340483461E-2</v>
      </c>
      <c r="I73" s="110">
        <f t="shared" si="61"/>
        <v>0.52910855904785747</v>
      </c>
      <c r="J73" s="112">
        <f t="shared" si="61"/>
        <v>0.32179626509066028</v>
      </c>
      <c r="K73" s="113">
        <f t="shared" si="61"/>
        <v>1.3395376232350475</v>
      </c>
      <c r="L73" s="112">
        <f t="shared" si="61"/>
        <v>1.6239112634640385E-2</v>
      </c>
      <c r="M73" s="114"/>
      <c r="N73" s="109">
        <f t="shared" ref="N73:U73" si="62">_xlfn.STDEV.S(N64:N71)</f>
        <v>0.33343555272093095</v>
      </c>
      <c r="O73" s="112">
        <f t="shared" si="62"/>
        <v>0.52677177448574097</v>
      </c>
      <c r="P73" s="112">
        <f t="shared" si="62"/>
        <v>0.11956469473722842</v>
      </c>
      <c r="Q73" s="115">
        <f t="shared" si="62"/>
        <v>0.12010516569100793</v>
      </c>
      <c r="R73" s="109">
        <f t="shared" si="62"/>
        <v>0.11634696706095032</v>
      </c>
      <c r="S73" s="112">
        <f t="shared" si="62"/>
        <v>0.38973706099448935</v>
      </c>
      <c r="T73" s="112">
        <f t="shared" si="62"/>
        <v>2.5063693322488274E-2</v>
      </c>
      <c r="U73" s="115">
        <f t="shared" si="62"/>
        <v>4.5296709237537217E-2</v>
      </c>
      <c r="V73" s="109">
        <f>_xlfn.STDEV.S(V64:V71)</f>
        <v>0.18172828563374674</v>
      </c>
      <c r="W73" s="112">
        <f>_xlfn.STDEV.S(W64:W71)</f>
        <v>0.4405895637764029</v>
      </c>
      <c r="X73" s="112">
        <f>_xlfn.STDEV.S(X64:X71)</f>
        <v>4.7365732472199794E-2</v>
      </c>
      <c r="Y73" s="115">
        <f>_xlfn.STDEV.S(Y64:Y71)</f>
        <v>5.6051514768624626E-2</v>
      </c>
      <c r="AB73" s="173"/>
      <c r="AC73" s="174"/>
      <c r="AD73" s="174"/>
      <c r="AE73" s="170"/>
      <c r="AF73" s="170"/>
      <c r="AG73" s="170"/>
      <c r="AH73" s="170"/>
      <c r="AI73" s="170"/>
      <c r="AJ73" s="170"/>
      <c r="AK73" s="170"/>
      <c r="AL73" s="170"/>
    </row>
    <row r="74" spans="1:38" s="1" customFormat="1" ht="15.75" thickBot="1" x14ac:dyDescent="0.3">
      <c r="A74" s="209"/>
      <c r="B74" s="195"/>
      <c r="C74" s="147" t="s">
        <v>30</v>
      </c>
      <c r="D74" s="116">
        <f>D73/SQRT(COUNT(D64:D71))</f>
        <v>2.2136496922152284</v>
      </c>
      <c r="E74" s="117">
        <f t="shared" ref="E74:L74" si="63">E73/SQRT(COUNT(E64:E71))</f>
        <v>0.22378382135953112</v>
      </c>
      <c r="F74" s="118">
        <f t="shared" si="63"/>
        <v>0.24032535897890098</v>
      </c>
      <c r="G74" s="117">
        <f t="shared" si="63"/>
        <v>2.5846409184624841</v>
      </c>
      <c r="H74" s="118">
        <f t="shared" si="63"/>
        <v>3.8806692944039878E-2</v>
      </c>
      <c r="I74" s="117">
        <f t="shared" si="63"/>
        <v>0.23662454110159414</v>
      </c>
      <c r="J74" s="119">
        <f t="shared" si="63"/>
        <v>0.14391166472965178</v>
      </c>
      <c r="K74" s="120">
        <f t="shared" si="63"/>
        <v>0.59905943679441354</v>
      </c>
      <c r="L74" s="119">
        <f t="shared" si="63"/>
        <v>7.2623519490663214E-3</v>
      </c>
      <c r="M74" s="114"/>
      <c r="N74" s="116">
        <f t="shared" ref="N74:U74" si="64">_xlfn.STDEV.S(N64:N71)/SQRT(COUNT(N64:N71))</f>
        <v>0.14911691239984332</v>
      </c>
      <c r="O74" s="119">
        <f t="shared" si="64"/>
        <v>0.23557949927566121</v>
      </c>
      <c r="P74" s="119">
        <f t="shared" si="64"/>
        <v>5.3470957028290814E-2</v>
      </c>
      <c r="Q74" s="121">
        <f t="shared" si="64"/>
        <v>5.3712662986793842E-2</v>
      </c>
      <c r="R74" s="116">
        <f t="shared" si="64"/>
        <v>5.2031945464842765E-2</v>
      </c>
      <c r="S74" s="119">
        <f t="shared" si="64"/>
        <v>0.17429571234693197</v>
      </c>
      <c r="T74" s="119">
        <f t="shared" si="64"/>
        <v>1.1208824407258268E-2</v>
      </c>
      <c r="U74" s="121">
        <f t="shared" si="64"/>
        <v>2.0257304202435177E-2</v>
      </c>
      <c r="V74" s="116">
        <f>_xlfn.STDEV.S(V64:V71)/SQRT(COUNT(V64:V71))</f>
        <v>8.1271360022311223E-2</v>
      </c>
      <c r="W74" s="119">
        <f>_xlfn.STDEV.S(W64:W71)/SQRT(COUNT(W64:W71))</f>
        <v>0.19703764295620316</v>
      </c>
      <c r="X74" s="119">
        <f>_xlfn.STDEV.S(X64:X71)/SQRT(COUNT(X64:X71))</f>
        <v>2.1182599522381579E-2</v>
      </c>
      <c r="Y74" s="121">
        <f>_xlfn.STDEV.S(Y64:Y71)/SQRT(COUNT(Y64:Y71))</f>
        <v>2.5066999452895609E-2</v>
      </c>
      <c r="AB74" s="173"/>
      <c r="AC74" s="174"/>
      <c r="AD74" s="174"/>
      <c r="AE74" s="170"/>
      <c r="AF74" s="170"/>
      <c r="AG74" s="170"/>
      <c r="AH74" s="170"/>
      <c r="AI74" s="170"/>
      <c r="AJ74" s="170"/>
      <c r="AK74" s="170"/>
      <c r="AL74" s="170"/>
    </row>
    <row r="75" spans="1:38" s="1" customFormat="1" ht="15" customHeight="1" x14ac:dyDescent="0.25">
      <c r="A75" s="209"/>
      <c r="B75" s="193" t="s">
        <v>96</v>
      </c>
      <c r="C75" s="14">
        <v>610</v>
      </c>
      <c r="D75" s="91">
        <v>13.474236234896207</v>
      </c>
      <c r="E75" s="88">
        <v>10.274072717884566</v>
      </c>
      <c r="F75" s="89">
        <v>1.1169785819116009</v>
      </c>
      <c r="G75" s="88">
        <v>16.478179648232413</v>
      </c>
      <c r="H75" s="89">
        <v>1.456026290942255E-2</v>
      </c>
      <c r="I75" s="88">
        <v>1.4987790904316087</v>
      </c>
      <c r="J75" s="87">
        <v>1.4519678785251835</v>
      </c>
      <c r="K75" s="90">
        <v>40.929883116104776</v>
      </c>
      <c r="L75" s="87">
        <v>8.7986062453704827E-2</v>
      </c>
      <c r="M75" s="83"/>
      <c r="N75" s="91">
        <v>2.0146838260834401</v>
      </c>
      <c r="O75" s="87">
        <v>2.3030494975278435</v>
      </c>
      <c r="P75" s="87">
        <v>1.1052316476691619</v>
      </c>
      <c r="Q75" s="92">
        <v>1.292547868271253</v>
      </c>
      <c r="R75" s="91">
        <v>1.456288460291628</v>
      </c>
      <c r="S75" s="87">
        <v>1.9662586923181518</v>
      </c>
      <c r="T75" s="87">
        <v>0.74972542683392474</v>
      </c>
      <c r="U75" s="92">
        <v>0.91323119868467384</v>
      </c>
      <c r="V75" s="93">
        <v>0.95691296967651107</v>
      </c>
      <c r="W75" s="93">
        <v>1.6546957789154371</v>
      </c>
      <c r="X75" s="93">
        <v>0.43829122534483733</v>
      </c>
      <c r="Y75" s="95">
        <v>0.57913375361387553</v>
      </c>
      <c r="AB75" s="173"/>
      <c r="AC75" s="169"/>
      <c r="AD75" s="166"/>
      <c r="AE75" s="170"/>
      <c r="AF75" s="170"/>
      <c r="AG75" s="170"/>
      <c r="AH75" s="170"/>
      <c r="AI75" s="170"/>
      <c r="AJ75" s="170"/>
      <c r="AK75" s="170"/>
      <c r="AL75" s="170"/>
    </row>
    <row r="76" spans="1:38" s="1" customFormat="1" x14ac:dyDescent="0.25">
      <c r="A76" s="209"/>
      <c r="B76" s="194"/>
      <c r="C76" s="27">
        <v>609</v>
      </c>
      <c r="D76" s="94">
        <v>21.035804319390888</v>
      </c>
      <c r="E76" s="97">
        <v>8.3749443421249818</v>
      </c>
      <c r="F76" s="98">
        <v>0.36208554948377086</v>
      </c>
      <c r="G76" s="97">
        <v>14.089553610679706</v>
      </c>
      <c r="H76" s="98">
        <v>0.17878437151897592</v>
      </c>
      <c r="I76" s="97">
        <v>0.56988350201772975</v>
      </c>
      <c r="J76" s="93">
        <v>1.8187559365929449</v>
      </c>
      <c r="K76" s="96">
        <v>32.170454785164985</v>
      </c>
      <c r="L76" s="93">
        <v>6.7878519452038863E-2</v>
      </c>
      <c r="M76" s="83"/>
      <c r="N76" s="94">
        <v>1.7155277081676541</v>
      </c>
      <c r="O76" s="93">
        <v>2.5618728774284945</v>
      </c>
      <c r="P76" s="93">
        <v>0.90063179776616364</v>
      </c>
      <c r="Q76" s="95">
        <v>1.0888938732369455</v>
      </c>
      <c r="R76" s="94">
        <v>1.2577485418675627</v>
      </c>
      <c r="S76" s="93">
        <v>2.0491995976385202</v>
      </c>
      <c r="T76" s="93">
        <v>0.63443402345888289</v>
      </c>
      <c r="U76" s="95">
        <v>0.79990673581657967</v>
      </c>
      <c r="V76" s="93">
        <v>0.83457565273002665</v>
      </c>
      <c r="W76" s="93">
        <v>1.5610936544119092</v>
      </c>
      <c r="X76" s="93">
        <v>0.39504977655751328</v>
      </c>
      <c r="Y76" s="95">
        <v>0.53832187374859974</v>
      </c>
      <c r="AB76" s="173"/>
      <c r="AC76" s="169"/>
      <c r="AD76" s="166"/>
      <c r="AE76" s="170"/>
      <c r="AF76" s="170"/>
      <c r="AG76" s="170"/>
      <c r="AH76" s="170"/>
      <c r="AI76" s="170"/>
      <c r="AJ76" s="170"/>
      <c r="AK76" s="170"/>
      <c r="AL76" s="170"/>
    </row>
    <row r="77" spans="1:38" s="1" customFormat="1" x14ac:dyDescent="0.25">
      <c r="A77" s="209"/>
      <c r="B77" s="194"/>
      <c r="C77" s="27" t="s">
        <v>98</v>
      </c>
      <c r="D77" s="94">
        <v>36.811167094328496</v>
      </c>
      <c r="E77" s="97">
        <v>1.4904117806896337E-3</v>
      </c>
      <c r="F77" s="98">
        <v>3.7068104685164807</v>
      </c>
      <c r="G77" s="97">
        <v>26.496779263176222</v>
      </c>
      <c r="H77" s="98">
        <v>0.5659405976596843</v>
      </c>
      <c r="I77" s="97">
        <v>2.0117456146442483</v>
      </c>
      <c r="J77" s="93">
        <v>1.7459999822980548</v>
      </c>
      <c r="K77" s="96">
        <v>34.720665465469416</v>
      </c>
      <c r="L77" s="93">
        <v>5.7456794055917859E-2</v>
      </c>
      <c r="M77" s="83"/>
      <c r="N77" s="94">
        <v>1.6002354364955789</v>
      </c>
      <c r="O77" s="93">
        <v>2.0089977368238063</v>
      </c>
      <c r="P77" s="93">
        <v>0.65198860800025615</v>
      </c>
      <c r="Q77" s="95">
        <v>0.836519105509824</v>
      </c>
      <c r="R77" s="94">
        <v>1.1617569992875243</v>
      </c>
      <c r="S77" s="93">
        <v>1.6801457328994385</v>
      </c>
      <c r="T77" s="93">
        <v>0.49599608880171603</v>
      </c>
      <c r="U77" s="95">
        <v>0.66344218333743532</v>
      </c>
      <c r="V77" s="93">
        <v>0.76401774113920984</v>
      </c>
      <c r="W77" s="93">
        <v>1.3349036601394775</v>
      </c>
      <c r="X77" s="93">
        <v>0.34075229828095427</v>
      </c>
      <c r="Y77" s="95">
        <v>0.48990406863487956</v>
      </c>
      <c r="AB77" s="173"/>
      <c r="AC77" s="169"/>
      <c r="AD77" s="166"/>
      <c r="AE77" s="170"/>
      <c r="AF77" s="170"/>
      <c r="AG77" s="170"/>
      <c r="AH77" s="170"/>
      <c r="AI77" s="170"/>
      <c r="AJ77" s="170"/>
      <c r="AK77" s="170"/>
      <c r="AL77" s="170"/>
    </row>
    <row r="78" spans="1:38" s="1" customFormat="1" x14ac:dyDescent="0.25">
      <c r="A78" s="209"/>
      <c r="B78" s="194"/>
      <c r="C78" s="27">
        <v>560</v>
      </c>
      <c r="D78" s="94">
        <v>39.256097259536965</v>
      </c>
      <c r="E78" s="97">
        <v>7.2398516254613988E-7</v>
      </c>
      <c r="F78" s="98">
        <v>5.9467762649869593</v>
      </c>
      <c r="G78" s="97">
        <v>21.349517785931631</v>
      </c>
      <c r="H78" s="98">
        <v>0.48130500089180472</v>
      </c>
      <c r="I78" s="97">
        <v>0.50638196637756461</v>
      </c>
      <c r="J78" s="93">
        <v>1.9939699397761999</v>
      </c>
      <c r="K78" s="96">
        <v>34.665899680930337</v>
      </c>
      <c r="L78" s="93">
        <v>0.12585073835023819</v>
      </c>
      <c r="M78" s="83"/>
      <c r="N78" s="94">
        <v>1.8506647119695012</v>
      </c>
      <c r="O78" s="93">
        <v>2.7142433634546022</v>
      </c>
      <c r="P78" s="93">
        <v>0.93796717659286211</v>
      </c>
      <c r="Q78" s="95">
        <v>1.1420569771890727</v>
      </c>
      <c r="R78" s="94">
        <v>1.3352801240684362</v>
      </c>
      <c r="S78" s="93">
        <v>2.1502737150667892</v>
      </c>
      <c r="T78" s="93">
        <v>0.6780918017555394</v>
      </c>
      <c r="U78" s="95">
        <v>0.85917899265717279</v>
      </c>
      <c r="V78" s="93">
        <v>0.86262239494662196</v>
      </c>
      <c r="W78" s="93">
        <v>1.5839031164458084</v>
      </c>
      <c r="X78" s="93">
        <v>0.43106433813137368</v>
      </c>
      <c r="Y78" s="95">
        <v>0.58856063293489991</v>
      </c>
      <c r="AB78" s="173"/>
      <c r="AC78" s="169"/>
      <c r="AD78" s="166"/>
      <c r="AE78" s="170"/>
      <c r="AF78" s="170"/>
      <c r="AG78" s="170"/>
      <c r="AH78" s="170"/>
      <c r="AI78" s="170"/>
      <c r="AJ78" s="170"/>
      <c r="AK78" s="170"/>
      <c r="AL78" s="170"/>
    </row>
    <row r="79" spans="1:38" s="1" customFormat="1" x14ac:dyDescent="0.25">
      <c r="A79" s="209"/>
      <c r="B79" s="194"/>
      <c r="C79" s="27">
        <v>568</v>
      </c>
      <c r="D79" s="94">
        <v>25.413673170510268</v>
      </c>
      <c r="E79" s="97">
        <v>2.7937245336726182</v>
      </c>
      <c r="F79" s="98">
        <v>0.28119972404960475</v>
      </c>
      <c r="G79" s="97">
        <v>30.931634217960291</v>
      </c>
      <c r="H79" s="98">
        <v>0.18722769175047077</v>
      </c>
      <c r="I79" s="97">
        <v>1.4905096956642601</v>
      </c>
      <c r="J79" s="93">
        <v>1.1384037170080388</v>
      </c>
      <c r="K79" s="96">
        <v>30.495629537721378</v>
      </c>
      <c r="L79" s="93">
        <v>8.2943613817364051E-2</v>
      </c>
      <c r="M79" s="83"/>
      <c r="N79" s="94">
        <v>1.711335603820614</v>
      </c>
      <c r="O79" s="93">
        <v>3.1056586129907475</v>
      </c>
      <c r="P79" s="93">
        <v>0.77962720721866807</v>
      </c>
      <c r="Q79" s="95">
        <v>1.0193982390571426</v>
      </c>
      <c r="R79" s="94">
        <v>1.2665439382648918</v>
      </c>
      <c r="S79" s="93">
        <v>2.6115335226776573</v>
      </c>
      <c r="T79" s="93">
        <v>0.59217187796080295</v>
      </c>
      <c r="U79" s="95">
        <v>0.80714534913805058</v>
      </c>
      <c r="V79" s="93">
        <v>0.86181916401270064</v>
      </c>
      <c r="W79" s="93">
        <v>2.1118826315231911</v>
      </c>
      <c r="X79" s="93">
        <v>0.41349554839830766</v>
      </c>
      <c r="Y79" s="95">
        <v>0.6029526408345407</v>
      </c>
      <c r="AB79" s="173"/>
      <c r="AC79" s="169"/>
      <c r="AD79" s="166"/>
      <c r="AE79" s="170"/>
      <c r="AF79" s="170"/>
      <c r="AG79" s="170"/>
      <c r="AH79" s="170"/>
      <c r="AI79" s="170"/>
      <c r="AJ79" s="170"/>
      <c r="AK79" s="170"/>
      <c r="AL79" s="170"/>
    </row>
    <row r="80" spans="1:38" s="1" customFormat="1" x14ac:dyDescent="0.25">
      <c r="A80" s="209"/>
      <c r="B80" s="194"/>
      <c r="C80" s="27">
        <v>593</v>
      </c>
      <c r="D80" s="94">
        <v>18.604238931875848</v>
      </c>
      <c r="E80" s="97">
        <v>0.26691113826587054</v>
      </c>
      <c r="F80" s="98">
        <v>1.5228610844586268</v>
      </c>
      <c r="G80" s="97">
        <v>1.0773200410069866E-8</v>
      </c>
      <c r="H80" s="98">
        <v>8.5638921309682896</v>
      </c>
      <c r="I80" s="97">
        <v>16.91028288407092</v>
      </c>
      <c r="J80" s="93">
        <v>0.49013156879586134</v>
      </c>
      <c r="K80" s="96">
        <v>52.306948350473483</v>
      </c>
      <c r="L80" s="93">
        <v>0.12123659929915417</v>
      </c>
      <c r="M80" s="83"/>
      <c r="N80" s="94">
        <v>1.4168590377790895</v>
      </c>
      <c r="O80" s="93">
        <v>1.9078708507211446</v>
      </c>
      <c r="P80" s="93">
        <v>0.74140378755499259</v>
      </c>
      <c r="Q80" s="95">
        <v>0.91575284621282804</v>
      </c>
      <c r="R80" s="94">
        <v>1.0195865237958712</v>
      </c>
      <c r="S80" s="93">
        <v>1.4926731092402634</v>
      </c>
      <c r="T80" s="93">
        <v>0.51871848493557304</v>
      </c>
      <c r="U80" s="95">
        <v>0.67077015236279169</v>
      </c>
      <c r="V80" s="93">
        <v>0.66237525170199973</v>
      </c>
      <c r="W80" s="93">
        <v>1.0967445520269157</v>
      </c>
      <c r="X80" s="93">
        <v>0.31984163654313746</v>
      </c>
      <c r="Y80" s="95">
        <v>0.45009033854055513</v>
      </c>
      <c r="AB80" s="173"/>
      <c r="AC80" s="169"/>
      <c r="AD80" s="166"/>
      <c r="AE80" s="170"/>
      <c r="AF80" s="170"/>
      <c r="AG80" s="170"/>
      <c r="AH80" s="170"/>
      <c r="AI80" s="170"/>
      <c r="AJ80" s="170"/>
      <c r="AK80" s="170"/>
      <c r="AL80" s="170"/>
    </row>
    <row r="81" spans="1:43" s="1" customFormat="1" x14ac:dyDescent="0.25">
      <c r="A81" s="209"/>
      <c r="B81" s="194"/>
      <c r="C81" s="27">
        <v>898</v>
      </c>
      <c r="D81" s="94">
        <v>33.709898634970713</v>
      </c>
      <c r="E81" s="97">
        <v>4.4033095730742214E-4</v>
      </c>
      <c r="F81" s="98">
        <v>2.7535937040020864</v>
      </c>
      <c r="G81" s="97">
        <v>32.938961153799262</v>
      </c>
      <c r="H81" s="98">
        <v>9.1185850351245559E-2</v>
      </c>
      <c r="I81" s="97">
        <v>3.8858399841511941</v>
      </c>
      <c r="J81" s="93">
        <v>0.99473077919251873</v>
      </c>
      <c r="K81" s="96">
        <v>41.041230537124029</v>
      </c>
      <c r="L81" s="93">
        <v>9.4605052462129649E-2</v>
      </c>
      <c r="M81" s="83"/>
      <c r="N81" s="94">
        <v>1.3975143681570155</v>
      </c>
      <c r="O81" s="93">
        <v>1.6721647661294508</v>
      </c>
      <c r="P81" s="93">
        <v>0.75022996520892538</v>
      </c>
      <c r="Q81" s="95">
        <v>0.95347229702944414</v>
      </c>
      <c r="R81" s="94">
        <v>1.0206247522404146</v>
      </c>
      <c r="S81" s="93">
        <v>1.321185792296232</v>
      </c>
      <c r="T81" s="93">
        <v>0.51506540711025961</v>
      </c>
      <c r="U81" s="95">
        <v>0.69210270274275165</v>
      </c>
      <c r="V81" s="93">
        <v>0.68983926864954903</v>
      </c>
      <c r="W81" s="93">
        <v>1.0076037697692877</v>
      </c>
      <c r="X81" s="93">
        <v>0.31968984401076689</v>
      </c>
      <c r="Y81" s="95">
        <v>0.47264426810954274</v>
      </c>
      <c r="AB81" s="173"/>
      <c r="AC81" s="169"/>
      <c r="AD81" s="166"/>
      <c r="AE81" s="170"/>
      <c r="AF81" s="170"/>
      <c r="AG81" s="170"/>
      <c r="AH81" s="170"/>
      <c r="AI81" s="170"/>
      <c r="AJ81" s="170"/>
      <c r="AK81" s="170"/>
      <c r="AL81" s="170"/>
    </row>
    <row r="82" spans="1:43" s="1" customFormat="1" ht="15.75" thickBot="1" x14ac:dyDescent="0.3">
      <c r="A82" s="209"/>
      <c r="B82" s="194"/>
      <c r="C82" s="27"/>
      <c r="D82" s="122"/>
      <c r="E82" s="100"/>
      <c r="F82" s="101"/>
      <c r="G82" s="100"/>
      <c r="H82" s="101"/>
      <c r="I82" s="100"/>
      <c r="J82" s="99"/>
      <c r="K82" s="102"/>
      <c r="L82" s="99"/>
      <c r="M82" s="83"/>
      <c r="N82" s="94"/>
      <c r="O82" s="93"/>
      <c r="P82" s="93"/>
      <c r="Q82" s="95"/>
      <c r="R82" s="94"/>
      <c r="S82" s="93"/>
      <c r="T82" s="93"/>
      <c r="U82" s="95"/>
      <c r="V82" s="93"/>
      <c r="W82" s="93"/>
      <c r="X82" s="93"/>
      <c r="Y82" s="95"/>
      <c r="AB82" s="173"/>
      <c r="AC82" s="169"/>
      <c r="AD82" s="166"/>
      <c r="AE82" s="170"/>
      <c r="AF82" s="170"/>
      <c r="AG82" s="170"/>
      <c r="AH82" s="170"/>
      <c r="AI82" s="170"/>
      <c r="AJ82" s="170"/>
      <c r="AK82" s="170"/>
      <c r="AL82" s="170"/>
    </row>
    <row r="83" spans="1:43" s="1" customFormat="1" x14ac:dyDescent="0.25">
      <c r="A83" s="209"/>
      <c r="B83" s="194"/>
      <c r="C83" s="145" t="s">
        <v>28</v>
      </c>
      <c r="D83" s="103">
        <f>AVERAGE(D75:D82)</f>
        <v>26.90073080650134</v>
      </c>
      <c r="E83" s="104">
        <f t="shared" ref="E83:Y83" si="65">AVERAGE(E75:E82)</f>
        <v>3.1016548855244568</v>
      </c>
      <c r="F83" s="105">
        <f t="shared" si="65"/>
        <v>2.2414721967727331</v>
      </c>
      <c r="G83" s="104">
        <f t="shared" si="65"/>
        <v>20.326375098650391</v>
      </c>
      <c r="H83" s="105">
        <f t="shared" si="65"/>
        <v>1.4404137008642703</v>
      </c>
      <c r="I83" s="104">
        <f t="shared" si="65"/>
        <v>3.839060391051075</v>
      </c>
      <c r="J83" s="106">
        <f t="shared" si="65"/>
        <v>1.3762799717412577</v>
      </c>
      <c r="K83" s="107">
        <f t="shared" si="65"/>
        <v>38.047244496141204</v>
      </c>
      <c r="L83" s="106">
        <f t="shared" si="65"/>
        <v>9.113676855579253E-2</v>
      </c>
      <c r="M83" s="114"/>
      <c r="N83" s="103">
        <f t="shared" si="65"/>
        <v>1.672402956067556</v>
      </c>
      <c r="O83" s="106">
        <f t="shared" si="65"/>
        <v>2.3248368150108698</v>
      </c>
      <c r="P83" s="106">
        <f t="shared" si="65"/>
        <v>0.83815431285871855</v>
      </c>
      <c r="Q83" s="108">
        <f t="shared" si="65"/>
        <v>1.0355201723580729</v>
      </c>
      <c r="R83" s="103">
        <f t="shared" si="65"/>
        <v>1.2168327628309041</v>
      </c>
      <c r="S83" s="106">
        <f t="shared" si="65"/>
        <v>1.8958957374481502</v>
      </c>
      <c r="T83" s="106">
        <f t="shared" si="65"/>
        <v>0.5977433015509569</v>
      </c>
      <c r="U83" s="108">
        <f t="shared" si="65"/>
        <v>0.77225390210563649</v>
      </c>
      <c r="V83" s="103">
        <f t="shared" si="65"/>
        <v>0.80459463469380277</v>
      </c>
      <c r="W83" s="106">
        <f t="shared" si="65"/>
        <v>1.4786895947474326</v>
      </c>
      <c r="X83" s="106">
        <f t="shared" si="65"/>
        <v>0.37974066675241297</v>
      </c>
      <c r="Y83" s="108">
        <f t="shared" si="65"/>
        <v>0.53165822520241335</v>
      </c>
      <c r="AB83" s="173"/>
      <c r="AC83" s="174"/>
      <c r="AD83" s="174"/>
      <c r="AE83" s="170"/>
      <c r="AF83" s="170"/>
      <c r="AG83" s="170"/>
      <c r="AH83" s="170"/>
      <c r="AI83" s="170"/>
      <c r="AJ83" s="170"/>
      <c r="AK83" s="170"/>
      <c r="AL83" s="170"/>
    </row>
    <row r="84" spans="1:43" s="1" customFormat="1" x14ac:dyDescent="0.25">
      <c r="A84" s="209"/>
      <c r="B84" s="194"/>
      <c r="C84" s="146" t="s">
        <v>29</v>
      </c>
      <c r="D84" s="109">
        <f>_xlfn.STDEV.S(D75:D82)</f>
        <v>9.8568743451730132</v>
      </c>
      <c r="E84" s="110">
        <f t="shared" ref="E84:Y84" si="66">_xlfn.STDEV.S(E75:E82)</f>
        <v>4.4013362078044151</v>
      </c>
      <c r="F84" s="111">
        <f t="shared" si="66"/>
        <v>2.0532256364339485</v>
      </c>
      <c r="G84" s="110">
        <f t="shared" si="66"/>
        <v>11.383743022463223</v>
      </c>
      <c r="H84" s="111">
        <f t="shared" si="66"/>
        <v>3.1475968401300181</v>
      </c>
      <c r="I84" s="110">
        <f t="shared" si="66"/>
        <v>5.8734571737796015</v>
      </c>
      <c r="J84" s="112">
        <f t="shared" si="66"/>
        <v>0.53341217841132016</v>
      </c>
      <c r="K84" s="113">
        <f t="shared" si="66"/>
        <v>7.46855495208733</v>
      </c>
      <c r="L84" s="112">
        <f t="shared" si="66"/>
        <v>2.5414661352972601E-2</v>
      </c>
      <c r="M84" s="114"/>
      <c r="N84" s="109">
        <f t="shared" si="66"/>
        <v>0.22300355891019696</v>
      </c>
      <c r="O84" s="112">
        <f t="shared" si="66"/>
        <v>0.50292091232752978</v>
      </c>
      <c r="P84" s="112">
        <f t="shared" si="66"/>
        <v>0.15295467382684527</v>
      </c>
      <c r="Q84" s="115">
        <f t="shared" si="66"/>
        <v>0.15340550120164506</v>
      </c>
      <c r="R84" s="109">
        <f t="shared" si="66"/>
        <v>0.16121988728181633</v>
      </c>
      <c r="S84" s="112">
        <f t="shared" si="66"/>
        <v>0.43679260668556336</v>
      </c>
      <c r="T84" s="112">
        <f t="shared" si="66"/>
        <v>9.518818982948235E-2</v>
      </c>
      <c r="U84" s="115">
        <f t="shared" si="66"/>
        <v>9.8298709866792608E-2</v>
      </c>
      <c r="V84" s="109">
        <f t="shared" si="66"/>
        <v>0.1047085125122605</v>
      </c>
      <c r="W84" s="112">
        <f t="shared" si="66"/>
        <v>0.37377581918159775</v>
      </c>
      <c r="X84" s="112">
        <f t="shared" si="66"/>
        <v>5.1881493234228332E-2</v>
      </c>
      <c r="Y84" s="115">
        <f t="shared" si="66"/>
        <v>6.1235181299753617E-2</v>
      </c>
      <c r="AB84" s="173"/>
      <c r="AC84" s="174"/>
      <c r="AD84" s="174"/>
      <c r="AE84" s="170"/>
      <c r="AF84" s="170"/>
      <c r="AG84" s="170"/>
      <c r="AH84" s="170"/>
      <c r="AI84" s="170"/>
      <c r="AJ84" s="170"/>
      <c r="AK84" s="170"/>
      <c r="AL84" s="170"/>
    </row>
    <row r="85" spans="1:43" s="1" customFormat="1" ht="15.75" thickBot="1" x14ac:dyDescent="0.3">
      <c r="A85" s="209"/>
      <c r="B85" s="195"/>
      <c r="C85" s="147" t="s">
        <v>30</v>
      </c>
      <c r="D85" s="116">
        <f>D84/SQRT(COUNT(D75:D82))</f>
        <v>3.7255483173914894</v>
      </c>
      <c r="E85" s="117">
        <f t="shared" ref="E85:Y85" si="67">E84/SQRT(COUNT(E75:E82))</f>
        <v>1.6635487203192263</v>
      </c>
      <c r="F85" s="118">
        <f t="shared" si="67"/>
        <v>0.77604634564379249</v>
      </c>
      <c r="G85" s="117">
        <f t="shared" si="67"/>
        <v>4.3026504323577797</v>
      </c>
      <c r="H85" s="118">
        <f t="shared" si="67"/>
        <v>1.1896797809252511</v>
      </c>
      <c r="I85" s="117">
        <f t="shared" si="67"/>
        <v>2.2199581454298722</v>
      </c>
      <c r="J85" s="119">
        <f t="shared" si="67"/>
        <v>0.20161085290993852</v>
      </c>
      <c r="K85" s="120">
        <f t="shared" si="67"/>
        <v>2.8228484366061419</v>
      </c>
      <c r="L85" s="119">
        <f t="shared" si="67"/>
        <v>9.6058390849842624E-3</v>
      </c>
      <c r="M85" s="114"/>
      <c r="N85" s="116">
        <f t="shared" si="67"/>
        <v>8.4287422622674746E-2</v>
      </c>
      <c r="O85" s="119">
        <f t="shared" si="67"/>
        <v>0.19008623759319454</v>
      </c>
      <c r="P85" s="119">
        <f t="shared" si="67"/>
        <v>5.7811432687261813E-2</v>
      </c>
      <c r="Q85" s="121">
        <f t="shared" si="67"/>
        <v>5.798182941839615E-2</v>
      </c>
      <c r="R85" s="116">
        <f t="shared" si="67"/>
        <v>6.093538973507872E-2</v>
      </c>
      <c r="S85" s="119">
        <f t="shared" si="67"/>
        <v>0.16509208740023562</v>
      </c>
      <c r="T85" s="119">
        <f t="shared" si="67"/>
        <v>3.5977754005602575E-2</v>
      </c>
      <c r="U85" s="121">
        <f t="shared" si="67"/>
        <v>3.7153420072289188E-2</v>
      </c>
      <c r="V85" s="116">
        <f t="shared" si="67"/>
        <v>3.9576097751276615E-2</v>
      </c>
      <c r="W85" s="119">
        <f t="shared" si="67"/>
        <v>0.14127398052056478</v>
      </c>
      <c r="X85" s="119">
        <f t="shared" si="67"/>
        <v>1.9609361249206897E-2</v>
      </c>
      <c r="Y85" s="121">
        <f t="shared" si="67"/>
        <v>2.3144723029585861E-2</v>
      </c>
      <c r="AB85" s="173"/>
      <c r="AC85" s="174"/>
      <c r="AD85" s="174"/>
      <c r="AE85" s="170"/>
      <c r="AF85" s="170"/>
      <c r="AG85" s="170"/>
      <c r="AH85" s="170"/>
      <c r="AI85" s="170"/>
      <c r="AJ85" s="170"/>
      <c r="AK85" s="170"/>
      <c r="AL85" s="170"/>
      <c r="AM85" s="143"/>
    </row>
    <row r="86" spans="1:43" s="1" customFormat="1" ht="15" customHeight="1" x14ac:dyDescent="0.25">
      <c r="A86" s="209"/>
      <c r="B86" s="193" t="s">
        <v>97</v>
      </c>
      <c r="C86" s="14">
        <v>614</v>
      </c>
      <c r="D86" s="91">
        <v>18.199579038261827</v>
      </c>
      <c r="E86" s="88">
        <v>2.537093407722089E-3</v>
      </c>
      <c r="F86" s="89">
        <v>3.5511936336959931</v>
      </c>
      <c r="G86" s="88">
        <v>19.153913651082956</v>
      </c>
      <c r="H86" s="89">
        <v>0.12851918713948438</v>
      </c>
      <c r="I86" s="88">
        <v>5.4982891516889776</v>
      </c>
      <c r="J86" s="87">
        <v>0.78755367533573328</v>
      </c>
      <c r="K86" s="90">
        <v>27.803929581599423</v>
      </c>
      <c r="L86" s="87">
        <v>6.4536850197391624E-2</v>
      </c>
      <c r="M86" s="83"/>
      <c r="N86" s="91">
        <v>2.8027328515916268</v>
      </c>
      <c r="O86" s="87">
        <v>3.2114009046943344</v>
      </c>
      <c r="P86" s="87">
        <v>0.90280362845451012</v>
      </c>
      <c r="Q86" s="92">
        <v>1.1612378342323784</v>
      </c>
      <c r="R86" s="91">
        <v>0.83197818704057591</v>
      </c>
      <c r="S86" s="87">
        <v>1.9493880646345252</v>
      </c>
      <c r="T86" s="87">
        <v>0.36477120735762647</v>
      </c>
      <c r="U86" s="92">
        <v>0.53591767305401838</v>
      </c>
      <c r="V86" s="93">
        <v>1.6644859516487638</v>
      </c>
      <c r="W86" s="93">
        <v>2.5726772962929707</v>
      </c>
      <c r="X86" s="93">
        <v>0.61821574980173866</v>
      </c>
      <c r="Y86" s="95">
        <v>0.83306238511746977</v>
      </c>
      <c r="AB86" s="173"/>
      <c r="AC86" s="169"/>
      <c r="AD86" s="166"/>
      <c r="AE86" s="170"/>
      <c r="AF86" s="170"/>
      <c r="AG86" s="170"/>
      <c r="AH86" s="170"/>
      <c r="AI86" s="170"/>
      <c r="AJ86" s="170"/>
      <c r="AK86" s="170"/>
      <c r="AL86" s="170"/>
      <c r="AM86" s="143"/>
    </row>
    <row r="87" spans="1:43" s="1" customFormat="1" x14ac:dyDescent="0.25">
      <c r="A87" s="209"/>
      <c r="B87" s="194"/>
      <c r="C87" s="27">
        <v>111</v>
      </c>
      <c r="D87" s="94">
        <v>23.481387107579973</v>
      </c>
      <c r="E87" s="97">
        <v>3.9633074775461015E-4</v>
      </c>
      <c r="F87" s="98">
        <v>3.5903127723007051</v>
      </c>
      <c r="G87" s="97">
        <v>22.209219877624758</v>
      </c>
      <c r="H87" s="98">
        <v>0.26810108502748481</v>
      </c>
      <c r="I87" s="97">
        <v>1.1039831066621801</v>
      </c>
      <c r="J87" s="93">
        <v>1.4328459411944714</v>
      </c>
      <c r="K87" s="96">
        <v>32.327688484289119</v>
      </c>
      <c r="L87" s="93">
        <v>6.0297971245129547E-2</v>
      </c>
      <c r="M87" s="83"/>
      <c r="N87" s="94">
        <v>2.8248201071855683</v>
      </c>
      <c r="O87" s="93">
        <v>4.1200565936777762</v>
      </c>
      <c r="P87" s="93">
        <v>1.4094161599408088</v>
      </c>
      <c r="Q87" s="95">
        <v>1.6573618293273946</v>
      </c>
      <c r="R87" s="94">
        <v>0.87621600951271661</v>
      </c>
      <c r="S87" s="93">
        <v>1.9994630256306629</v>
      </c>
      <c r="T87" s="93">
        <v>0.47149970723443119</v>
      </c>
      <c r="U87" s="95">
        <v>0.61980793848618077</v>
      </c>
      <c r="V87" s="93">
        <v>1.7142076059500846</v>
      </c>
      <c r="W87" s="93">
        <v>2.9941253290179439</v>
      </c>
      <c r="X87" s="93">
        <v>0.8914897229055404</v>
      </c>
      <c r="Y87" s="95">
        <v>1.0872795495423984</v>
      </c>
      <c r="AB87" s="173"/>
      <c r="AC87" s="169"/>
      <c r="AD87" s="166"/>
      <c r="AE87" s="170"/>
      <c r="AF87" s="170"/>
      <c r="AG87" s="170"/>
      <c r="AH87" s="170"/>
      <c r="AI87" s="170"/>
      <c r="AJ87" s="170"/>
      <c r="AK87" s="170"/>
      <c r="AL87" s="170"/>
      <c r="AM87" s="143"/>
    </row>
    <row r="88" spans="1:43" s="1" customFormat="1" x14ac:dyDescent="0.25">
      <c r="A88" s="209"/>
      <c r="B88" s="194"/>
      <c r="C88" s="27">
        <v>566</v>
      </c>
      <c r="D88" s="94">
        <v>3.9859140047750472</v>
      </c>
      <c r="E88" s="97">
        <v>0.41834510702947547</v>
      </c>
      <c r="F88" s="98">
        <v>4.2397627860331299</v>
      </c>
      <c r="G88" s="97">
        <v>0.34272114792419794</v>
      </c>
      <c r="H88" s="98">
        <v>52.883093312795395</v>
      </c>
      <c r="I88" s="97">
        <v>94.811994160886343</v>
      </c>
      <c r="J88" s="93">
        <v>0.77132658980315116</v>
      </c>
      <c r="K88" s="96">
        <v>56.51186991856072</v>
      </c>
      <c r="L88" s="93">
        <v>0.19621200248967269</v>
      </c>
      <c r="M88" s="83"/>
      <c r="N88" s="94">
        <v>7.6892724771034056</v>
      </c>
      <c r="O88" s="93">
        <v>0.87206017875095665</v>
      </c>
      <c r="P88" s="93">
        <v>0.33460693650493994</v>
      </c>
      <c r="Q88" s="95">
        <v>0.42237577253381031</v>
      </c>
      <c r="R88" s="94">
        <v>0.78769502821617787</v>
      </c>
      <c r="S88" s="93">
        <v>0.82767426789429566</v>
      </c>
      <c r="T88" s="93">
        <v>0.27708620667228567</v>
      </c>
      <c r="U88" s="95">
        <v>0.3538514369275077</v>
      </c>
      <c r="V88" s="93">
        <v>3.4471097707064957</v>
      </c>
      <c r="W88" s="93">
        <v>0.86072008821968327</v>
      </c>
      <c r="X88" s="93">
        <v>0.31961060127727225</v>
      </c>
      <c r="Y88" s="95">
        <v>0.40461802149741394</v>
      </c>
      <c r="AB88" s="173"/>
      <c r="AC88" s="169"/>
      <c r="AD88" s="166"/>
      <c r="AE88" s="170"/>
      <c r="AF88" s="170"/>
      <c r="AG88" s="170"/>
      <c r="AH88" s="170"/>
      <c r="AI88" s="170"/>
      <c r="AJ88" s="170"/>
      <c r="AK88" s="170"/>
      <c r="AL88" s="170"/>
      <c r="AM88" s="143"/>
    </row>
    <row r="89" spans="1:43" s="1" customFormat="1" x14ac:dyDescent="0.25">
      <c r="A89" s="209"/>
      <c r="B89" s="194"/>
      <c r="C89" s="27">
        <v>594</v>
      </c>
      <c r="D89" s="94">
        <v>26.229466393637448</v>
      </c>
      <c r="E89" s="97">
        <v>2.0900093683610672E-4</v>
      </c>
      <c r="F89" s="98">
        <v>6.6588000908705185</v>
      </c>
      <c r="G89" s="97">
        <v>14.878927099011781</v>
      </c>
      <c r="H89" s="98">
        <v>5.395512864694299E-2</v>
      </c>
      <c r="I89" s="97">
        <v>2.5182810319479745</v>
      </c>
      <c r="J89" s="93">
        <v>1.3635021631758915</v>
      </c>
      <c r="K89" s="96">
        <v>29.119432990179401</v>
      </c>
      <c r="L89" s="93">
        <v>8.2052921172535237E-2</v>
      </c>
      <c r="M89" s="83"/>
      <c r="N89" s="94">
        <v>4.123423584609915</v>
      </c>
      <c r="O89" s="93">
        <v>5.3732103841210961</v>
      </c>
      <c r="P89" s="93">
        <v>2.6876632275828647</v>
      </c>
      <c r="Q89" s="95">
        <v>3.0416576435860905</v>
      </c>
      <c r="R89" s="94">
        <v>1.152792443561155</v>
      </c>
      <c r="S89" s="93">
        <v>1.766926233668263</v>
      </c>
      <c r="T89" s="93">
        <v>0.59880181120417209</v>
      </c>
      <c r="U89" s="95">
        <v>0.75509380300498752</v>
      </c>
      <c r="V89" s="93">
        <v>2.4008365522201252</v>
      </c>
      <c r="W89" s="93">
        <v>3.3148186850465411</v>
      </c>
      <c r="X89" s="93">
        <v>1.4405161033511393</v>
      </c>
      <c r="Y89" s="95">
        <v>1.6837815825944813</v>
      </c>
      <c r="AB89" s="173"/>
      <c r="AC89" s="169"/>
      <c r="AD89" s="166"/>
      <c r="AE89" s="170"/>
      <c r="AF89" s="170"/>
      <c r="AG89" s="170"/>
      <c r="AH89" s="170"/>
      <c r="AI89" s="170"/>
      <c r="AJ89" s="170"/>
      <c r="AK89" s="170"/>
      <c r="AL89" s="170"/>
      <c r="AM89" s="143"/>
    </row>
    <row r="90" spans="1:43" s="1" customFormat="1" x14ac:dyDescent="0.25">
      <c r="A90" s="209"/>
      <c r="B90" s="194"/>
      <c r="C90" s="27">
        <v>897</v>
      </c>
      <c r="D90" s="94">
        <v>29.501041035992777</v>
      </c>
      <c r="E90" s="97">
        <v>4.663306467763932</v>
      </c>
      <c r="F90" s="98">
        <v>0.34529395790449391</v>
      </c>
      <c r="G90" s="97">
        <v>17.082434566311033</v>
      </c>
      <c r="H90" s="98">
        <v>0.17632621661685977</v>
      </c>
      <c r="I90" s="97">
        <v>1.5805964246616921</v>
      </c>
      <c r="J90" s="93">
        <v>1.040199332385495</v>
      </c>
      <c r="K90" s="96">
        <v>31.201913383329074</v>
      </c>
      <c r="L90" s="93">
        <v>6.8899302740287841E-2</v>
      </c>
      <c r="M90" s="83"/>
      <c r="N90" s="94">
        <v>3.7925879845582786</v>
      </c>
      <c r="O90" s="93">
        <v>4.0075681145887065</v>
      </c>
      <c r="P90" s="93">
        <v>1.4146131651337219</v>
      </c>
      <c r="Q90" s="95">
        <v>1.7284451031120498</v>
      </c>
      <c r="R90" s="94">
        <v>1.0995572388174197</v>
      </c>
      <c r="S90" s="93">
        <v>2.0486102190100866</v>
      </c>
      <c r="T90" s="93">
        <v>0.46623667627239845</v>
      </c>
      <c r="U90" s="95">
        <v>0.67269208048554474</v>
      </c>
      <c r="V90" s="93">
        <v>2.2534038697360672</v>
      </c>
      <c r="W90" s="93">
        <v>2.9829528111213683</v>
      </c>
      <c r="X90" s="93">
        <v>0.89719392507776596</v>
      </c>
      <c r="Y90" s="95">
        <v>1.1557032083483088</v>
      </c>
      <c r="AB90" s="173"/>
      <c r="AC90" s="169"/>
      <c r="AD90" s="166"/>
      <c r="AE90" s="170"/>
      <c r="AF90" s="170"/>
      <c r="AG90" s="170"/>
      <c r="AH90" s="170"/>
      <c r="AI90" s="170"/>
      <c r="AJ90" s="170"/>
      <c r="AK90" s="170"/>
      <c r="AL90" s="170"/>
      <c r="AM90" s="143"/>
    </row>
    <row r="91" spans="1:43" s="1" customFormat="1" x14ac:dyDescent="0.25">
      <c r="A91" s="209"/>
      <c r="B91" s="194"/>
      <c r="C91" s="27">
        <v>34</v>
      </c>
      <c r="D91" s="94">
        <v>29.693260804324883</v>
      </c>
      <c r="E91" s="97">
        <v>2.7293859880971924E-2</v>
      </c>
      <c r="F91" s="98">
        <v>1.940707412752493</v>
      </c>
      <c r="G91" s="97">
        <v>19.526245109219801</v>
      </c>
      <c r="H91" s="98">
        <v>0.62939667614092842</v>
      </c>
      <c r="I91" s="97">
        <v>0.74563967085396854</v>
      </c>
      <c r="J91" s="93">
        <v>1.4999534202409552</v>
      </c>
      <c r="K91" s="96">
        <v>33.731272085905026</v>
      </c>
      <c r="L91" s="93">
        <v>6.3163977566769072E-2</v>
      </c>
      <c r="M91" s="83"/>
      <c r="N91" s="94">
        <v>3.6712738881012168</v>
      </c>
      <c r="O91" s="93">
        <v>3.5054197796698365</v>
      </c>
      <c r="P91" s="93">
        <v>1.0368511254464332</v>
      </c>
      <c r="Q91" s="95">
        <v>1.2633197990883835</v>
      </c>
      <c r="R91" s="94">
        <v>1.1323547344086369</v>
      </c>
      <c r="S91" s="93">
        <v>2.1564311684300392</v>
      </c>
      <c r="T91" s="93">
        <v>0.44622332342055893</v>
      </c>
      <c r="U91" s="95">
        <v>0.61150388215389206</v>
      </c>
      <c r="V91" s="93">
        <v>2.2408548140634736</v>
      </c>
      <c r="W91" s="93">
        <v>2.8427494523736239</v>
      </c>
      <c r="X91" s="93">
        <v>0.73715649942337835</v>
      </c>
      <c r="Y91" s="95">
        <v>0.93391768580319368</v>
      </c>
      <c r="AB91" s="173"/>
      <c r="AC91" s="169"/>
      <c r="AD91" s="166"/>
      <c r="AE91" s="170"/>
      <c r="AF91" s="170"/>
      <c r="AG91" s="170"/>
      <c r="AH91" s="170"/>
      <c r="AI91" s="170"/>
      <c r="AJ91" s="170"/>
      <c r="AK91" s="170"/>
      <c r="AL91" s="170"/>
      <c r="AM91" s="144"/>
      <c r="AN91" s="34"/>
      <c r="AO91" s="34"/>
      <c r="AP91" s="34"/>
      <c r="AQ91" s="34"/>
    </row>
    <row r="92" spans="1:43" s="1" customFormat="1" x14ac:dyDescent="0.25">
      <c r="A92" s="209"/>
      <c r="B92" s="194"/>
      <c r="C92" s="27">
        <v>35</v>
      </c>
      <c r="D92" s="94">
        <v>29.258212537450671</v>
      </c>
      <c r="E92" s="97">
        <v>0.59005185624399559</v>
      </c>
      <c r="F92" s="98">
        <v>2.7353534367945307</v>
      </c>
      <c r="G92" s="97">
        <v>14.94563789556125</v>
      </c>
      <c r="H92" s="98">
        <v>0.65957561104143902</v>
      </c>
      <c r="I92" s="97">
        <v>3.3446592986591424</v>
      </c>
      <c r="J92" s="93">
        <v>1.6724163909455543</v>
      </c>
      <c r="K92" s="96">
        <v>28.388908745107489</v>
      </c>
      <c r="L92" s="93">
        <v>8.2513807250365917E-2</v>
      </c>
      <c r="M92" s="83"/>
      <c r="N92" s="94">
        <v>2.9935804361107747</v>
      </c>
      <c r="O92" s="93">
        <v>2.8655100288683237</v>
      </c>
      <c r="P92" s="93">
        <v>0.55396640905897065</v>
      </c>
      <c r="Q92" s="95">
        <v>0.75290258947396771</v>
      </c>
      <c r="R92" s="94">
        <v>0.84192140850720443</v>
      </c>
      <c r="S92" s="93">
        <v>2.1602574360809248</v>
      </c>
      <c r="T92" s="93">
        <v>0.28156060176397402</v>
      </c>
      <c r="U92" s="95">
        <v>0.44226096933359815</v>
      </c>
      <c r="V92" s="93">
        <v>1.7680681709209716</v>
      </c>
      <c r="W92" s="93">
        <v>2.5432301008111278</v>
      </c>
      <c r="X92" s="93">
        <v>0.42522705791537707</v>
      </c>
      <c r="Y92" s="95">
        <v>0.60688515202625715</v>
      </c>
      <c r="AB92" s="173"/>
      <c r="AC92" s="169"/>
      <c r="AD92" s="166"/>
      <c r="AE92" s="170"/>
      <c r="AF92" s="170"/>
      <c r="AG92" s="170"/>
      <c r="AH92" s="170"/>
      <c r="AI92" s="170"/>
      <c r="AJ92" s="170"/>
      <c r="AK92" s="170"/>
      <c r="AL92" s="170"/>
      <c r="AM92" s="143"/>
    </row>
    <row r="93" spans="1:43" s="1" customFormat="1" ht="15.75" thickBot="1" x14ac:dyDescent="0.3">
      <c r="A93" s="209"/>
      <c r="B93" s="194"/>
      <c r="C93" s="27">
        <v>343</v>
      </c>
      <c r="D93" s="122">
        <v>17.962519957419978</v>
      </c>
      <c r="E93" s="100">
        <v>0.79947402205583173</v>
      </c>
      <c r="F93" s="101">
        <v>2.257012209589325</v>
      </c>
      <c r="G93" s="100">
        <v>5.4996296024200317</v>
      </c>
      <c r="H93" s="101">
        <v>0.49928268588388025</v>
      </c>
      <c r="I93" s="100">
        <v>0.47439947998477722</v>
      </c>
      <c r="J93" s="99">
        <v>2.8882351098295107</v>
      </c>
      <c r="K93" s="102">
        <v>29.040223172757926</v>
      </c>
      <c r="L93" s="99">
        <v>6.212282158054612E-2</v>
      </c>
      <c r="M93" s="83"/>
      <c r="N93" s="94">
        <v>2.0360336038611795</v>
      </c>
      <c r="O93" s="93">
        <v>2.3736622935770382</v>
      </c>
      <c r="P93" s="93">
        <v>0.75917335226713678</v>
      </c>
      <c r="Q93" s="95">
        <v>0.88796168779070594</v>
      </c>
      <c r="R93" s="94">
        <v>0.57775127585939401</v>
      </c>
      <c r="S93" s="93">
        <v>1.2498420563937622</v>
      </c>
      <c r="T93" s="93">
        <v>0.26908899971352185</v>
      </c>
      <c r="U93" s="95">
        <v>0.35510265044605593</v>
      </c>
      <c r="V93" s="93">
        <v>1.2134744779681541</v>
      </c>
      <c r="W93" s="93">
        <v>1.8070975262572904</v>
      </c>
      <c r="X93" s="93">
        <v>0.50359653811116767</v>
      </c>
      <c r="Y93" s="95">
        <v>0.6111228607965925</v>
      </c>
      <c r="AB93" s="173"/>
      <c r="AC93" s="169"/>
      <c r="AD93" s="166"/>
      <c r="AE93" s="170"/>
      <c r="AF93" s="170"/>
      <c r="AG93" s="170"/>
      <c r="AH93" s="170"/>
      <c r="AI93" s="170"/>
      <c r="AJ93" s="170"/>
      <c r="AK93" s="170"/>
      <c r="AL93" s="170"/>
    </row>
    <row r="94" spans="1:43" s="1" customFormat="1" x14ac:dyDescent="0.25">
      <c r="A94" s="209"/>
      <c r="B94" s="194"/>
      <c r="C94" s="145" t="s">
        <v>28</v>
      </c>
      <c r="D94" s="103">
        <f t="shared" ref="D94:L94" si="68">AVERAGE(D86:D93)</f>
        <v>22.288922609930328</v>
      </c>
      <c r="E94" s="104">
        <f t="shared" si="68"/>
        <v>0.81270171725831497</v>
      </c>
      <c r="F94" s="105">
        <f t="shared" si="68"/>
        <v>3.1648045374926488</v>
      </c>
      <c r="G94" s="104">
        <f t="shared" si="68"/>
        <v>14.204841118644476</v>
      </c>
      <c r="H94" s="105">
        <f t="shared" si="68"/>
        <v>6.912281237911551</v>
      </c>
      <c r="I94" s="104">
        <f t="shared" si="68"/>
        <v>13.759730290668134</v>
      </c>
      <c r="J94" s="106">
        <f t="shared" si="68"/>
        <v>1.4320040778638452</v>
      </c>
      <c r="K94" s="107">
        <f t="shared" si="68"/>
        <v>33.515654795216022</v>
      </c>
      <c r="L94" s="106">
        <f t="shared" si="68"/>
        <v>8.4974956780337271E-2</v>
      </c>
      <c r="M94" s="114"/>
      <c r="N94" s="103">
        <f t="shared" ref="N94:Y94" si="69">AVERAGE(N86:N93)</f>
        <v>3.7417156166402457</v>
      </c>
      <c r="O94" s="106">
        <f t="shared" si="69"/>
        <v>3.2911110347435084</v>
      </c>
      <c r="P94" s="106">
        <f t="shared" si="69"/>
        <v>1.1373867505486732</v>
      </c>
      <c r="Q94" s="108">
        <f t="shared" si="69"/>
        <v>1.3644077823930978</v>
      </c>
      <c r="R94" s="103">
        <f t="shared" si="69"/>
        <v>0.91253329074041012</v>
      </c>
      <c r="S94" s="106">
        <f t="shared" si="69"/>
        <v>1.76982405896782</v>
      </c>
      <c r="T94" s="106">
        <f t="shared" si="69"/>
        <v>0.39690856670487107</v>
      </c>
      <c r="U94" s="108">
        <f t="shared" si="69"/>
        <v>0.54327880423647312</v>
      </c>
      <c r="V94" s="103">
        <f t="shared" si="69"/>
        <v>2.0878051516517671</v>
      </c>
      <c r="W94" s="106">
        <f t="shared" si="69"/>
        <v>2.4897964111425686</v>
      </c>
      <c r="X94" s="106">
        <f t="shared" si="69"/>
        <v>0.7291257747329225</v>
      </c>
      <c r="Y94" s="108">
        <f t="shared" si="69"/>
        <v>0.91454630571576445</v>
      </c>
      <c r="AB94" s="173"/>
      <c r="AC94" s="174"/>
      <c r="AD94" s="174"/>
      <c r="AE94" s="170"/>
      <c r="AF94" s="170"/>
      <c r="AG94" s="170"/>
      <c r="AH94" s="170"/>
      <c r="AI94" s="170"/>
      <c r="AJ94" s="170"/>
      <c r="AK94" s="170"/>
      <c r="AL94" s="170"/>
    </row>
    <row r="95" spans="1:43" s="1" customFormat="1" x14ac:dyDescent="0.25">
      <c r="A95" s="209"/>
      <c r="B95" s="194"/>
      <c r="C95" s="146" t="s">
        <v>29</v>
      </c>
      <c r="D95" s="109">
        <f t="shared" ref="D95:L95" si="70">_xlfn.STDEV.S(D86:D93)</f>
        <v>8.8058450558300478</v>
      </c>
      <c r="E95" s="110">
        <f t="shared" si="70"/>
        <v>1.5868044567790163</v>
      </c>
      <c r="F95" s="111">
        <f t="shared" si="70"/>
        <v>1.8574353590898807</v>
      </c>
      <c r="G95" s="110">
        <f t="shared" si="70"/>
        <v>7.5033662172195683</v>
      </c>
      <c r="H95" s="111">
        <f t="shared" si="70"/>
        <v>18.576434241343918</v>
      </c>
      <c r="I95" s="110">
        <f t="shared" si="70"/>
        <v>32.791398221630509</v>
      </c>
      <c r="J95" s="112">
        <f t="shared" si="70"/>
        <v>0.67538764065519541</v>
      </c>
      <c r="K95" s="113">
        <f t="shared" si="70"/>
        <v>9.5161565503599697</v>
      </c>
      <c r="L95" s="112">
        <f t="shared" si="70"/>
        <v>4.5781017983600396E-2</v>
      </c>
      <c r="M95" s="114"/>
      <c r="N95" s="109">
        <f t="shared" ref="N95:Y95" si="71">_xlfn.STDEV.S(N86:N93)</f>
        <v>1.7290748789750823</v>
      </c>
      <c r="O95" s="112">
        <f t="shared" si="71"/>
        <v>1.3343022030446312</v>
      </c>
      <c r="P95" s="112">
        <f t="shared" si="71"/>
        <v>0.73165452348860116</v>
      </c>
      <c r="Q95" s="115">
        <f t="shared" si="71"/>
        <v>0.80811711838569822</v>
      </c>
      <c r="R95" s="109">
        <f t="shared" si="71"/>
        <v>0.20052843816956561</v>
      </c>
      <c r="S95" s="112">
        <f t="shared" si="71"/>
        <v>0.48146179175434289</v>
      </c>
      <c r="T95" s="112">
        <f t="shared" si="71"/>
        <v>0.1186809979841186</v>
      </c>
      <c r="U95" s="115">
        <f t="shared" si="71"/>
        <v>0.14816811927208237</v>
      </c>
      <c r="V95" s="109">
        <f t="shared" si="71"/>
        <v>0.67421965208011281</v>
      </c>
      <c r="W95" s="112">
        <f t="shared" si="71"/>
        <v>0.79574586104967271</v>
      </c>
      <c r="X95" s="112">
        <f t="shared" si="71"/>
        <v>0.35536122961458211</v>
      </c>
      <c r="Y95" s="115">
        <f t="shared" si="71"/>
        <v>0.40239980892310817</v>
      </c>
      <c r="AB95" s="173"/>
      <c r="AC95" s="174"/>
      <c r="AD95" s="174"/>
      <c r="AE95" s="170"/>
      <c r="AF95" s="170"/>
      <c r="AG95" s="170"/>
      <c r="AH95" s="170"/>
      <c r="AI95" s="170"/>
      <c r="AJ95" s="170"/>
      <c r="AK95" s="170"/>
      <c r="AL95" s="170"/>
    </row>
    <row r="96" spans="1:43" s="1" customFormat="1" ht="15.75" thickBot="1" x14ac:dyDescent="0.3">
      <c r="A96" s="210"/>
      <c r="B96" s="195"/>
      <c r="C96" s="147" t="s">
        <v>30</v>
      </c>
      <c r="D96" s="116">
        <f t="shared" ref="D96:L96" si="72">D95/SQRT(COUNT(D86:D93))</f>
        <v>3.1133363765277293</v>
      </c>
      <c r="E96" s="117">
        <f t="shared" si="72"/>
        <v>0.56102009590273905</v>
      </c>
      <c r="F96" s="118">
        <f t="shared" si="72"/>
        <v>0.65670256901406221</v>
      </c>
      <c r="G96" s="117">
        <f t="shared" si="72"/>
        <v>2.6528405669610047</v>
      </c>
      <c r="H96" s="118">
        <f t="shared" si="72"/>
        <v>6.5677613111601314</v>
      </c>
      <c r="I96" s="117">
        <f t="shared" si="72"/>
        <v>11.593510023551714</v>
      </c>
      <c r="J96" s="119">
        <f t="shared" si="72"/>
        <v>0.23878559031843591</v>
      </c>
      <c r="K96" s="120">
        <f t="shared" si="72"/>
        <v>3.3644694137961588</v>
      </c>
      <c r="L96" s="119">
        <f t="shared" si="72"/>
        <v>1.6186034132913561E-2</v>
      </c>
      <c r="M96" s="185"/>
      <c r="N96" s="116">
        <f t="shared" ref="N96:Y96" si="73">N95/SQRT(COUNT(N86:N93))</f>
        <v>0.61132028605129474</v>
      </c>
      <c r="O96" s="119">
        <f t="shared" si="73"/>
        <v>0.47174706796250415</v>
      </c>
      <c r="P96" s="119">
        <f t="shared" si="73"/>
        <v>0.25867893752230098</v>
      </c>
      <c r="Q96" s="121">
        <f t="shared" si="73"/>
        <v>0.28571254720172962</v>
      </c>
      <c r="R96" s="116">
        <f t="shared" si="73"/>
        <v>7.0897509225223573E-2</v>
      </c>
      <c r="S96" s="119">
        <f t="shared" si="73"/>
        <v>0.17022244891586061</v>
      </c>
      <c r="T96" s="119">
        <f t="shared" si="73"/>
        <v>4.1960069236278617E-2</v>
      </c>
      <c r="U96" s="121">
        <f t="shared" si="73"/>
        <v>5.2385340946473312E-2</v>
      </c>
      <c r="V96" s="116">
        <f t="shared" si="73"/>
        <v>0.23837264399754124</v>
      </c>
      <c r="W96" s="119">
        <f t="shared" si="73"/>
        <v>0.28133864722467589</v>
      </c>
      <c r="X96" s="119">
        <f t="shared" si="73"/>
        <v>0.12563916761563038</v>
      </c>
      <c r="Y96" s="121">
        <f t="shared" si="73"/>
        <v>0.14226981681885037</v>
      </c>
      <c r="AA96" s="143"/>
      <c r="AB96" s="173"/>
      <c r="AC96" s="174"/>
      <c r="AD96" s="174"/>
      <c r="AE96" s="170"/>
      <c r="AF96" s="170"/>
      <c r="AG96" s="170"/>
      <c r="AH96" s="170"/>
      <c r="AI96" s="170"/>
      <c r="AJ96" s="170"/>
      <c r="AK96" s="170"/>
      <c r="AL96" s="170"/>
    </row>
    <row r="97" spans="2:38" s="1" customFormat="1" x14ac:dyDescent="0.25">
      <c r="B97" s="75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</row>
    <row r="98" spans="2:38" s="1" customFormat="1" ht="18.75" x14ac:dyDescent="0.25">
      <c r="L98" s="125"/>
      <c r="M98" s="125"/>
      <c r="N98" s="125"/>
      <c r="O98" s="125"/>
      <c r="P98" s="125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</row>
    <row r="99" spans="2:38" s="1" customFormat="1" x14ac:dyDescent="0.25">
      <c r="L99" s="126"/>
      <c r="M99" s="127"/>
      <c r="N99" s="127"/>
      <c r="O99" s="127"/>
      <c r="P99" s="127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</row>
    <row r="100" spans="2:38" s="1" customFormat="1" x14ac:dyDescent="0.25">
      <c r="L100" s="126"/>
      <c r="M100" s="128"/>
      <c r="N100" s="128"/>
      <c r="O100" s="128"/>
      <c r="P100" s="128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</row>
    <row r="101" spans="2:38" s="1" customFormat="1" x14ac:dyDescent="0.25">
      <c r="L101" s="93"/>
      <c r="M101" s="93"/>
      <c r="N101" s="93"/>
      <c r="O101" s="93"/>
      <c r="P101" s="93"/>
    </row>
    <row r="102" spans="2:38" s="1" customFormat="1" x14ac:dyDescent="0.25">
      <c r="L102" s="93"/>
      <c r="M102" s="93"/>
      <c r="N102" s="93"/>
      <c r="O102" s="93"/>
      <c r="P102" s="93"/>
    </row>
    <row r="103" spans="2:38" s="1" customFormat="1" x14ac:dyDescent="0.25">
      <c r="L103" s="93"/>
      <c r="M103" s="93"/>
      <c r="N103" s="93"/>
      <c r="O103" s="93"/>
      <c r="P103" s="93"/>
    </row>
    <row r="104" spans="2:38" s="1" customFormat="1" x14ac:dyDescent="0.25">
      <c r="L104" s="93"/>
      <c r="M104" s="93"/>
      <c r="N104" s="93"/>
      <c r="O104" s="93"/>
      <c r="P104" s="93"/>
    </row>
    <row r="105" spans="2:38" s="1" customFormat="1" x14ac:dyDescent="0.25">
      <c r="L105" s="93"/>
      <c r="M105" s="93"/>
      <c r="N105" s="93"/>
      <c r="O105" s="93"/>
      <c r="P105" s="93"/>
    </row>
    <row r="106" spans="2:38" s="1" customFormat="1" x14ac:dyDescent="0.25">
      <c r="L106" s="93"/>
      <c r="M106" s="93"/>
      <c r="N106" s="93"/>
      <c r="O106" s="93"/>
      <c r="P106" s="93"/>
    </row>
    <row r="107" spans="2:38" s="1" customFormat="1" x14ac:dyDescent="0.25">
      <c r="L107" s="93"/>
      <c r="M107" s="93"/>
      <c r="N107" s="93"/>
      <c r="O107" s="93"/>
      <c r="P107" s="93"/>
    </row>
    <row r="108" spans="2:38" s="1" customFormat="1" x14ac:dyDescent="0.25">
      <c r="L108" s="93"/>
      <c r="M108" s="93"/>
      <c r="N108" s="93"/>
      <c r="O108" s="93"/>
      <c r="P108" s="93"/>
    </row>
    <row r="109" spans="2:38" s="1" customFormat="1" x14ac:dyDescent="0.25">
      <c r="L109" s="93"/>
      <c r="M109" s="93"/>
      <c r="N109" s="93"/>
      <c r="O109" s="93"/>
      <c r="P109" s="93"/>
    </row>
    <row r="110" spans="2:38" s="1" customFormat="1" x14ac:dyDescent="0.25">
      <c r="L110" s="93"/>
      <c r="M110" s="93"/>
      <c r="N110" s="93"/>
      <c r="O110" s="93"/>
      <c r="P110" s="93"/>
    </row>
    <row r="111" spans="2:38" s="1" customFormat="1" x14ac:dyDescent="0.25">
      <c r="L111" s="93"/>
      <c r="M111" s="93"/>
      <c r="N111" s="93"/>
      <c r="O111" s="93"/>
      <c r="P111" s="93"/>
    </row>
    <row r="112" spans="2:38" s="1" customFormat="1" x14ac:dyDescent="0.25">
      <c r="L112" s="93"/>
      <c r="M112" s="93"/>
      <c r="N112" s="93"/>
      <c r="O112" s="93"/>
      <c r="P112" s="93"/>
    </row>
    <row r="113" spans="12:28" s="1" customFormat="1" x14ac:dyDescent="0.25">
      <c r="L113" s="93"/>
      <c r="M113" s="93"/>
      <c r="N113" s="93"/>
      <c r="O113" s="93"/>
      <c r="P113" s="93"/>
    </row>
    <row r="114" spans="12:28" s="1" customFormat="1" x14ac:dyDescent="0.25">
      <c r="L114" s="93"/>
      <c r="M114" s="93"/>
      <c r="N114" s="93"/>
      <c r="O114" s="93"/>
      <c r="P114" s="93"/>
    </row>
    <row r="115" spans="12:28" s="1" customFormat="1" x14ac:dyDescent="0.25">
      <c r="L115" s="93"/>
      <c r="M115" s="93"/>
      <c r="N115" s="93"/>
      <c r="O115" s="93"/>
      <c r="P115" s="93"/>
    </row>
    <row r="116" spans="12:28" s="1" customFormat="1" x14ac:dyDescent="0.25">
      <c r="L116" s="93"/>
      <c r="M116" s="93"/>
      <c r="N116" s="93"/>
      <c r="O116" s="93"/>
      <c r="P116" s="93"/>
    </row>
    <row r="117" spans="12:28" s="1" customFormat="1" x14ac:dyDescent="0.25">
      <c r="L117" s="93"/>
      <c r="M117" s="93"/>
      <c r="N117" s="93"/>
      <c r="O117" s="93"/>
      <c r="P117" s="93"/>
    </row>
    <row r="118" spans="12:28" s="1" customFormat="1" x14ac:dyDescent="0.25">
      <c r="L118" s="93"/>
      <c r="M118" s="93"/>
      <c r="N118" s="93"/>
      <c r="O118" s="93"/>
      <c r="P118" s="93"/>
    </row>
    <row r="119" spans="12:28" s="1" customFormat="1" x14ac:dyDescent="0.25">
      <c r="L119" s="126"/>
      <c r="N119" s="128"/>
      <c r="O119" s="128"/>
      <c r="P119" s="128"/>
      <c r="Q119" s="128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</row>
    <row r="120" spans="12:28" s="1" customFormat="1" x14ac:dyDescent="0.25">
      <c r="L120" s="93"/>
      <c r="N120" s="93"/>
      <c r="O120" s="93"/>
      <c r="P120" s="93"/>
      <c r="Q120" s="93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</row>
    <row r="121" spans="12:28" s="1" customFormat="1" x14ac:dyDescent="0.25">
      <c r="L121" s="93"/>
      <c r="N121" s="93"/>
      <c r="O121" s="93"/>
      <c r="P121" s="93"/>
      <c r="Q121" s="93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</row>
  </sheetData>
  <mergeCells count="30">
    <mergeCell ref="AO3:AO4"/>
    <mergeCell ref="B50:Y50"/>
    <mergeCell ref="B86:B96"/>
    <mergeCell ref="B75:B85"/>
    <mergeCell ref="B64:B74"/>
    <mergeCell ref="B53:B63"/>
    <mergeCell ref="V51:Y51"/>
    <mergeCell ref="B51:B52"/>
    <mergeCell ref="C51:C52"/>
    <mergeCell ref="E51:F51"/>
    <mergeCell ref="G51:H51"/>
    <mergeCell ref="I51:K51"/>
    <mergeCell ref="N51:Q51"/>
    <mergeCell ref="R51:U51"/>
    <mergeCell ref="AP3:AP4"/>
    <mergeCell ref="AQ3:AQ4"/>
    <mergeCell ref="B5:B15"/>
    <mergeCell ref="A2:A96"/>
    <mergeCell ref="B2:AQ2"/>
    <mergeCell ref="B3:B4"/>
    <mergeCell ref="C3:C4"/>
    <mergeCell ref="D3:G3"/>
    <mergeCell ref="H3:K3"/>
    <mergeCell ref="L3:S3"/>
    <mergeCell ref="T3:AA3"/>
    <mergeCell ref="AB3:AI3"/>
    <mergeCell ref="B38:B48"/>
    <mergeCell ref="B16:B26"/>
    <mergeCell ref="B27:B37"/>
    <mergeCell ref="AJ3:AN3"/>
  </mergeCells>
  <pageMargins left="0.25" right="0.25" top="0.75" bottom="0.75" header="0.3" footer="0.3"/>
  <pageSetup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R201"/>
  <sheetViews>
    <sheetView workbookViewId="0">
      <selection activeCell="A2" sqref="A2:A176"/>
    </sheetView>
  </sheetViews>
  <sheetFormatPr defaultRowHeight="15" x14ac:dyDescent="0.25"/>
  <cols>
    <col min="1" max="1" width="8.7109375" style="1"/>
    <col min="2" max="2" width="14.28515625" style="1" customWidth="1"/>
    <col min="3" max="3" width="8.42578125" style="1" bestFit="1" customWidth="1"/>
    <col min="4" max="32" width="14.28515625" style="1" customWidth="1"/>
    <col min="33" max="33" width="17.5703125" style="1" customWidth="1"/>
    <col min="34" max="44" width="14.28515625" style="1" customWidth="1"/>
  </cols>
  <sheetData>
    <row r="1" spans="1:44" ht="15.75" customHeight="1" thickBot="1" x14ac:dyDescent="0.3"/>
    <row r="2" spans="1:44" ht="19.5" customHeight="1" thickBot="1" x14ac:dyDescent="0.3">
      <c r="A2" s="208" t="s">
        <v>56</v>
      </c>
      <c r="B2" s="206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131"/>
    </row>
    <row r="3" spans="1:44" x14ac:dyDescent="0.25">
      <c r="A3" s="209"/>
      <c r="B3" s="196" t="s">
        <v>1</v>
      </c>
      <c r="C3" s="198" t="s">
        <v>2</v>
      </c>
      <c r="D3" s="186" t="s">
        <v>3</v>
      </c>
      <c r="E3" s="187"/>
      <c r="F3" s="187"/>
      <c r="G3" s="188"/>
      <c r="H3" s="186" t="s">
        <v>4</v>
      </c>
      <c r="I3" s="187"/>
      <c r="J3" s="187"/>
      <c r="K3" s="188"/>
      <c r="L3" s="186" t="s">
        <v>52</v>
      </c>
      <c r="M3" s="187"/>
      <c r="N3" s="187"/>
      <c r="O3" s="187"/>
      <c r="P3" s="187"/>
      <c r="Q3" s="187"/>
      <c r="R3" s="187"/>
      <c r="S3" s="188"/>
      <c r="T3" s="187" t="s">
        <v>53</v>
      </c>
      <c r="U3" s="187"/>
      <c r="V3" s="187"/>
      <c r="W3" s="187"/>
      <c r="X3" s="187"/>
      <c r="Y3" s="187"/>
      <c r="Z3" s="187"/>
      <c r="AA3" s="188"/>
      <c r="AB3" s="186" t="s">
        <v>54</v>
      </c>
      <c r="AC3" s="187"/>
      <c r="AD3" s="187"/>
      <c r="AE3" s="187"/>
      <c r="AF3" s="187"/>
      <c r="AG3" s="187"/>
      <c r="AH3" s="187"/>
      <c r="AI3" s="188"/>
      <c r="AJ3" s="186" t="s">
        <v>5</v>
      </c>
      <c r="AK3" s="187"/>
      <c r="AL3" s="187"/>
      <c r="AM3" s="187"/>
      <c r="AN3" s="188"/>
      <c r="AO3" s="189" t="s">
        <v>6</v>
      </c>
      <c r="AP3" s="191" t="s">
        <v>7</v>
      </c>
      <c r="AQ3" s="191" t="s">
        <v>57</v>
      </c>
      <c r="AR3"/>
    </row>
    <row r="4" spans="1:44" ht="18.75" thickBot="1" x14ac:dyDescent="0.3">
      <c r="A4" s="209"/>
      <c r="B4" s="197"/>
      <c r="C4" s="199"/>
      <c r="D4" s="2" t="s">
        <v>8</v>
      </c>
      <c r="E4" s="3" t="s">
        <v>9</v>
      </c>
      <c r="F4" s="3" t="s">
        <v>10</v>
      </c>
      <c r="G4" s="4" t="s">
        <v>11</v>
      </c>
      <c r="H4" s="5" t="s">
        <v>12</v>
      </c>
      <c r="I4" s="3" t="s">
        <v>13</v>
      </c>
      <c r="J4" s="6" t="s">
        <v>14</v>
      </c>
      <c r="K4" s="1" t="s">
        <v>58</v>
      </c>
      <c r="L4" s="129" t="s">
        <v>15</v>
      </c>
      <c r="M4" s="7" t="s">
        <v>16</v>
      </c>
      <c r="N4" s="7" t="s">
        <v>17</v>
      </c>
      <c r="O4" s="8" t="s">
        <v>18</v>
      </c>
      <c r="P4" s="8" t="s">
        <v>19</v>
      </c>
      <c r="Q4" s="7" t="s">
        <v>20</v>
      </c>
      <c r="R4" s="7" t="s">
        <v>21</v>
      </c>
      <c r="S4" s="9" t="s">
        <v>22</v>
      </c>
      <c r="T4" s="10" t="s">
        <v>15</v>
      </c>
      <c r="U4" s="10" t="s">
        <v>16</v>
      </c>
      <c r="V4" s="10" t="s">
        <v>17</v>
      </c>
      <c r="W4" s="11" t="s">
        <v>18</v>
      </c>
      <c r="X4" s="11" t="s">
        <v>19</v>
      </c>
      <c r="Y4" s="10" t="s">
        <v>20</v>
      </c>
      <c r="Z4" s="10" t="s">
        <v>21</v>
      </c>
      <c r="AA4" s="12" t="s">
        <v>22</v>
      </c>
      <c r="AB4" s="10" t="s">
        <v>15</v>
      </c>
      <c r="AC4" s="10" t="s">
        <v>16</v>
      </c>
      <c r="AD4" s="10" t="s">
        <v>17</v>
      </c>
      <c r="AE4" s="11" t="s">
        <v>18</v>
      </c>
      <c r="AF4" s="11" t="s">
        <v>19</v>
      </c>
      <c r="AG4" s="10" t="s">
        <v>20</v>
      </c>
      <c r="AH4" s="10" t="s">
        <v>21</v>
      </c>
      <c r="AI4" s="12" t="s">
        <v>22</v>
      </c>
      <c r="AJ4" s="10" t="s">
        <v>23</v>
      </c>
      <c r="AK4" s="10" t="s">
        <v>24</v>
      </c>
      <c r="AL4" s="10" t="s">
        <v>25</v>
      </c>
      <c r="AM4" s="10" t="s">
        <v>26</v>
      </c>
      <c r="AN4" s="13" t="s">
        <v>27</v>
      </c>
      <c r="AO4" s="190"/>
      <c r="AP4" s="192"/>
      <c r="AQ4" s="192"/>
      <c r="AR4"/>
    </row>
    <row r="5" spans="1:44" ht="15" customHeight="1" x14ac:dyDescent="0.25">
      <c r="A5" s="209"/>
      <c r="B5" s="193" t="s">
        <v>59</v>
      </c>
      <c r="C5" s="14">
        <v>292</v>
      </c>
      <c r="D5" s="15"/>
      <c r="E5" s="16"/>
      <c r="G5" s="16"/>
      <c r="H5" s="18">
        <v>5.16</v>
      </c>
      <c r="I5" s="19">
        <v>583</v>
      </c>
      <c r="J5" s="19">
        <v>79.302000000000007</v>
      </c>
      <c r="K5" s="26">
        <f>IF(I5="","",I5-2*J5)</f>
        <v>424.39599999999996</v>
      </c>
      <c r="L5" s="23">
        <v>120.0000000000001</v>
      </c>
      <c r="M5" s="19">
        <v>940.19487716404103</v>
      </c>
      <c r="N5" s="19">
        <v>25.38020223893761</v>
      </c>
      <c r="O5" s="22">
        <v>1.7203870537203871</v>
      </c>
      <c r="P5" s="22">
        <v>1.816196758623428</v>
      </c>
      <c r="Q5" s="19">
        <v>67.70758349548629</v>
      </c>
      <c r="R5" s="19">
        <v>262.23261243627661</v>
      </c>
      <c r="S5" s="20">
        <v>280.3273262730707</v>
      </c>
      <c r="T5" s="23">
        <v>100.00000000000003</v>
      </c>
      <c r="U5" s="19">
        <v>914.04573519932273</v>
      </c>
      <c r="V5" s="19">
        <v>26.149661136007474</v>
      </c>
      <c r="W5" s="22">
        <v>1.7203870537203871</v>
      </c>
      <c r="X5" s="22">
        <v>1.7627548135257938</v>
      </c>
      <c r="Y5" s="19">
        <v>60.291564671822009</v>
      </c>
      <c r="Z5" s="19">
        <v>233.14907266367393</v>
      </c>
      <c r="AA5" s="20">
        <v>219.67403549499645</v>
      </c>
      <c r="AB5" s="23">
        <v>84.000000000000142</v>
      </c>
      <c r="AC5" s="19">
        <v>886.52501968526201</v>
      </c>
      <c r="AD5" s="19">
        <v>27.013220148052131</v>
      </c>
      <c r="AE5" s="22">
        <v>1.7203870537203871</v>
      </c>
      <c r="AF5" s="22">
        <v>1.7064030421744973</v>
      </c>
      <c r="AG5" s="19">
        <v>53.96258122655712</v>
      </c>
      <c r="AH5" s="19">
        <v>210.12480513022442</v>
      </c>
      <c r="AI5" s="20">
        <v>172.56461169110068</v>
      </c>
      <c r="AJ5" s="21">
        <f>IF(L5="","",L5)</f>
        <v>120.0000000000001</v>
      </c>
      <c r="AK5" s="19">
        <f>IF(L5="","",(M5-2*N5))</f>
        <v>889.4344726861658</v>
      </c>
      <c r="AL5" s="22">
        <f>IF(L5="","",AB5)</f>
        <v>84.000000000000142</v>
      </c>
      <c r="AM5" s="19">
        <f>IF(L5="","",AC5-2*AD5)</f>
        <v>832.49857938915773</v>
      </c>
      <c r="AN5" s="24">
        <f>IF(L5="","",(AK5-AM5)/(AM5*(AJ5-AL5))*7500.6)</f>
        <v>14.249385719235431</v>
      </c>
      <c r="AO5" s="25">
        <f>IF(L5="","",AK5/2)</f>
        <v>444.7172363430829</v>
      </c>
      <c r="AP5" s="26">
        <f>IF(L5="","",AM5/2)</f>
        <v>416.24928969457886</v>
      </c>
      <c r="AQ5" s="26">
        <f>IF(L5="","",(U5-2*V5)/2)</f>
        <v>430.8732064636539</v>
      </c>
      <c r="AR5"/>
    </row>
    <row r="6" spans="1:44" ht="15" customHeight="1" x14ac:dyDescent="0.25">
      <c r="A6" s="209"/>
      <c r="B6" s="194"/>
      <c r="C6" s="27">
        <v>293</v>
      </c>
      <c r="D6" s="28"/>
      <c r="H6" s="30">
        <v>5.78</v>
      </c>
      <c r="I6" s="31">
        <v>598</v>
      </c>
      <c r="J6" s="31">
        <v>95.613</v>
      </c>
      <c r="K6" s="38">
        <f t="shared" ref="K6:K13" si="0">IF(I6="","",I6-2*J6)</f>
        <v>406.774</v>
      </c>
      <c r="L6" s="35">
        <v>120.00000000000011</v>
      </c>
      <c r="M6" s="31">
        <v>923.61671338038514</v>
      </c>
      <c r="N6" s="31">
        <v>31.345693123867534</v>
      </c>
      <c r="O6" s="34">
        <v>1.7174364364364365</v>
      </c>
      <c r="P6" s="34">
        <v>1.7760631152010655</v>
      </c>
      <c r="Q6" s="31">
        <v>55.544257370544258</v>
      </c>
      <c r="R6" s="31">
        <v>237.11855792114284</v>
      </c>
      <c r="S6" s="32">
        <v>219.7020767601324</v>
      </c>
      <c r="T6" s="35">
        <v>99.999999999999915</v>
      </c>
      <c r="U6" s="31">
        <v>898.23237048703822</v>
      </c>
      <c r="V6" s="31">
        <v>32.299085950064089</v>
      </c>
      <c r="W6" s="34">
        <v>1.7174364364364365</v>
      </c>
      <c r="X6" s="34">
        <v>1.7236379216360578</v>
      </c>
      <c r="Y6" s="31">
        <v>49.7141247298498</v>
      </c>
      <c r="Z6" s="31">
        <v>210.32821156888377</v>
      </c>
      <c r="AA6" s="32">
        <v>172.04838478623608</v>
      </c>
      <c r="AB6" s="35">
        <v>83.999999999999915</v>
      </c>
      <c r="AC6" s="31">
        <v>872.02534624527971</v>
      </c>
      <c r="AD6" s="31">
        <v>33.348796496900036</v>
      </c>
      <c r="AE6" s="34">
        <v>1.7174364364364365</v>
      </c>
      <c r="AF6" s="34">
        <v>1.6693834628451369</v>
      </c>
      <c r="AG6" s="31">
        <v>44.831872368030389</v>
      </c>
      <c r="AH6" s="31">
        <v>190.6109011472744</v>
      </c>
      <c r="AI6" s="32">
        <v>135.21880572468737</v>
      </c>
      <c r="AJ6" s="33">
        <f t="shared" ref="AJ6:AJ13" si="1">IF(L6="","",L6)</f>
        <v>120.00000000000011</v>
      </c>
      <c r="AK6" s="31">
        <f t="shared" ref="AK6:AK13" si="2">IF(L6="","",(M6-2*N6))</f>
        <v>860.92532713265007</v>
      </c>
      <c r="AL6" s="34">
        <f t="shared" ref="AL6:AL13" si="3">IF(L6="","",AB6)</f>
        <v>83.999999999999915</v>
      </c>
      <c r="AM6" s="31">
        <f t="shared" ref="AM6:AM13" si="4">IF(L6="","",AC6-2*AD6)</f>
        <v>805.32775325147963</v>
      </c>
      <c r="AN6" s="36">
        <f t="shared" ref="AN6:AN13" si="5">IF(L6="","",(AK6-AM6)/(AM6*(AJ6-AL6))*7500.6)</f>
        <v>14.383900804824911</v>
      </c>
      <c r="AO6" s="37">
        <f t="shared" ref="AO6:AO13" si="6">IF(L6="","",AK6/2)</f>
        <v>430.46266356632503</v>
      </c>
      <c r="AP6" s="38">
        <f t="shared" ref="AP6:AP13" si="7">IF(L6="","",AM6/2)</f>
        <v>402.66387662573982</v>
      </c>
      <c r="AQ6" s="38">
        <f t="shared" ref="AQ6:AQ13" si="8">IF(L6="","",(U6-2*V6)/2)</f>
        <v>416.81709929345504</v>
      </c>
      <c r="AR6"/>
    </row>
    <row r="7" spans="1:44" ht="15" customHeight="1" x14ac:dyDescent="0.25">
      <c r="A7" s="209"/>
      <c r="B7" s="194"/>
      <c r="C7" s="27">
        <v>299</v>
      </c>
      <c r="D7" s="28"/>
      <c r="H7" s="30">
        <v>4.3099999999999996</v>
      </c>
      <c r="I7" s="31">
        <v>556</v>
      </c>
      <c r="J7" s="31">
        <v>90.440000000000026</v>
      </c>
      <c r="K7" s="38">
        <f t="shared" si="0"/>
        <v>375.11999999999995</v>
      </c>
      <c r="L7" s="35">
        <v>120.00000000000004</v>
      </c>
      <c r="M7" s="31">
        <v>874.41322231813501</v>
      </c>
      <c r="N7" s="31">
        <v>33.031743182753928</v>
      </c>
      <c r="O7" s="34">
        <v>1.514996996996997</v>
      </c>
      <c r="P7" s="34">
        <v>1.8072460673927766</v>
      </c>
      <c r="Q7" s="31">
        <v>42.829414129655916</v>
      </c>
      <c r="R7" s="31">
        <v>216.61521134744632</v>
      </c>
      <c r="S7" s="32">
        <v>195.75567574672456</v>
      </c>
      <c r="T7" s="35">
        <v>99.999999999999972</v>
      </c>
      <c r="U7" s="31">
        <v>850.36322358789914</v>
      </c>
      <c r="V7" s="31">
        <v>34.045949816963237</v>
      </c>
      <c r="W7" s="34">
        <v>1.514996996996997</v>
      </c>
      <c r="X7" s="34">
        <v>1.7534093860532172</v>
      </c>
      <c r="Y7" s="31">
        <v>37.587601024244442</v>
      </c>
      <c r="Z7" s="31">
        <v>195.33951335492344</v>
      </c>
      <c r="AA7" s="32">
        <v>153.16419936914255</v>
      </c>
      <c r="AB7" s="35">
        <v>84.000000000000043</v>
      </c>
      <c r="AC7" s="31">
        <v>825.76707431217858</v>
      </c>
      <c r="AD7" s="31">
        <v>35.152788716147967</v>
      </c>
      <c r="AE7" s="34">
        <v>1.514996996996997</v>
      </c>
      <c r="AF7" s="34">
        <v>1.6982006306298447</v>
      </c>
      <c r="AG7" s="31">
        <v>33.240007249467538</v>
      </c>
      <c r="AH7" s="31">
        <v>178.37285696523045</v>
      </c>
      <c r="AI7" s="32">
        <v>120.33643641324828</v>
      </c>
      <c r="AJ7" s="33">
        <f t="shared" ref="AJ7" si="9">IF(L7="","",L7)</f>
        <v>120.00000000000004</v>
      </c>
      <c r="AK7" s="31">
        <f t="shared" ref="AK7" si="10">IF(L7="","",(M7-2*N7))</f>
        <v>808.34973595262716</v>
      </c>
      <c r="AL7" s="34">
        <f t="shared" ref="AL7" si="11">IF(L7="","",AB7)</f>
        <v>84.000000000000043</v>
      </c>
      <c r="AM7" s="31">
        <f t="shared" ref="AM7" si="12">IF(L7="","",AC7-2*AD7)</f>
        <v>755.46149687988259</v>
      </c>
      <c r="AN7" s="36">
        <f t="shared" ref="AN7" si="13">IF(L7="","",(AK7-AM7)/(AM7*(AJ7-AL7))*7500.6)</f>
        <v>14.586136628162773</v>
      </c>
      <c r="AO7" s="37">
        <f t="shared" ref="AO7" si="14">IF(L7="","",AK7/2)</f>
        <v>404.17486797631358</v>
      </c>
      <c r="AP7" s="38">
        <f t="shared" ref="AP7" si="15">IF(L7="","",AM7/2)</f>
        <v>377.73074843994129</v>
      </c>
      <c r="AQ7" s="38">
        <f t="shared" ref="AQ7" si="16">IF(L7="","",(U7-2*V7)/2)</f>
        <v>391.13566197698634</v>
      </c>
      <c r="AR7"/>
    </row>
    <row r="8" spans="1:44" ht="15" customHeight="1" x14ac:dyDescent="0.25">
      <c r="A8" s="209"/>
      <c r="B8" s="194"/>
      <c r="C8" s="27">
        <v>309</v>
      </c>
      <c r="D8" s="28"/>
      <c r="H8" s="30">
        <v>4.3499999999999996</v>
      </c>
      <c r="I8" s="31">
        <v>611</v>
      </c>
      <c r="J8" s="31">
        <v>90.283000000000001</v>
      </c>
      <c r="K8" s="38">
        <f t="shared" si="0"/>
        <v>430.43399999999997</v>
      </c>
      <c r="L8" s="35">
        <v>119.99999999999977</v>
      </c>
      <c r="M8" s="31">
        <v>970.79301970979577</v>
      </c>
      <c r="N8" s="31">
        <v>29.038621513249819</v>
      </c>
      <c r="O8" s="34">
        <v>1.7190720720720722</v>
      </c>
      <c r="P8" s="34">
        <v>1.808572407270256</v>
      </c>
      <c r="Q8" s="31">
        <v>63.138688629218002</v>
      </c>
      <c r="R8" s="31">
        <v>243.49512330880731</v>
      </c>
      <c r="S8" s="32">
        <v>251.4236441118147</v>
      </c>
      <c r="T8" s="35">
        <v>99.999999999999972</v>
      </c>
      <c r="U8" s="31">
        <v>935.72039796914476</v>
      </c>
      <c r="V8" s="31">
        <v>30.200609501814913</v>
      </c>
      <c r="W8" s="34">
        <v>1.7190720720720722</v>
      </c>
      <c r="X8" s="34">
        <v>1.7389864138626736</v>
      </c>
      <c r="Y8" s="31">
        <v>54.485087438005202</v>
      </c>
      <c r="Z8" s="31">
        <v>206.0223122323938</v>
      </c>
      <c r="AA8" s="32">
        <v>193.20396982827356</v>
      </c>
      <c r="AB8" s="35">
        <v>83.999999999999915</v>
      </c>
      <c r="AC8" s="31">
        <v>898.66784292990235</v>
      </c>
      <c r="AD8" s="31">
        <v>31.537651195094607</v>
      </c>
      <c r="AE8" s="34">
        <v>1.7190720720720722</v>
      </c>
      <c r="AF8" s="34">
        <v>1.6652619210335129</v>
      </c>
      <c r="AG8" s="31">
        <v>47.144566281461195</v>
      </c>
      <c r="AH8" s="31">
        <v>179.53510937851934</v>
      </c>
      <c r="AI8" s="32">
        <v>148.35760172042993</v>
      </c>
      <c r="AJ8" s="33">
        <f t="shared" ref="AJ8" si="17">IF(L8="","",L8)</f>
        <v>119.99999999999977</v>
      </c>
      <c r="AK8" s="31">
        <f t="shared" ref="AK8" si="18">IF(L8="","",(M8-2*N8))</f>
        <v>912.7157766832961</v>
      </c>
      <c r="AL8" s="34">
        <f t="shared" ref="AL8" si="19">IF(L8="","",AB8)</f>
        <v>83.999999999999915</v>
      </c>
      <c r="AM8" s="31">
        <f t="shared" ref="AM8" si="20">IF(L8="","",AC8-2*AD8)</f>
        <v>835.59254053971313</v>
      </c>
      <c r="AN8" s="36">
        <f t="shared" ref="AN8" si="21">IF(L8="","",(AK8-AM8)/(AM8*(AJ8-AL8))*7500.6)</f>
        <v>19.230217445618621</v>
      </c>
      <c r="AO8" s="37">
        <f t="shared" ref="AO8" si="22">IF(L8="","",AK8/2)</f>
        <v>456.35788834164805</v>
      </c>
      <c r="AP8" s="38">
        <f t="shared" ref="AP8" si="23">IF(L8="","",AM8/2)</f>
        <v>417.79627026985656</v>
      </c>
      <c r="AQ8" s="38">
        <f t="shared" ref="AQ8" si="24">IF(L8="","",(U8-2*V8)/2)</f>
        <v>437.65958948275744</v>
      </c>
      <c r="AR8"/>
    </row>
    <row r="9" spans="1:44" ht="15" customHeight="1" x14ac:dyDescent="0.25">
      <c r="A9" s="209"/>
      <c r="B9" s="194"/>
      <c r="C9" s="27">
        <v>322</v>
      </c>
      <c r="D9" s="28"/>
      <c r="H9" s="30">
        <v>6.31</v>
      </c>
      <c r="I9" s="31">
        <v>594</v>
      </c>
      <c r="J9" s="31">
        <v>99.774000000000001</v>
      </c>
      <c r="K9" s="38">
        <f t="shared" si="0"/>
        <v>394.452</v>
      </c>
      <c r="L9" s="35">
        <v>119.99999999999999</v>
      </c>
      <c r="M9" s="31">
        <v>926.25309217619042</v>
      </c>
      <c r="N9" s="31">
        <v>34.096517774997118</v>
      </c>
      <c r="O9" s="34">
        <v>1.6210330330330329</v>
      </c>
      <c r="P9" s="34">
        <v>1.8051591263939846</v>
      </c>
      <c r="Q9" s="31">
        <v>46.305720553529383</v>
      </c>
      <c r="R9" s="31">
        <v>194.91806996710795</v>
      </c>
      <c r="S9" s="32">
        <v>201.30483852510795</v>
      </c>
      <c r="T9" s="35">
        <v>100.00000000000014</v>
      </c>
      <c r="U9" s="31">
        <v>895.34086157070669</v>
      </c>
      <c r="V9" s="31">
        <v>35.372744516811437</v>
      </c>
      <c r="W9" s="34">
        <v>1.6210330330330329</v>
      </c>
      <c r="X9" s="34">
        <v>1.740030101722482</v>
      </c>
      <c r="Y9" s="31">
        <v>39.800211336534659</v>
      </c>
      <c r="Z9" s="31">
        <v>164.7932855822776</v>
      </c>
      <c r="AA9" s="32">
        <v>155.39514471996347</v>
      </c>
      <c r="AB9" s="35">
        <v>83.999999999999872</v>
      </c>
      <c r="AC9" s="31">
        <v>863.45404418924375</v>
      </c>
      <c r="AD9" s="31">
        <v>36.798181530224348</v>
      </c>
      <c r="AE9" s="34">
        <v>1.6210330330330329</v>
      </c>
      <c r="AF9" s="34">
        <v>1.6726272245066418</v>
      </c>
      <c r="AG9" s="31">
        <v>34.394935867673631</v>
      </c>
      <c r="AH9" s="31">
        <v>143.65845205071312</v>
      </c>
      <c r="AI9" s="32">
        <v>120.18965367587958</v>
      </c>
      <c r="AJ9" s="33">
        <f t="shared" si="1"/>
        <v>119.99999999999999</v>
      </c>
      <c r="AK9" s="31">
        <f t="shared" si="2"/>
        <v>858.06005662619623</v>
      </c>
      <c r="AL9" s="34">
        <f t="shared" si="3"/>
        <v>83.999999999999872</v>
      </c>
      <c r="AM9" s="31">
        <f t="shared" si="4"/>
        <v>789.85768112879509</v>
      </c>
      <c r="AN9" s="36">
        <f t="shared" si="5"/>
        <v>17.990538389872782</v>
      </c>
      <c r="AO9" s="37">
        <f t="shared" si="6"/>
        <v>429.03002831309811</v>
      </c>
      <c r="AP9" s="38">
        <f t="shared" si="7"/>
        <v>394.92884056439755</v>
      </c>
      <c r="AQ9" s="38">
        <f t="shared" si="8"/>
        <v>412.2976862685419</v>
      </c>
      <c r="AR9"/>
    </row>
    <row r="10" spans="1:44" ht="15" customHeight="1" x14ac:dyDescent="0.25">
      <c r="A10" s="209"/>
      <c r="B10" s="194"/>
      <c r="C10" s="27"/>
      <c r="D10" s="28"/>
      <c r="H10" s="30"/>
      <c r="I10" s="31"/>
      <c r="J10" s="31"/>
      <c r="K10" s="38" t="str">
        <f t="shared" si="0"/>
        <v/>
      </c>
      <c r="L10" s="35"/>
      <c r="M10" s="31"/>
      <c r="N10" s="31"/>
      <c r="O10" s="34"/>
      <c r="P10" s="34"/>
      <c r="Q10" s="31"/>
      <c r="R10" s="31"/>
      <c r="S10" s="32"/>
      <c r="T10" s="35"/>
      <c r="U10" s="31"/>
      <c r="V10" s="31"/>
      <c r="W10" s="34"/>
      <c r="X10" s="34"/>
      <c r="Y10" s="31"/>
      <c r="Z10" s="31"/>
      <c r="AA10" s="32"/>
      <c r="AB10" s="35"/>
      <c r="AC10" s="31"/>
      <c r="AD10" s="31"/>
      <c r="AE10" s="34"/>
      <c r="AF10" s="34"/>
      <c r="AG10" s="31"/>
      <c r="AH10" s="31"/>
      <c r="AI10" s="32"/>
      <c r="AJ10" s="33" t="str">
        <f t="shared" si="1"/>
        <v/>
      </c>
      <c r="AK10" s="31" t="str">
        <f t="shared" si="2"/>
        <v/>
      </c>
      <c r="AL10" s="34" t="str">
        <f t="shared" si="3"/>
        <v/>
      </c>
      <c r="AM10" s="31" t="str">
        <f t="shared" si="4"/>
        <v/>
      </c>
      <c r="AN10" s="36" t="str">
        <f t="shared" si="5"/>
        <v/>
      </c>
      <c r="AO10" s="37" t="str">
        <f t="shared" si="6"/>
        <v/>
      </c>
      <c r="AP10" s="38" t="str">
        <f t="shared" si="7"/>
        <v/>
      </c>
      <c r="AQ10" s="38" t="str">
        <f t="shared" si="8"/>
        <v/>
      </c>
      <c r="AR10"/>
    </row>
    <row r="11" spans="1:44" ht="15" customHeight="1" x14ac:dyDescent="0.25">
      <c r="A11" s="209"/>
      <c r="B11" s="194"/>
      <c r="C11" s="27"/>
      <c r="D11" s="28"/>
      <c r="H11" s="30"/>
      <c r="I11" s="31"/>
      <c r="J11" s="31"/>
      <c r="K11" s="38" t="str">
        <f t="shared" si="0"/>
        <v/>
      </c>
      <c r="L11" s="35"/>
      <c r="M11" s="31"/>
      <c r="N11" s="31"/>
      <c r="O11" s="34"/>
      <c r="P11" s="34"/>
      <c r="Q11" s="31"/>
      <c r="R11" s="31"/>
      <c r="S11" s="32"/>
      <c r="T11" s="35"/>
      <c r="U11" s="31"/>
      <c r="V11" s="31"/>
      <c r="W11" s="34"/>
      <c r="X11" s="34"/>
      <c r="Y11" s="31"/>
      <c r="Z11" s="31"/>
      <c r="AA11" s="32"/>
      <c r="AB11" s="35"/>
      <c r="AC11" s="31"/>
      <c r="AD11" s="31"/>
      <c r="AE11" s="34"/>
      <c r="AF11" s="34"/>
      <c r="AG11" s="31"/>
      <c r="AH11" s="31"/>
      <c r="AI11" s="32"/>
      <c r="AJ11" s="33" t="str">
        <f t="shared" si="1"/>
        <v/>
      </c>
      <c r="AK11" s="31" t="str">
        <f t="shared" si="2"/>
        <v/>
      </c>
      <c r="AL11" s="34" t="str">
        <f t="shared" si="3"/>
        <v/>
      </c>
      <c r="AM11" s="31" t="str">
        <f t="shared" si="4"/>
        <v/>
      </c>
      <c r="AN11" s="36" t="str">
        <f t="shared" si="5"/>
        <v/>
      </c>
      <c r="AO11" s="37" t="str">
        <f t="shared" si="6"/>
        <v/>
      </c>
      <c r="AP11" s="38" t="str">
        <f t="shared" si="7"/>
        <v/>
      </c>
      <c r="AQ11" s="38" t="str">
        <f t="shared" si="8"/>
        <v/>
      </c>
      <c r="AR11"/>
    </row>
    <row r="12" spans="1:44" ht="15" customHeight="1" x14ac:dyDescent="0.25">
      <c r="A12" s="209"/>
      <c r="B12" s="194"/>
      <c r="C12" s="27"/>
      <c r="D12" s="28"/>
      <c r="G12" s="29"/>
      <c r="H12" s="30"/>
      <c r="I12" s="31"/>
      <c r="J12" s="31"/>
      <c r="K12" s="38" t="str">
        <f t="shared" si="0"/>
        <v/>
      </c>
      <c r="L12" s="35"/>
      <c r="M12" s="31"/>
      <c r="N12" s="31"/>
      <c r="O12" s="34"/>
      <c r="P12" s="34"/>
      <c r="Q12" s="31"/>
      <c r="R12" s="31"/>
      <c r="S12" s="32"/>
      <c r="T12" s="35"/>
      <c r="U12" s="31"/>
      <c r="V12" s="31"/>
      <c r="W12" s="34"/>
      <c r="X12" s="34"/>
      <c r="Y12" s="31"/>
      <c r="Z12" s="31"/>
      <c r="AA12" s="32"/>
      <c r="AB12" s="33"/>
      <c r="AC12" s="31"/>
      <c r="AD12" s="31"/>
      <c r="AE12" s="34"/>
      <c r="AF12" s="34"/>
      <c r="AG12" s="31"/>
      <c r="AH12" s="31"/>
      <c r="AI12" s="32"/>
      <c r="AJ12" s="33" t="str">
        <f t="shared" si="1"/>
        <v/>
      </c>
      <c r="AK12" s="31" t="str">
        <f t="shared" si="2"/>
        <v/>
      </c>
      <c r="AL12" s="34" t="str">
        <f t="shared" si="3"/>
        <v/>
      </c>
      <c r="AM12" s="31" t="str">
        <f t="shared" si="4"/>
        <v/>
      </c>
      <c r="AN12" s="36" t="str">
        <f t="shared" si="5"/>
        <v/>
      </c>
      <c r="AO12" s="37" t="str">
        <f t="shared" si="6"/>
        <v/>
      </c>
      <c r="AP12" s="38" t="str">
        <f t="shared" si="7"/>
        <v/>
      </c>
      <c r="AQ12" s="38" t="str">
        <f t="shared" si="8"/>
        <v/>
      </c>
      <c r="AR12"/>
    </row>
    <row r="13" spans="1:44" ht="15" customHeight="1" thickBot="1" x14ac:dyDescent="0.3">
      <c r="A13" s="209"/>
      <c r="B13" s="194"/>
      <c r="C13" s="27"/>
      <c r="D13" s="39"/>
      <c r="E13" s="40"/>
      <c r="F13" s="40"/>
      <c r="G13" s="41"/>
      <c r="H13" s="30"/>
      <c r="I13" s="31"/>
      <c r="J13" s="31"/>
      <c r="K13" s="43" t="str">
        <f t="shared" si="0"/>
        <v/>
      </c>
      <c r="L13" s="35"/>
      <c r="M13" s="31"/>
      <c r="N13" s="31"/>
      <c r="O13" s="34"/>
      <c r="P13" s="34"/>
      <c r="Q13" s="31"/>
      <c r="R13" s="31"/>
      <c r="S13" s="32"/>
      <c r="T13" s="35"/>
      <c r="U13" s="31"/>
      <c r="V13" s="31"/>
      <c r="W13" s="34"/>
      <c r="X13" s="34"/>
      <c r="Y13" s="31"/>
      <c r="Z13" s="31"/>
      <c r="AA13" s="32"/>
      <c r="AB13" s="33"/>
      <c r="AC13" s="31"/>
      <c r="AD13" s="31"/>
      <c r="AE13" s="34"/>
      <c r="AF13" s="34"/>
      <c r="AG13" s="31"/>
      <c r="AH13" s="31"/>
      <c r="AI13" s="32"/>
      <c r="AJ13" s="33" t="str">
        <f t="shared" si="1"/>
        <v/>
      </c>
      <c r="AK13" s="31" t="str">
        <f t="shared" si="2"/>
        <v/>
      </c>
      <c r="AL13" s="34" t="str">
        <f t="shared" si="3"/>
        <v/>
      </c>
      <c r="AM13" s="31" t="str">
        <f t="shared" si="4"/>
        <v/>
      </c>
      <c r="AN13" s="36" t="str">
        <f t="shared" si="5"/>
        <v/>
      </c>
      <c r="AO13" s="42" t="str">
        <f t="shared" si="6"/>
        <v/>
      </c>
      <c r="AP13" s="43" t="str">
        <f t="shared" si="7"/>
        <v/>
      </c>
      <c r="AQ13" s="38" t="str">
        <f t="shared" si="8"/>
        <v/>
      </c>
      <c r="AR13"/>
    </row>
    <row r="14" spans="1:44" ht="15" customHeight="1" x14ac:dyDescent="0.25">
      <c r="A14" s="209"/>
      <c r="B14" s="194"/>
      <c r="C14" s="145" t="s">
        <v>28</v>
      </c>
      <c r="D14" s="44"/>
      <c r="E14" s="45"/>
      <c r="F14" s="134"/>
      <c r="G14" s="49"/>
      <c r="H14" s="47">
        <f>AVERAGE(H5:H13)</f>
        <v>5.1820000000000004</v>
      </c>
      <c r="I14" s="48">
        <f>AVERAGE(I5:I13)</f>
        <v>588.4</v>
      </c>
      <c r="J14" s="49">
        <f>AVERAGE(J5:J13)</f>
        <v>91.082400000000007</v>
      </c>
      <c r="K14" s="135">
        <f>AVERAGE(K5:K13)</f>
        <v>406.23519999999996</v>
      </c>
      <c r="L14" s="44">
        <f t="shared" ref="L14:N14" si="25">AVERAGE(L5:L13)</f>
        <v>120</v>
      </c>
      <c r="M14" s="48">
        <f t="shared" si="25"/>
        <v>927.05418494970945</v>
      </c>
      <c r="N14" s="48">
        <f t="shared" si="25"/>
        <v>30.578555566761203</v>
      </c>
      <c r="O14" s="50">
        <f t="shared" ref="O14:AQ14" si="26">AVERAGE(O5:O13)</f>
        <v>1.658585118451785</v>
      </c>
      <c r="P14" s="50">
        <f t="shared" si="26"/>
        <v>1.8026474949763021</v>
      </c>
      <c r="Q14" s="48">
        <f t="shared" si="26"/>
        <v>55.105132835686767</v>
      </c>
      <c r="R14" s="48">
        <f t="shared" si="26"/>
        <v>230.87591499615618</v>
      </c>
      <c r="S14" s="49">
        <f t="shared" si="26"/>
        <v>229.70271228337006</v>
      </c>
      <c r="T14" s="45">
        <f t="shared" si="26"/>
        <v>100</v>
      </c>
      <c r="U14" s="48">
        <f t="shared" si="26"/>
        <v>898.74051776282226</v>
      </c>
      <c r="V14" s="48">
        <f t="shared" si="26"/>
        <v>31.613610184332231</v>
      </c>
      <c r="W14" s="50">
        <f t="shared" si="26"/>
        <v>1.658585118451785</v>
      </c>
      <c r="X14" s="50">
        <f t="shared" si="26"/>
        <v>1.743763727360045</v>
      </c>
      <c r="Y14" s="48">
        <f t="shared" si="26"/>
        <v>48.37571784009122</v>
      </c>
      <c r="Z14" s="48">
        <f t="shared" si="26"/>
        <v>201.92647908043051</v>
      </c>
      <c r="AA14" s="49">
        <f t="shared" si="26"/>
        <v>178.69714683972242</v>
      </c>
      <c r="AB14" s="44">
        <f t="shared" si="26"/>
        <v>83.999999999999972</v>
      </c>
      <c r="AC14" s="48">
        <f t="shared" si="26"/>
        <v>869.28786547237326</v>
      </c>
      <c r="AD14" s="48">
        <f t="shared" si="26"/>
        <v>32.770127617283819</v>
      </c>
      <c r="AE14" s="50">
        <f t="shared" si="26"/>
        <v>1.658585118451785</v>
      </c>
      <c r="AF14" s="50">
        <f t="shared" si="26"/>
        <v>1.6823752562379266</v>
      </c>
      <c r="AG14" s="48">
        <f t="shared" si="26"/>
        <v>42.714792598637978</v>
      </c>
      <c r="AH14" s="48">
        <f t="shared" si="26"/>
        <v>180.46042493439234</v>
      </c>
      <c r="AI14" s="49">
        <f t="shared" si="26"/>
        <v>139.33342184506918</v>
      </c>
      <c r="AJ14" s="44">
        <f t="shared" si="26"/>
        <v>120</v>
      </c>
      <c r="AK14" s="48">
        <f t="shared" si="26"/>
        <v>865.897073816187</v>
      </c>
      <c r="AL14" s="45">
        <f t="shared" si="26"/>
        <v>83.999999999999972</v>
      </c>
      <c r="AM14" s="48">
        <f t="shared" si="26"/>
        <v>803.74761023780559</v>
      </c>
      <c r="AN14" s="51">
        <f t="shared" si="26"/>
        <v>16.088035797542904</v>
      </c>
      <c r="AO14" s="52">
        <f t="shared" si="26"/>
        <v>432.9485369080935</v>
      </c>
      <c r="AP14" s="53">
        <f t="shared" si="26"/>
        <v>401.87380511890279</v>
      </c>
      <c r="AQ14" s="53">
        <f t="shared" si="26"/>
        <v>417.7566486970789</v>
      </c>
      <c r="AR14"/>
    </row>
    <row r="15" spans="1:44" ht="15" customHeight="1" x14ac:dyDescent="0.25">
      <c r="A15" s="209"/>
      <c r="B15" s="194"/>
      <c r="C15" s="146" t="s">
        <v>29</v>
      </c>
      <c r="D15" s="54"/>
      <c r="E15" s="55"/>
      <c r="F15" s="74"/>
      <c r="G15" s="58"/>
      <c r="H15" s="57">
        <f>_xlfn.STDEV.S(H5:H13)</f>
        <v>0.87793507732633558</v>
      </c>
      <c r="I15" s="58">
        <f>_xlfn.STDEV.S(I5:I13)</f>
        <v>20.695410119154442</v>
      </c>
      <c r="J15" s="59">
        <f>_xlfn.STDEV.S(J5:J13)</f>
        <v>7.6795147828492363</v>
      </c>
      <c r="K15" s="59">
        <f>_xlfn.STDEV.S(K5:K13)</f>
        <v>22.487142753137849</v>
      </c>
      <c r="L15" s="54">
        <f t="shared" ref="L15:N15" si="27">_xlfn.STDEV.S(L5:L13)</f>
        <v>1.3832790794717045E-13</v>
      </c>
      <c r="M15" s="58">
        <f t="shared" si="27"/>
        <v>34.890157513410728</v>
      </c>
      <c r="N15" s="58">
        <f t="shared" si="27"/>
        <v>3.4776774512387676</v>
      </c>
      <c r="O15" s="60">
        <f t="shared" ref="O15:AQ15" si="28">_xlfn.STDEV.S(O5:O13)</f>
        <v>9.0787301055750697E-2</v>
      </c>
      <c r="P15" s="60">
        <f t="shared" si="28"/>
        <v>1.5434308696474157E-2</v>
      </c>
      <c r="Q15" s="58">
        <f t="shared" si="28"/>
        <v>10.626329774886459</v>
      </c>
      <c r="R15" s="58">
        <f t="shared" si="28"/>
        <v>25.873692098189231</v>
      </c>
      <c r="S15" s="59">
        <f t="shared" si="28"/>
        <v>35.684393141755216</v>
      </c>
      <c r="T15" s="55">
        <f t="shared" si="28"/>
        <v>8.6441254585142521E-14</v>
      </c>
      <c r="U15" s="58">
        <f t="shared" si="28"/>
        <v>31.44018005839839</v>
      </c>
      <c r="V15" s="58">
        <f t="shared" si="28"/>
        <v>3.6183060323506391</v>
      </c>
      <c r="W15" s="60">
        <f t="shared" si="28"/>
        <v>9.0787301055750697E-2</v>
      </c>
      <c r="X15" s="60">
        <f t="shared" si="28"/>
        <v>1.4962543450842289E-2</v>
      </c>
      <c r="Y15" s="58">
        <f t="shared" si="28"/>
        <v>9.6310164550351853</v>
      </c>
      <c r="Z15" s="58">
        <f t="shared" si="28"/>
        <v>24.922266574896966</v>
      </c>
      <c r="AA15" s="59">
        <f t="shared" si="28"/>
        <v>27.967275802517921</v>
      </c>
      <c r="AB15" s="54">
        <f t="shared" si="28"/>
        <v>1.1234667099445443E-13</v>
      </c>
      <c r="AC15" s="58">
        <f t="shared" si="28"/>
        <v>27.820357185515398</v>
      </c>
      <c r="AD15" s="58">
        <f t="shared" si="28"/>
        <v>3.7715425110417518</v>
      </c>
      <c r="AE15" s="60">
        <f t="shared" si="28"/>
        <v>9.0787301055750697E-2</v>
      </c>
      <c r="AF15" s="60">
        <f t="shared" si="28"/>
        <v>1.8604126099280624E-2</v>
      </c>
      <c r="AG15" s="58">
        <f t="shared" si="28"/>
        <v>8.7978583201534857</v>
      </c>
      <c r="AH15" s="58">
        <f t="shared" si="28"/>
        <v>24.200242647471772</v>
      </c>
      <c r="AI15" s="59">
        <f t="shared" si="28"/>
        <v>21.966151130981153</v>
      </c>
      <c r="AJ15" s="54">
        <f t="shared" si="28"/>
        <v>1.3832790794717045E-13</v>
      </c>
      <c r="AK15" s="58">
        <f t="shared" si="28"/>
        <v>39.191304145267061</v>
      </c>
      <c r="AL15" s="55">
        <f t="shared" si="28"/>
        <v>1.1234667099445443E-13</v>
      </c>
      <c r="AM15" s="58">
        <f t="shared" si="28"/>
        <v>33.044264021485411</v>
      </c>
      <c r="AN15" s="61">
        <f t="shared" si="28"/>
        <v>2.3469785321864491</v>
      </c>
      <c r="AO15" s="62">
        <f t="shared" si="28"/>
        <v>19.595652072633531</v>
      </c>
      <c r="AP15" s="63">
        <f t="shared" si="28"/>
        <v>16.522132010742705</v>
      </c>
      <c r="AQ15" s="63">
        <f t="shared" si="28"/>
        <v>18.079899732793724</v>
      </c>
      <c r="AR15"/>
    </row>
    <row r="16" spans="1:44" ht="15" customHeight="1" thickBot="1" x14ac:dyDescent="0.3">
      <c r="A16" s="209"/>
      <c r="B16" s="195"/>
      <c r="C16" s="147" t="s">
        <v>30</v>
      </c>
      <c r="D16" s="64"/>
      <c r="E16" s="65"/>
      <c r="F16" s="70"/>
      <c r="G16" s="68"/>
      <c r="H16" s="67">
        <f>_xlfn.STDEV.S(H5:H13)/SQRT(COUNT(H5:H13))</f>
        <v>0.39262450254664411</v>
      </c>
      <c r="I16" s="68">
        <f>_xlfn.STDEV.S(I5:I13)/SQRT(COUNT(I5:I13))</f>
        <v>9.2552687697332701</v>
      </c>
      <c r="J16" s="69">
        <f>_xlfn.STDEV.S(J5:J13)/SQRT(COUNT(J5:J13))</f>
        <v>3.4343834177330854</v>
      </c>
      <c r="K16" s="136">
        <f>_xlfn.STDEV.S(K5:K13)/SQRT(COUNT(K5:K13))</f>
        <v>10.056555963151601</v>
      </c>
      <c r="L16" s="64">
        <f t="shared" ref="L16:N16" si="29">_xlfn.STDEV.S(L5:L13)/SQRT(COUNT(L5:L13))</f>
        <v>6.1862121071041296E-14</v>
      </c>
      <c r="M16" s="68">
        <f t="shared" si="29"/>
        <v>15.603352789132282</v>
      </c>
      <c r="N16" s="68">
        <f t="shared" si="29"/>
        <v>1.5552646369576189</v>
      </c>
      <c r="O16" s="70">
        <f t="shared" ref="O16:AI16" si="30">_xlfn.STDEV.S(O5:O13)/SQRT(COUNT(O5:O13))</f>
        <v>4.0601315330879392E-2</v>
      </c>
      <c r="P16" s="70">
        <f t="shared" si="30"/>
        <v>6.9024326862064762E-3</v>
      </c>
      <c r="Q16" s="68">
        <f t="shared" si="30"/>
        <v>4.7522391455952322</v>
      </c>
      <c r="R16" s="68">
        <f t="shared" si="30"/>
        <v>11.571066872090057</v>
      </c>
      <c r="S16" s="69">
        <f t="shared" si="30"/>
        <v>15.958545760158389</v>
      </c>
      <c r="T16" s="65">
        <f t="shared" si="30"/>
        <v>3.8657704262548812E-14</v>
      </c>
      <c r="U16" s="68">
        <f t="shared" si="30"/>
        <v>14.060475967082422</v>
      </c>
      <c r="V16" s="68">
        <f t="shared" si="30"/>
        <v>1.6181556503467163</v>
      </c>
      <c r="W16" s="70">
        <f t="shared" si="30"/>
        <v>4.0601315330879392E-2</v>
      </c>
      <c r="X16" s="70">
        <f t="shared" si="30"/>
        <v>6.6914528544755282E-3</v>
      </c>
      <c r="Y16" s="68">
        <f t="shared" si="30"/>
        <v>4.3071214971755438</v>
      </c>
      <c r="Z16" s="68">
        <f t="shared" si="30"/>
        <v>11.145576442968093</v>
      </c>
      <c r="AA16" s="69">
        <f t="shared" si="30"/>
        <v>12.50734596798301</v>
      </c>
      <c r="AB16" s="64">
        <f t="shared" si="30"/>
        <v>5.0242958677880797E-14</v>
      </c>
      <c r="AC16" s="68">
        <f t="shared" si="30"/>
        <v>12.441641965027431</v>
      </c>
      <c r="AD16" s="68">
        <f t="shared" si="30"/>
        <v>1.6866850869439216</v>
      </c>
      <c r="AE16" s="70">
        <f t="shared" si="30"/>
        <v>4.0601315330879392E-2</v>
      </c>
      <c r="AF16" s="70">
        <f t="shared" si="30"/>
        <v>8.3200181239938952E-3</v>
      </c>
      <c r="AG16" s="68">
        <f t="shared" si="30"/>
        <v>3.93452185205506</v>
      </c>
      <c r="AH16" s="68">
        <f t="shared" si="30"/>
        <v>10.822677526347272</v>
      </c>
      <c r="AI16" s="69">
        <f t="shared" si="30"/>
        <v>9.8235614265815485</v>
      </c>
      <c r="AJ16" s="64">
        <f t="shared" ref="AJ16:AQ16" si="31">AJ15/SQRT(COUNT(AJ5:AJ13))</f>
        <v>6.1862121071041296E-14</v>
      </c>
      <c r="AK16" s="68">
        <f t="shared" si="31"/>
        <v>17.526884039137286</v>
      </c>
      <c r="AL16" s="65">
        <f t="shared" si="31"/>
        <v>5.0242958677880797E-14</v>
      </c>
      <c r="AM16" s="68">
        <f t="shared" si="31"/>
        <v>14.777844123698388</v>
      </c>
      <c r="AN16" s="71">
        <f t="shared" si="31"/>
        <v>1.0496007079403156</v>
      </c>
      <c r="AO16" s="72">
        <f t="shared" si="31"/>
        <v>8.7634420195686431</v>
      </c>
      <c r="AP16" s="73">
        <f t="shared" si="31"/>
        <v>7.3889220618491942</v>
      </c>
      <c r="AQ16" s="73">
        <f t="shared" si="31"/>
        <v>8.0855769657814101</v>
      </c>
      <c r="AR16"/>
    </row>
    <row r="17" spans="1:44" ht="15" customHeight="1" x14ac:dyDescent="0.25">
      <c r="A17" s="209"/>
      <c r="B17" s="193" t="s">
        <v>60</v>
      </c>
      <c r="C17" s="14">
        <v>182</v>
      </c>
      <c r="D17" s="15"/>
      <c r="E17" s="16"/>
      <c r="F17" s="16"/>
      <c r="G17" s="17"/>
      <c r="H17" s="18">
        <v>5.9</v>
      </c>
      <c r="I17" s="19">
        <v>469</v>
      </c>
      <c r="J17" s="19">
        <v>98.02</v>
      </c>
      <c r="K17" s="26">
        <f>IF(I17="","",I17-2*J17)</f>
        <v>272.96000000000004</v>
      </c>
      <c r="L17" s="23">
        <v>159.99999999999991</v>
      </c>
      <c r="M17" s="19">
        <v>745.29418083026735</v>
      </c>
      <c r="N17" s="19">
        <v>31.833428175112143</v>
      </c>
      <c r="O17" s="22">
        <v>1.6010750750750748</v>
      </c>
      <c r="P17" s="22">
        <v>1.9231784803901966</v>
      </c>
      <c r="Q17" s="19">
        <v>54.042103324919673</v>
      </c>
      <c r="R17" s="19">
        <v>262.31479823494681</v>
      </c>
      <c r="S17" s="20">
        <v>228.37516437070738</v>
      </c>
      <c r="T17" s="23">
        <v>99.999999999999972</v>
      </c>
      <c r="U17" s="19">
        <v>670.84841591040697</v>
      </c>
      <c r="V17" s="19">
        <v>35.761901922285396</v>
      </c>
      <c r="W17" s="22">
        <v>1.6010750750750748</v>
      </c>
      <c r="X17" s="22">
        <v>1.7119157744032605</v>
      </c>
      <c r="Y17" s="19">
        <v>35.2023210860701</v>
      </c>
      <c r="Z17" s="19">
        <v>200.08119834727574</v>
      </c>
      <c r="AA17" s="20">
        <v>111.71379734536087</v>
      </c>
      <c r="AB17" s="21">
        <v>117.99999999999991</v>
      </c>
      <c r="AC17" s="19">
        <v>697.67050751033139</v>
      </c>
      <c r="AD17" s="19">
        <v>34.23370792771513</v>
      </c>
      <c r="AE17" s="22">
        <v>1.6010750750750748</v>
      </c>
      <c r="AF17" s="22">
        <v>1.7883357582150419</v>
      </c>
      <c r="AG17" s="19">
        <v>40.76301088170181</v>
      </c>
      <c r="AH17" s="19">
        <v>217.66367983499313</v>
      </c>
      <c r="AI17" s="20">
        <v>144.57201145247893</v>
      </c>
      <c r="AJ17" s="21">
        <f>IF(L17="","",L17)</f>
        <v>159.99999999999991</v>
      </c>
      <c r="AK17" s="19">
        <f>IF(L17="","",(M17-2*N17))</f>
        <v>681.62732448004306</v>
      </c>
      <c r="AL17" s="22">
        <f>IF(L17="","",AB17)</f>
        <v>117.99999999999991</v>
      </c>
      <c r="AM17" s="19">
        <f>IF(L17="","",AC17-2*AD17)</f>
        <v>629.20309165490107</v>
      </c>
      <c r="AN17" s="24">
        <f>IF(L17="","",(AK17-AM17)/(AM17*(AJ17-AL17))*7500.6)</f>
        <v>14.879486749396754</v>
      </c>
      <c r="AO17" s="25">
        <f>IF(L17="","",AK17/2)</f>
        <v>340.81366224002153</v>
      </c>
      <c r="AP17" s="26">
        <f>IF(L17="","",AM17/2)</f>
        <v>314.60154582745054</v>
      </c>
      <c r="AQ17" s="26">
        <f>IF(L17="","",(U17-2*V17)/2)</f>
        <v>299.66230603291808</v>
      </c>
      <c r="AR17"/>
    </row>
    <row r="18" spans="1:44" ht="15" customHeight="1" x14ac:dyDescent="0.25">
      <c r="A18" s="209"/>
      <c r="B18" s="194"/>
      <c r="C18" s="27">
        <v>184</v>
      </c>
      <c r="D18" s="28"/>
      <c r="G18" s="29"/>
      <c r="H18" s="30">
        <v>6.12</v>
      </c>
      <c r="I18" s="31">
        <v>600</v>
      </c>
      <c r="J18" s="31">
        <v>93.102000000000018</v>
      </c>
      <c r="K18" s="38">
        <f t="shared" ref="K18:K25" si="32">IF(I18="","",I18-2*J18)</f>
        <v>413.79599999999994</v>
      </c>
      <c r="L18" s="35">
        <v>159.99999999999991</v>
      </c>
      <c r="M18" s="31">
        <v>914.19649737018858</v>
      </c>
      <c r="N18" s="31">
        <v>32.569995963398767</v>
      </c>
      <c r="O18" s="34">
        <v>1.6435285285285286</v>
      </c>
      <c r="P18" s="34">
        <v>1.7392581967314724</v>
      </c>
      <c r="Q18" s="31">
        <v>65.392011318091548</v>
      </c>
      <c r="R18" s="31">
        <v>293.33586944581805</v>
      </c>
      <c r="S18" s="32">
        <v>278.03801617395226</v>
      </c>
      <c r="T18" s="35">
        <v>100.00000000000003</v>
      </c>
      <c r="U18" s="31">
        <v>833.22425952589117</v>
      </c>
      <c r="V18" s="31">
        <v>36.019046439597581</v>
      </c>
      <c r="W18" s="34">
        <v>1.6435285285285286</v>
      </c>
      <c r="X18" s="34">
        <v>1.5727132738465999</v>
      </c>
      <c r="Y18" s="31">
        <v>45.350857098100548</v>
      </c>
      <c r="Z18" s="31">
        <v>215.96784837438165</v>
      </c>
      <c r="AA18" s="32">
        <v>140.87177447564784</v>
      </c>
      <c r="AB18" s="33">
        <v>118</v>
      </c>
      <c r="AC18" s="31">
        <v>863.91691345700531</v>
      </c>
      <c r="AD18" s="31">
        <v>34.625426705544193</v>
      </c>
      <c r="AE18" s="34">
        <v>1.6435285285285286</v>
      </c>
      <c r="AF18" s="34">
        <v>1.6360125444398306</v>
      </c>
      <c r="AG18" s="31">
        <v>51.648792790482275</v>
      </c>
      <c r="AH18" s="31">
        <v>239.46187597849033</v>
      </c>
      <c r="AI18" s="32">
        <v>180.52478952968721</v>
      </c>
      <c r="AJ18" s="33">
        <f t="shared" ref="AJ18:AJ25" si="33">IF(L18="","",L18)</f>
        <v>159.99999999999991</v>
      </c>
      <c r="AK18" s="31">
        <f t="shared" ref="AK18:AK25" si="34">IF(L18="","",(M18-2*N18))</f>
        <v>849.05650544339107</v>
      </c>
      <c r="AL18" s="34">
        <f t="shared" ref="AL18:AL25" si="35">IF(L18="","",AB18)</f>
        <v>118</v>
      </c>
      <c r="AM18" s="31">
        <f t="shared" ref="AM18:AM25" si="36">IF(L18="","",AC18-2*AD18)</f>
        <v>794.66606004591688</v>
      </c>
      <c r="AN18" s="36">
        <f t="shared" ref="AN18:AN25" si="37">IF(L18="","",(AK18-AM18)/(AM18*(AJ18-AL18))*7500.6)</f>
        <v>12.223192898240603</v>
      </c>
      <c r="AO18" s="37">
        <f t="shared" ref="AO18:AO25" si="38">IF(L18="","",AK18/2)</f>
        <v>424.52825272169554</v>
      </c>
      <c r="AP18" s="38">
        <f t="shared" ref="AP18:AP25" si="39">IF(L18="","",AM18/2)</f>
        <v>397.33303002295844</v>
      </c>
      <c r="AQ18" s="38">
        <f t="shared" ref="AQ18:AQ25" si="40">IF(L18="","",(U18-2*V18)/2)</f>
        <v>380.59308332334803</v>
      </c>
      <c r="AR18"/>
    </row>
    <row r="19" spans="1:44" ht="15" customHeight="1" x14ac:dyDescent="0.25">
      <c r="A19" s="209"/>
      <c r="B19" s="194"/>
      <c r="C19" s="27">
        <v>188</v>
      </c>
      <c r="D19" s="28"/>
      <c r="G19" s="29"/>
      <c r="H19" s="30">
        <v>6.45</v>
      </c>
      <c r="I19" s="31">
        <v>622</v>
      </c>
      <c r="J19" s="31">
        <v>104.709</v>
      </c>
      <c r="K19" s="38">
        <f t="shared" si="32"/>
        <v>412.58199999999999</v>
      </c>
      <c r="L19" s="35">
        <v>159.99999999999977</v>
      </c>
      <c r="M19" s="31">
        <v>977.42630715852181</v>
      </c>
      <c r="N19" s="31">
        <v>35.473861092292339</v>
      </c>
      <c r="O19" s="34">
        <v>1.6209943276609942</v>
      </c>
      <c r="P19" s="34">
        <v>1.8209333741863469</v>
      </c>
      <c r="Q19" s="31">
        <v>65.169458457035063</v>
      </c>
      <c r="R19" s="31">
        <v>275.14362768519459</v>
      </c>
      <c r="S19" s="32">
        <v>272.54259046525601</v>
      </c>
      <c r="T19" s="35">
        <v>99.999999999999957</v>
      </c>
      <c r="U19" s="31">
        <v>890.68860013019855</v>
      </c>
      <c r="V19" s="31">
        <v>39.244736690334292</v>
      </c>
      <c r="W19" s="34">
        <v>1.6209943276609942</v>
      </c>
      <c r="X19" s="34">
        <v>1.6459668995591732</v>
      </c>
      <c r="Y19" s="31">
        <v>45.518906676284601</v>
      </c>
      <c r="Z19" s="31">
        <v>186.17020635341945</v>
      </c>
      <c r="AA19" s="32">
        <v>137.95784697533273</v>
      </c>
      <c r="AB19" s="33">
        <v>117.99999999999991</v>
      </c>
      <c r="AC19" s="31">
        <v>924.32016734074136</v>
      </c>
      <c r="AD19" s="31">
        <v>37.687172036535543</v>
      </c>
      <c r="AE19" s="34">
        <v>1.6209943276609942</v>
      </c>
      <c r="AF19" s="34">
        <v>1.7139926952222364</v>
      </c>
      <c r="AG19" s="31">
        <v>51.853821325474136</v>
      </c>
      <c r="AH19" s="31">
        <v>210.58764163398158</v>
      </c>
      <c r="AI19" s="32">
        <v>177.18777004151562</v>
      </c>
      <c r="AJ19" s="33">
        <f t="shared" ref="AJ19" si="41">IF(L19="","",L19)</f>
        <v>159.99999999999977</v>
      </c>
      <c r="AK19" s="31">
        <f t="shared" ref="AK19" si="42">IF(L19="","",(M19-2*N19))</f>
        <v>906.47858497393713</v>
      </c>
      <c r="AL19" s="34">
        <f t="shared" ref="AL19" si="43">IF(L19="","",AB19)</f>
        <v>117.99999999999991</v>
      </c>
      <c r="AM19" s="31">
        <f t="shared" ref="AM19" si="44">IF(L19="","",AC19-2*AD19)</f>
        <v>848.94582326767022</v>
      </c>
      <c r="AN19" s="36">
        <f t="shared" ref="AN19" si="45">IF(L19="","",(AK19-AM19)/(AM19*(AJ19-AL19))*7500.6)</f>
        <v>12.102691435121145</v>
      </c>
      <c r="AO19" s="37">
        <f t="shared" ref="AO19" si="46">IF(L19="","",AK19/2)</f>
        <v>453.23929248696857</v>
      </c>
      <c r="AP19" s="38">
        <f t="shared" ref="AP19" si="47">IF(L19="","",AM19/2)</f>
        <v>424.47291163383511</v>
      </c>
      <c r="AQ19" s="38">
        <f t="shared" ref="AQ19" si="48">IF(L19="","",(U19-2*V19)/2)</f>
        <v>406.09956337476501</v>
      </c>
      <c r="AR19"/>
    </row>
    <row r="20" spans="1:44" ht="15" customHeight="1" x14ac:dyDescent="0.25">
      <c r="A20" s="209"/>
      <c r="B20" s="194"/>
      <c r="C20" s="27">
        <v>192</v>
      </c>
      <c r="D20" s="28"/>
      <c r="G20" s="29"/>
      <c r="H20" s="30">
        <v>6.27</v>
      </c>
      <c r="I20" s="31">
        <v>591</v>
      </c>
      <c r="J20" s="31">
        <v>103.66700000000002</v>
      </c>
      <c r="K20" s="38">
        <f t="shared" si="32"/>
        <v>383.66599999999994</v>
      </c>
      <c r="L20" s="35">
        <v>160.00000000000011</v>
      </c>
      <c r="M20" s="31">
        <v>916.99946526774784</v>
      </c>
      <c r="N20" s="31">
        <v>33.73452639335661</v>
      </c>
      <c r="O20" s="34">
        <v>1.6955115115115114</v>
      </c>
      <c r="P20" s="34">
        <v>1.8124463947124274</v>
      </c>
      <c r="Q20" s="31">
        <v>64.161467963883467</v>
      </c>
      <c r="R20" s="31">
        <v>279.99201802696001</v>
      </c>
      <c r="S20" s="32">
        <v>268.5898554408659</v>
      </c>
      <c r="T20" s="35">
        <v>100.00000000000014</v>
      </c>
      <c r="U20" s="31">
        <v>847.12291921364999</v>
      </c>
      <c r="V20" s="31">
        <v>36.769802934296273</v>
      </c>
      <c r="W20" s="34">
        <v>1.6955115115115114</v>
      </c>
      <c r="X20" s="34">
        <v>1.6628324293231813</v>
      </c>
      <c r="Y20" s="31">
        <v>47.40501068316641</v>
      </c>
      <c r="Z20" s="31">
        <v>200.78532900209873</v>
      </c>
      <c r="AA20" s="32">
        <v>140.24296991671798</v>
      </c>
      <c r="AB20" s="33">
        <v>118.00000000000014</v>
      </c>
      <c r="AC20" s="31">
        <v>874.2348340414037</v>
      </c>
      <c r="AD20" s="31">
        <v>35.526690197901004</v>
      </c>
      <c r="AE20" s="34">
        <v>1.6955115115115114</v>
      </c>
      <c r="AF20" s="34">
        <v>1.7210165202100058</v>
      </c>
      <c r="AG20" s="31">
        <v>52.837474198315725</v>
      </c>
      <c r="AH20" s="31">
        <v>223.60565746555039</v>
      </c>
      <c r="AI20" s="32">
        <v>177.83049581621705</v>
      </c>
      <c r="AJ20" s="33">
        <f t="shared" ref="AJ20" si="49">IF(L20="","",L20)</f>
        <v>160.00000000000011</v>
      </c>
      <c r="AK20" s="31">
        <f t="shared" ref="AK20" si="50">IF(L20="","",(M20-2*N20))</f>
        <v>849.53041248103466</v>
      </c>
      <c r="AL20" s="34">
        <f t="shared" ref="AL20" si="51">IF(L20="","",AB20)</f>
        <v>118.00000000000014</v>
      </c>
      <c r="AM20" s="31">
        <f t="shared" ref="AM20" si="52">IF(L20="","",AC20-2*AD20)</f>
        <v>803.18145364560166</v>
      </c>
      <c r="AN20" s="36">
        <f t="shared" ref="AN20" si="53">IF(L20="","",(AK20-AM20)/(AM20*(AJ20-AL20))*7500.6)</f>
        <v>10.305593938274949</v>
      </c>
      <c r="AO20" s="37">
        <f t="shared" ref="AO20" si="54">IF(L20="","",AK20/2)</f>
        <v>424.76520624051733</v>
      </c>
      <c r="AP20" s="38">
        <f t="shared" ref="AP20" si="55">IF(L20="","",AM20/2)</f>
        <v>401.59072682280083</v>
      </c>
      <c r="AQ20" s="38">
        <f t="shared" ref="AQ20" si="56">IF(L20="","",(U20-2*V20)/2)</f>
        <v>386.79165667252875</v>
      </c>
      <c r="AR20"/>
    </row>
    <row r="21" spans="1:44" ht="15" customHeight="1" x14ac:dyDescent="0.25">
      <c r="A21" s="209"/>
      <c r="B21" s="194"/>
      <c r="C21" s="27">
        <v>256</v>
      </c>
      <c r="D21" s="28"/>
      <c r="G21" s="29"/>
      <c r="H21" s="30">
        <v>6.7</v>
      </c>
      <c r="I21" s="31">
        <v>525</v>
      </c>
      <c r="J21" s="31">
        <v>107.95399999999999</v>
      </c>
      <c r="K21" s="38">
        <f t="shared" si="32"/>
        <v>309.09199999999998</v>
      </c>
      <c r="L21" s="35">
        <v>159.99999999999977</v>
      </c>
      <c r="M21" s="31">
        <v>778.44438669808449</v>
      </c>
      <c r="N21" s="31">
        <v>34.021012401315446</v>
      </c>
      <c r="O21" s="34">
        <v>1.7776876876876877</v>
      </c>
      <c r="P21" s="34">
        <v>1.7849910424671833</v>
      </c>
      <c r="Q21" s="31">
        <v>60.994717318095525</v>
      </c>
      <c r="R21" s="31">
        <v>291.00292993505201</v>
      </c>
      <c r="S21" s="32">
        <v>222.71140381287344</v>
      </c>
      <c r="T21" s="35">
        <v>99.999999999999872</v>
      </c>
      <c r="U21" s="31">
        <v>710.87662800302951</v>
      </c>
      <c r="V21" s="31">
        <v>37.617046287316768</v>
      </c>
      <c r="W21" s="34">
        <v>1.7776876876876877</v>
      </c>
      <c r="X21" s="34">
        <v>1.614353288883511</v>
      </c>
      <c r="Y21" s="31">
        <v>44.951116314662691</v>
      </c>
      <c r="Z21" s="31">
        <v>220.41872998555783</v>
      </c>
      <c r="AA21" s="32">
        <v>112.6402405123</v>
      </c>
      <c r="AB21" s="33">
        <v>117.99999999999991</v>
      </c>
      <c r="AC21" s="31">
        <v>736.07682646338571</v>
      </c>
      <c r="AD21" s="31">
        <v>36.185679680614754</v>
      </c>
      <c r="AE21" s="34">
        <v>1.7776876876876877</v>
      </c>
      <c r="AF21" s="34">
        <v>1.6782109090670354</v>
      </c>
      <c r="AG21" s="31">
        <v>49.902098579505349</v>
      </c>
      <c r="AH21" s="31">
        <v>240.54063908780395</v>
      </c>
      <c r="AI21" s="32">
        <v>144.27330384970708</v>
      </c>
      <c r="AJ21" s="33">
        <f t="shared" si="33"/>
        <v>159.99999999999977</v>
      </c>
      <c r="AK21" s="31">
        <f t="shared" si="34"/>
        <v>710.40236189545362</v>
      </c>
      <c r="AL21" s="34">
        <f t="shared" si="35"/>
        <v>117.99999999999991</v>
      </c>
      <c r="AM21" s="31">
        <f t="shared" si="36"/>
        <v>663.70546710215626</v>
      </c>
      <c r="AN21" s="36">
        <f t="shared" si="37"/>
        <v>12.564908268719002</v>
      </c>
      <c r="AO21" s="37">
        <f t="shared" si="38"/>
        <v>355.20118094772681</v>
      </c>
      <c r="AP21" s="38">
        <f t="shared" si="39"/>
        <v>331.85273355107813</v>
      </c>
      <c r="AQ21" s="38">
        <f t="shared" si="40"/>
        <v>317.82126771419797</v>
      </c>
      <c r="AR21"/>
    </row>
    <row r="22" spans="1:44" ht="15" customHeight="1" x14ac:dyDescent="0.25">
      <c r="A22" s="209"/>
      <c r="B22" s="194"/>
      <c r="C22" s="27">
        <v>656</v>
      </c>
      <c r="D22" s="28"/>
      <c r="G22" s="29"/>
      <c r="H22" s="30">
        <v>5.34</v>
      </c>
      <c r="I22" s="31">
        <v>590</v>
      </c>
      <c r="J22" s="31">
        <v>96.441000000000003</v>
      </c>
      <c r="K22" s="38">
        <f t="shared" si="32"/>
        <v>397.11799999999999</v>
      </c>
      <c r="L22" s="35">
        <v>160.00000000000023</v>
      </c>
      <c r="M22" s="31">
        <v>885.97992158539262</v>
      </c>
      <c r="N22" s="31">
        <v>36.948811702689042</v>
      </c>
      <c r="O22" s="34">
        <v>1.5173183183183181</v>
      </c>
      <c r="P22" s="34">
        <v>1.7202221211298014</v>
      </c>
      <c r="Q22" s="31">
        <v>48.583682355247916</v>
      </c>
      <c r="R22" s="31">
        <v>235.80907675735128</v>
      </c>
      <c r="S22" s="32">
        <v>234.41470944080245</v>
      </c>
      <c r="T22" s="35">
        <v>100.00000000000004</v>
      </c>
      <c r="U22" s="31">
        <v>809.76180355977044</v>
      </c>
      <c r="V22" s="31">
        <v>40.795947384194839</v>
      </c>
      <c r="W22" s="34">
        <v>1.5173183183183181</v>
      </c>
      <c r="X22" s="34">
        <v>1.5580018927333423</v>
      </c>
      <c r="Y22" s="31">
        <v>31.935254559276444</v>
      </c>
      <c r="Z22" s="31">
        <v>154.28537895509243</v>
      </c>
      <c r="AA22" s="32">
        <v>118.98193137399412</v>
      </c>
      <c r="AB22" s="33">
        <v>118</v>
      </c>
      <c r="AC22" s="31">
        <v>838.53424657250162</v>
      </c>
      <c r="AD22" s="31">
        <v>39.248399984428303</v>
      </c>
      <c r="AE22" s="34">
        <v>1.5173183183183181</v>
      </c>
      <c r="AF22" s="34">
        <v>1.6194332320716944</v>
      </c>
      <c r="AG22" s="31">
        <v>37.146275301694281</v>
      </c>
      <c r="AH22" s="31">
        <v>176.94803822280059</v>
      </c>
      <c r="AI22" s="32">
        <v>152.32119915366175</v>
      </c>
      <c r="AJ22" s="33">
        <f t="shared" si="33"/>
        <v>160.00000000000023</v>
      </c>
      <c r="AK22" s="31">
        <f t="shared" si="34"/>
        <v>812.0822981800145</v>
      </c>
      <c r="AL22" s="34">
        <f t="shared" si="35"/>
        <v>118</v>
      </c>
      <c r="AM22" s="31">
        <f t="shared" si="36"/>
        <v>760.03744660364498</v>
      </c>
      <c r="AN22" s="36">
        <f t="shared" si="37"/>
        <v>12.228959290353091</v>
      </c>
      <c r="AO22" s="37">
        <f t="shared" si="38"/>
        <v>406.04114909000725</v>
      </c>
      <c r="AP22" s="38">
        <f t="shared" si="39"/>
        <v>380.01872330182249</v>
      </c>
      <c r="AQ22" s="38">
        <f t="shared" si="40"/>
        <v>364.08495439569037</v>
      </c>
      <c r="AR22"/>
    </row>
    <row r="23" spans="1:44" ht="15" customHeight="1" x14ac:dyDescent="0.25">
      <c r="A23" s="209"/>
      <c r="B23" s="194"/>
      <c r="C23" s="27">
        <v>670</v>
      </c>
      <c r="D23" s="28"/>
      <c r="G23" s="29"/>
      <c r="H23" s="30">
        <v>6.1</v>
      </c>
      <c r="I23" s="31">
        <v>597</v>
      </c>
      <c r="J23" s="31">
        <v>92.997</v>
      </c>
      <c r="K23" s="38">
        <f t="shared" si="32"/>
        <v>411.00599999999997</v>
      </c>
      <c r="L23" s="35">
        <v>160.00000000000006</v>
      </c>
      <c r="M23" s="31">
        <v>843.33104619326139</v>
      </c>
      <c r="N23" s="31">
        <v>34.882110486556428</v>
      </c>
      <c r="O23" s="34">
        <v>1.6620600600600601</v>
      </c>
      <c r="P23" s="34">
        <v>1.6040558006732202</v>
      </c>
      <c r="Q23" s="31">
        <v>52.588601625375063</v>
      </c>
      <c r="R23" s="31">
        <v>267.50624584410173</v>
      </c>
      <c r="S23" s="32">
        <v>236.52681033298668</v>
      </c>
      <c r="T23" s="35">
        <v>100.00000000000014</v>
      </c>
      <c r="U23" s="31">
        <v>782.77452766017302</v>
      </c>
      <c r="V23" s="31">
        <v>37.857088045413931</v>
      </c>
      <c r="W23" s="34">
        <v>1.6620600600600601</v>
      </c>
      <c r="X23" s="34">
        <v>1.4780019952555028</v>
      </c>
      <c r="Y23" s="31">
        <v>38.450048497972766</v>
      </c>
      <c r="Z23" s="31">
        <v>202.73442464977504</v>
      </c>
      <c r="AA23" s="32">
        <v>124.50150148651576</v>
      </c>
      <c r="AB23" s="33">
        <v>117.99999999999991</v>
      </c>
      <c r="AC23" s="31">
        <v>805.36182036067055</v>
      </c>
      <c r="AD23" s="31">
        <v>36.687043666696781</v>
      </c>
      <c r="AE23" s="34">
        <v>1.6620600600600601</v>
      </c>
      <c r="AF23" s="34">
        <v>1.525139288246248</v>
      </c>
      <c r="AG23" s="31">
        <v>42.842435890694247</v>
      </c>
      <c r="AH23" s="31">
        <v>221.37117716104819</v>
      </c>
      <c r="AI23" s="32">
        <v>156.94171822002806</v>
      </c>
      <c r="AJ23" s="33">
        <f t="shared" si="33"/>
        <v>160.00000000000006</v>
      </c>
      <c r="AK23" s="31">
        <f t="shared" si="34"/>
        <v>773.56682522014853</v>
      </c>
      <c r="AL23" s="34">
        <f t="shared" si="35"/>
        <v>117.99999999999991</v>
      </c>
      <c r="AM23" s="31">
        <f t="shared" si="36"/>
        <v>731.98773302727705</v>
      </c>
      <c r="AN23" s="36">
        <f t="shared" si="37"/>
        <v>10.144202619224483</v>
      </c>
      <c r="AO23" s="37">
        <f t="shared" si="38"/>
        <v>386.78341261007427</v>
      </c>
      <c r="AP23" s="38">
        <f t="shared" si="39"/>
        <v>365.99386651363852</v>
      </c>
      <c r="AQ23" s="38">
        <f t="shared" si="40"/>
        <v>353.53017578467256</v>
      </c>
      <c r="AR23"/>
    </row>
    <row r="24" spans="1:44" ht="15" customHeight="1" x14ac:dyDescent="0.25">
      <c r="A24" s="209"/>
      <c r="B24" s="194"/>
      <c r="C24" s="27">
        <v>676</v>
      </c>
      <c r="D24" s="28"/>
      <c r="G24" s="29"/>
      <c r="H24" s="30">
        <v>8.0500000000000007</v>
      </c>
      <c r="I24" s="31">
        <v>834</v>
      </c>
      <c r="J24" s="31">
        <v>123.56099999999998</v>
      </c>
      <c r="K24" s="38">
        <f t="shared" si="32"/>
        <v>586.87800000000004</v>
      </c>
      <c r="L24" s="35">
        <v>160.00000000000006</v>
      </c>
      <c r="M24" s="31">
        <v>1253.7347689386854</v>
      </c>
      <c r="N24" s="31">
        <v>56.931711280054365</v>
      </c>
      <c r="O24" s="34">
        <v>1.2883423423423424</v>
      </c>
      <c r="P24" s="34">
        <v>1.6845965067495325</v>
      </c>
      <c r="Q24" s="31">
        <v>37.011434788717601</v>
      </c>
      <c r="R24" s="31">
        <v>151.60997539882428</v>
      </c>
      <c r="S24" s="32">
        <v>213.54376249348081</v>
      </c>
      <c r="T24" s="35">
        <v>99.999999999999872</v>
      </c>
      <c r="U24" s="31">
        <v>1165.7920513500044</v>
      </c>
      <c r="V24" s="31">
        <v>61.713015005999907</v>
      </c>
      <c r="W24" s="34">
        <v>1.2883423423423424</v>
      </c>
      <c r="X24" s="34">
        <v>1.5540799932774023</v>
      </c>
      <c r="Y24" s="31">
        <v>24.520360625918435</v>
      </c>
      <c r="Z24" s="31">
        <v>111.37105214886434</v>
      </c>
      <c r="AA24" s="32">
        <v>112.59232590667602</v>
      </c>
      <c r="AB24" s="33">
        <v>118.00000000000003</v>
      </c>
      <c r="AC24" s="31">
        <v>1200.6773853396139</v>
      </c>
      <c r="AD24" s="31">
        <v>59.718216014708837</v>
      </c>
      <c r="AE24" s="34">
        <v>1.2883423423423424</v>
      </c>
      <c r="AF24" s="34">
        <v>1.6059917449983816</v>
      </c>
      <c r="AG24" s="31">
        <v>28.680137688117924</v>
      </c>
      <c r="AH24" s="31">
        <v>124.10349989035262</v>
      </c>
      <c r="AI24" s="32">
        <v>142.41737542408859</v>
      </c>
      <c r="AJ24" s="33">
        <f t="shared" si="33"/>
        <v>160.00000000000006</v>
      </c>
      <c r="AK24" s="31">
        <f t="shared" si="34"/>
        <v>1139.8713463785766</v>
      </c>
      <c r="AL24" s="34">
        <f t="shared" si="35"/>
        <v>118.00000000000003</v>
      </c>
      <c r="AM24" s="31">
        <f t="shared" si="36"/>
        <v>1081.2409533101963</v>
      </c>
      <c r="AN24" s="36">
        <f t="shared" si="37"/>
        <v>9.6838272661736564</v>
      </c>
      <c r="AO24" s="37">
        <f t="shared" si="38"/>
        <v>569.93567318928831</v>
      </c>
      <c r="AP24" s="38">
        <f t="shared" si="39"/>
        <v>540.62047665509817</v>
      </c>
      <c r="AQ24" s="38">
        <f t="shared" si="40"/>
        <v>521.18301066900233</v>
      </c>
      <c r="AR24"/>
    </row>
    <row r="25" spans="1:44" ht="15" customHeight="1" thickBot="1" x14ac:dyDescent="0.3">
      <c r="A25" s="209"/>
      <c r="B25" s="194"/>
      <c r="C25" s="27">
        <v>677</v>
      </c>
      <c r="D25" s="39"/>
      <c r="E25" s="40"/>
      <c r="F25" s="40"/>
      <c r="G25" s="41"/>
      <c r="H25" s="30">
        <v>6.28</v>
      </c>
      <c r="I25" s="31">
        <v>811</v>
      </c>
      <c r="J25" s="31">
        <v>130.28500000000005</v>
      </c>
      <c r="K25" s="43">
        <f t="shared" si="32"/>
        <v>550.42999999999984</v>
      </c>
      <c r="L25" s="35">
        <v>159.99999999999997</v>
      </c>
      <c r="M25" s="31">
        <v>1143.3043588153391</v>
      </c>
      <c r="N25" s="31">
        <v>62.424886745307774</v>
      </c>
      <c r="O25" s="34">
        <v>1.3143913913913916</v>
      </c>
      <c r="P25" s="34">
        <v>1.5878590483095443</v>
      </c>
      <c r="Q25" s="31">
        <v>28.822451548662201</v>
      </c>
      <c r="R25" s="31">
        <v>139.65873691116508</v>
      </c>
      <c r="S25" s="32">
        <v>174.00799251038856</v>
      </c>
      <c r="T25" s="35">
        <v>99.999999999999957</v>
      </c>
      <c r="U25" s="31">
        <v>1068.5953050084729</v>
      </c>
      <c r="V25" s="31">
        <v>67.392734086965945</v>
      </c>
      <c r="W25" s="34">
        <v>1.3143913913913916</v>
      </c>
      <c r="X25" s="34">
        <v>1.4708102082685219</v>
      </c>
      <c r="Y25" s="31">
        <v>19.117625912438982</v>
      </c>
      <c r="Z25" s="31">
        <v>95.648644305606027</v>
      </c>
      <c r="AA25" s="32">
        <v>92.36568981318338</v>
      </c>
      <c r="AB25" s="33">
        <v>117.99999999999991</v>
      </c>
      <c r="AC25" s="31">
        <v>1098.0002362595474</v>
      </c>
      <c r="AD25" s="31">
        <v>65.339750643243207</v>
      </c>
      <c r="AE25" s="34">
        <v>1.3143913913913916</v>
      </c>
      <c r="AF25" s="34">
        <v>1.5170232558652361</v>
      </c>
      <c r="AG25" s="31">
        <v>22.325675417775699</v>
      </c>
      <c r="AH25" s="31">
        <v>108.87947613681121</v>
      </c>
      <c r="AI25" s="32">
        <v>116.45022743282728</v>
      </c>
      <c r="AJ25" s="33">
        <f t="shared" si="33"/>
        <v>159.99999999999997</v>
      </c>
      <c r="AK25" s="31">
        <f t="shared" si="34"/>
        <v>1018.4545853247236</v>
      </c>
      <c r="AL25" s="34">
        <f t="shared" si="35"/>
        <v>117.99999999999991</v>
      </c>
      <c r="AM25" s="31">
        <f t="shared" si="36"/>
        <v>967.32073497306101</v>
      </c>
      <c r="AN25" s="36">
        <f t="shared" si="37"/>
        <v>9.4402764864590427</v>
      </c>
      <c r="AO25" s="42">
        <f t="shared" si="38"/>
        <v>509.22729266236178</v>
      </c>
      <c r="AP25" s="43">
        <f t="shared" si="39"/>
        <v>483.6603674865305</v>
      </c>
      <c r="AQ25" s="38">
        <f t="shared" si="40"/>
        <v>466.90491841727049</v>
      </c>
      <c r="AR25"/>
    </row>
    <row r="26" spans="1:44" ht="15" customHeight="1" x14ac:dyDescent="0.25">
      <c r="A26" s="209"/>
      <c r="B26" s="194"/>
      <c r="C26" s="145" t="s">
        <v>28</v>
      </c>
      <c r="D26" s="44"/>
      <c r="E26" s="45"/>
      <c r="F26" s="45"/>
      <c r="G26" s="46"/>
      <c r="H26" s="47">
        <f>AVERAGE(H17:H25)</f>
        <v>6.3566666666666674</v>
      </c>
      <c r="I26" s="48">
        <f>AVERAGE(I17:I25)</f>
        <v>626.55555555555554</v>
      </c>
      <c r="J26" s="49">
        <f>AVERAGE(J17:J25)</f>
        <v>105.63733333333334</v>
      </c>
      <c r="K26" s="135">
        <f>AVERAGE(K17:K25)</f>
        <v>415.28088888888885</v>
      </c>
      <c r="L26" s="44">
        <f t="shared" ref="L26:AA26" si="57">AVERAGE(L17:L25)</f>
        <v>159.99999999999997</v>
      </c>
      <c r="M26" s="48">
        <f t="shared" si="57"/>
        <v>939.85677031749867</v>
      </c>
      <c r="N26" s="48">
        <f t="shared" si="57"/>
        <v>39.86892713778699</v>
      </c>
      <c r="O26" s="50">
        <f t="shared" si="57"/>
        <v>1.5689899158417677</v>
      </c>
      <c r="P26" s="50">
        <f t="shared" si="57"/>
        <v>1.7419489961499695</v>
      </c>
      <c r="Q26" s="48">
        <f t="shared" si="57"/>
        <v>52.973992077780899</v>
      </c>
      <c r="R26" s="48">
        <f t="shared" si="57"/>
        <v>244.04147535993485</v>
      </c>
      <c r="S26" s="49">
        <f t="shared" si="57"/>
        <v>236.5278116712571</v>
      </c>
      <c r="T26" s="45">
        <f t="shared" si="57"/>
        <v>100</v>
      </c>
      <c r="U26" s="48">
        <f t="shared" si="57"/>
        <v>864.40939004017741</v>
      </c>
      <c r="V26" s="48">
        <f t="shared" si="57"/>
        <v>43.685702088489442</v>
      </c>
      <c r="W26" s="50">
        <f t="shared" si="57"/>
        <v>1.5689899158417677</v>
      </c>
      <c r="X26" s="50">
        <f t="shared" si="57"/>
        <v>1.5854084172833884</v>
      </c>
      <c r="Y26" s="48">
        <f t="shared" si="57"/>
        <v>36.939055717099002</v>
      </c>
      <c r="Z26" s="48">
        <f t="shared" si="57"/>
        <v>176.38475690245235</v>
      </c>
      <c r="AA26" s="49">
        <f t="shared" si="57"/>
        <v>121.31867531174764</v>
      </c>
      <c r="AB26" s="44">
        <f>AVERAGE(AB17:AB25)</f>
        <v>117.99999999999997</v>
      </c>
      <c r="AC26" s="48">
        <f t="shared" ref="AC26:AQ26" si="58">AVERAGE(AC17:AC25)</f>
        <v>893.19921526057783</v>
      </c>
      <c r="AD26" s="48">
        <f t="shared" si="58"/>
        <v>42.139120761931963</v>
      </c>
      <c r="AE26" s="50">
        <f t="shared" si="58"/>
        <v>1.5689899158417677</v>
      </c>
      <c r="AF26" s="50">
        <f t="shared" si="58"/>
        <v>1.6450173275928566</v>
      </c>
      <c r="AG26" s="48">
        <f t="shared" si="58"/>
        <v>41.999969119306826</v>
      </c>
      <c r="AH26" s="48">
        <f t="shared" si="58"/>
        <v>195.90685393464801</v>
      </c>
      <c r="AI26" s="49">
        <f t="shared" si="58"/>
        <v>154.72432121335683</v>
      </c>
      <c r="AJ26" s="44">
        <f t="shared" si="58"/>
        <v>159.99999999999997</v>
      </c>
      <c r="AK26" s="48">
        <f t="shared" si="58"/>
        <v>860.11891604192476</v>
      </c>
      <c r="AL26" s="45">
        <f t="shared" si="58"/>
        <v>117.99999999999997</v>
      </c>
      <c r="AM26" s="48">
        <f t="shared" si="58"/>
        <v>808.9209737367139</v>
      </c>
      <c r="AN26" s="51">
        <f t="shared" si="58"/>
        <v>11.508126550218082</v>
      </c>
      <c r="AO26" s="52">
        <f t="shared" si="58"/>
        <v>430.05945802096238</v>
      </c>
      <c r="AP26" s="53">
        <f t="shared" si="58"/>
        <v>404.46048686835695</v>
      </c>
      <c r="AQ26" s="53">
        <f t="shared" si="58"/>
        <v>388.51899293159926</v>
      </c>
      <c r="AR26"/>
    </row>
    <row r="27" spans="1:44" ht="15" customHeight="1" x14ac:dyDescent="0.25">
      <c r="A27" s="209"/>
      <c r="B27" s="194"/>
      <c r="C27" s="146" t="s">
        <v>29</v>
      </c>
      <c r="D27" s="54"/>
      <c r="E27" s="55"/>
      <c r="F27" s="55"/>
      <c r="G27" s="56"/>
      <c r="H27" s="57">
        <f>_xlfn.STDEV.S(H17:H25)</f>
        <v>0.73920565474026578</v>
      </c>
      <c r="I27" s="58">
        <f>_xlfn.STDEV.S(I17:I25)</f>
        <v>120.61831443764149</v>
      </c>
      <c r="J27" s="59">
        <f>_xlfn.STDEV.S(J17:J25)</f>
        <v>13.221125056136614</v>
      </c>
      <c r="K27" s="59">
        <f>_xlfn.STDEV.S(K17:K25)</f>
        <v>100.37387709016272</v>
      </c>
      <c r="L27" s="54">
        <f t="shared" ref="L27:AA27" si="59">_xlfn.STDEV.S(L17:L25)</f>
        <v>1.5239443903799963E-13</v>
      </c>
      <c r="M27" s="58">
        <f t="shared" si="59"/>
        <v>165.31454278323324</v>
      </c>
      <c r="N27" s="58">
        <f t="shared" si="59"/>
        <v>11.414325186137695</v>
      </c>
      <c r="O27" s="60">
        <f t="shared" si="59"/>
        <v>0.16724528024584517</v>
      </c>
      <c r="P27" s="60">
        <f t="shared" si="59"/>
        <v>0.10748954007911253</v>
      </c>
      <c r="Q27" s="58">
        <f t="shared" si="59"/>
        <v>12.995636787861354</v>
      </c>
      <c r="R27" s="58">
        <f t="shared" si="59"/>
        <v>58.402398647303556</v>
      </c>
      <c r="S27" s="59">
        <f t="shared" si="59"/>
        <v>33.066135075765196</v>
      </c>
      <c r="T27" s="55">
        <f t="shared" si="59"/>
        <v>1.0010838596205482E-13</v>
      </c>
      <c r="U27" s="58">
        <f t="shared" si="59"/>
        <v>160.14606493767474</v>
      </c>
      <c r="V27" s="58">
        <f t="shared" si="59"/>
        <v>12.017047458928202</v>
      </c>
      <c r="W27" s="60">
        <f t="shared" si="59"/>
        <v>0.16724528024584517</v>
      </c>
      <c r="X27" s="60">
        <f t="shared" si="59"/>
        <v>8.1445048822063174E-2</v>
      </c>
      <c r="Y27" s="58">
        <f t="shared" si="59"/>
        <v>10.125872146176295</v>
      </c>
      <c r="Z27" s="58">
        <f t="shared" si="59"/>
        <v>45.670375206399051</v>
      </c>
      <c r="AA27" s="59">
        <f t="shared" si="59"/>
        <v>16.259223751787705</v>
      </c>
      <c r="AB27" s="54">
        <f>_xlfn.STDEV.S(AB17:AB25)</f>
        <v>7.9122690448656691E-14</v>
      </c>
      <c r="AC27" s="58">
        <f t="shared" ref="AC27:AQ27" si="60">_xlfn.STDEV.S(AC17:AC25)</f>
        <v>162.90122975670658</v>
      </c>
      <c r="AD27" s="58">
        <f t="shared" si="60"/>
        <v>11.743689393885566</v>
      </c>
      <c r="AE27" s="60">
        <f t="shared" si="60"/>
        <v>0.16724528024584517</v>
      </c>
      <c r="AF27" s="60">
        <f t="shared" si="60"/>
        <v>9.0268571427342029E-2</v>
      </c>
      <c r="AG27" s="58">
        <f t="shared" si="60"/>
        <v>10.956660471539111</v>
      </c>
      <c r="AH27" s="58">
        <f t="shared" si="60"/>
        <v>48.839888960080756</v>
      </c>
      <c r="AI27" s="59">
        <f t="shared" si="60"/>
        <v>21.04613436979287</v>
      </c>
      <c r="AJ27" s="54">
        <f t="shared" si="60"/>
        <v>1.5239443903799963E-13</v>
      </c>
      <c r="AK27" s="58">
        <f t="shared" si="60"/>
        <v>145.68304405923058</v>
      </c>
      <c r="AL27" s="55">
        <f t="shared" si="60"/>
        <v>7.9122690448656691E-14</v>
      </c>
      <c r="AM27" s="58">
        <f t="shared" si="60"/>
        <v>142.64517698118473</v>
      </c>
      <c r="AN27" s="61">
        <f t="shared" si="60"/>
        <v>1.7598909502127271</v>
      </c>
      <c r="AO27" s="62">
        <f t="shared" si="60"/>
        <v>72.841522029615291</v>
      </c>
      <c r="AP27" s="63">
        <f t="shared" si="60"/>
        <v>71.322588490592366</v>
      </c>
      <c r="AQ27" s="63">
        <f t="shared" si="60"/>
        <v>69.672352684990017</v>
      </c>
      <c r="AR27"/>
    </row>
    <row r="28" spans="1:44" ht="15" customHeight="1" thickBot="1" x14ac:dyDescent="0.3">
      <c r="A28" s="209"/>
      <c r="B28" s="195"/>
      <c r="C28" s="147" t="s">
        <v>30</v>
      </c>
      <c r="D28" s="64"/>
      <c r="E28" s="65"/>
      <c r="F28" s="65"/>
      <c r="G28" s="66"/>
      <c r="H28" s="67">
        <f>_xlfn.STDEV.S(H17:H25)/SQRT(COUNT(H17:H25))</f>
        <v>0.24640188491342194</v>
      </c>
      <c r="I28" s="68">
        <f>_xlfn.STDEV.S(I17:I25)/SQRT(COUNT(I17:I25))</f>
        <v>40.20610481254716</v>
      </c>
      <c r="J28" s="69">
        <f>_xlfn.STDEV.S(J17:J25)/SQRT(COUNT(J17:J25))</f>
        <v>4.4070416853788714</v>
      </c>
      <c r="K28" s="136">
        <f>_xlfn.STDEV.S(K17:K25)/SQRT(COUNT(K17:K25))</f>
        <v>33.457959030054241</v>
      </c>
      <c r="L28" s="64">
        <f t="shared" ref="L28:AA28" si="61">_xlfn.STDEV.S(L17:L25)/SQRT(COUNT(L17:L25))</f>
        <v>5.0798146345999878E-14</v>
      </c>
      <c r="M28" s="68">
        <f t="shared" si="61"/>
        <v>55.104847594411076</v>
      </c>
      <c r="N28" s="68">
        <f t="shared" si="61"/>
        <v>3.8047750620458984</v>
      </c>
      <c r="O28" s="70">
        <f t="shared" si="61"/>
        <v>5.5748426748615056E-2</v>
      </c>
      <c r="P28" s="70">
        <f t="shared" si="61"/>
        <v>3.5829846693037508E-2</v>
      </c>
      <c r="Q28" s="68">
        <f t="shared" si="61"/>
        <v>4.331878929287118</v>
      </c>
      <c r="R28" s="68">
        <f t="shared" si="61"/>
        <v>19.467466215767853</v>
      </c>
      <c r="S28" s="69">
        <f t="shared" si="61"/>
        <v>11.022045025255066</v>
      </c>
      <c r="T28" s="65">
        <f t="shared" si="61"/>
        <v>3.3369461987351609E-14</v>
      </c>
      <c r="U28" s="68">
        <f t="shared" si="61"/>
        <v>53.382021645891577</v>
      </c>
      <c r="V28" s="68">
        <f t="shared" si="61"/>
        <v>4.0056824863094009</v>
      </c>
      <c r="W28" s="70">
        <f t="shared" si="61"/>
        <v>5.5748426748615056E-2</v>
      </c>
      <c r="X28" s="70">
        <f t="shared" si="61"/>
        <v>2.7148349607354391E-2</v>
      </c>
      <c r="Y28" s="68">
        <f t="shared" si="61"/>
        <v>3.3752907153920986</v>
      </c>
      <c r="Z28" s="68">
        <f t="shared" si="61"/>
        <v>15.223458402133017</v>
      </c>
      <c r="AA28" s="69">
        <f t="shared" si="61"/>
        <v>5.4197412505959015</v>
      </c>
      <c r="AB28" s="64">
        <f>_xlfn.STDEV.S(AB17:AB25)/SQRT(COUNT(AB17:AB25))</f>
        <v>2.6374230149552229E-14</v>
      </c>
      <c r="AC28" s="68">
        <f t="shared" ref="AC28:AI28" si="62">_xlfn.STDEV.S(AC17:AC25)/SQRT(COUNT(AC17:AC25))</f>
        <v>54.300409918902197</v>
      </c>
      <c r="AD28" s="68">
        <f t="shared" si="62"/>
        <v>3.9145631312951887</v>
      </c>
      <c r="AE28" s="70">
        <f t="shared" si="62"/>
        <v>5.5748426748615056E-2</v>
      </c>
      <c r="AF28" s="70">
        <f t="shared" si="62"/>
        <v>3.0089523809114008E-2</v>
      </c>
      <c r="AG28" s="68">
        <f t="shared" si="62"/>
        <v>3.6522201571797037</v>
      </c>
      <c r="AH28" s="68">
        <f t="shared" si="62"/>
        <v>16.279962986693587</v>
      </c>
      <c r="AI28" s="69">
        <f t="shared" si="62"/>
        <v>7.0153781232642904</v>
      </c>
      <c r="AJ28" s="64">
        <f t="shared" ref="AJ28:AQ28" si="63">AJ27/SQRT(COUNT(AJ17:AJ25))</f>
        <v>5.0798146345999878E-14</v>
      </c>
      <c r="AK28" s="68">
        <f t="shared" si="63"/>
        <v>48.561014686410196</v>
      </c>
      <c r="AL28" s="65">
        <f t="shared" si="63"/>
        <v>2.6374230149552229E-14</v>
      </c>
      <c r="AM28" s="68">
        <f t="shared" si="63"/>
        <v>47.548392327061578</v>
      </c>
      <c r="AN28" s="71">
        <f t="shared" si="63"/>
        <v>0.58663031673757571</v>
      </c>
      <c r="AO28" s="72">
        <f t="shared" si="63"/>
        <v>24.280507343205098</v>
      </c>
      <c r="AP28" s="73">
        <f t="shared" si="63"/>
        <v>23.774196163530789</v>
      </c>
      <c r="AQ28" s="73">
        <f t="shared" si="63"/>
        <v>23.224117561663338</v>
      </c>
      <c r="AR28"/>
    </row>
    <row r="29" spans="1:44" ht="15" customHeight="1" x14ac:dyDescent="0.25">
      <c r="A29" s="209"/>
      <c r="B29" s="193" t="s">
        <v>61</v>
      </c>
      <c r="C29" s="14">
        <v>880</v>
      </c>
      <c r="D29" s="15"/>
      <c r="E29" s="16"/>
      <c r="F29" s="16"/>
      <c r="G29" s="16"/>
      <c r="H29" s="18">
        <v>4.21</v>
      </c>
      <c r="I29" s="19">
        <v>674.57500000000005</v>
      </c>
      <c r="J29" s="19">
        <v>93.054890632629395</v>
      </c>
      <c r="K29" s="26">
        <f t="shared" ref="K29:K37" si="64">IF(I29="","",I29-2*J29)</f>
        <v>488.46521873474126</v>
      </c>
      <c r="L29" s="23">
        <v>153.00000000000045</v>
      </c>
      <c r="M29" s="19">
        <v>1121.2107381856149</v>
      </c>
      <c r="N29" s="19">
        <v>29.677925970575835</v>
      </c>
      <c r="O29" s="22">
        <v>1.6704504504504503</v>
      </c>
      <c r="P29" s="22">
        <v>1.8770336479034333</v>
      </c>
      <c r="Q29" s="19">
        <v>80.817082598999079</v>
      </c>
      <c r="R29" s="19">
        <v>283.49614799942492</v>
      </c>
      <c r="S29" s="20">
        <v>364.91218282729142</v>
      </c>
      <c r="T29" s="23">
        <v>100.00000000000003</v>
      </c>
      <c r="U29" s="19">
        <v>1032.9824808051492</v>
      </c>
      <c r="V29" s="19">
        <v>32.374755022023081</v>
      </c>
      <c r="W29" s="22">
        <v>1.6704504504504503</v>
      </c>
      <c r="X29" s="22">
        <v>1.7206760517218851</v>
      </c>
      <c r="Y29" s="19">
        <v>57.327484727951614</v>
      </c>
      <c r="Z29" s="19">
        <v>196.12537324660244</v>
      </c>
      <c r="AA29" s="20">
        <v>199.36030338153864</v>
      </c>
      <c r="AB29" s="23">
        <v>109.99999999999997</v>
      </c>
      <c r="AC29" s="19">
        <v>1055.2215667874798</v>
      </c>
      <c r="AD29" s="19">
        <v>31.648376796240274</v>
      </c>
      <c r="AE29" s="22">
        <v>1.6704504504504503</v>
      </c>
      <c r="AF29" s="22">
        <v>1.7601681756195389</v>
      </c>
      <c r="AG29" s="19">
        <v>62.184897220030919</v>
      </c>
      <c r="AH29" s="19">
        <v>212.15270726239609</v>
      </c>
      <c r="AI29" s="20">
        <v>229.81867070344362</v>
      </c>
      <c r="AJ29" s="21">
        <f>IF(L29="","",L29)</f>
        <v>153.00000000000045</v>
      </c>
      <c r="AK29" s="19">
        <f>IF(L29="","",(M29-2*N29))</f>
        <v>1061.8548862444632</v>
      </c>
      <c r="AL29" s="22">
        <f>IF(L29="","",AB29)</f>
        <v>109.99999999999997</v>
      </c>
      <c r="AM29" s="19">
        <f>IF(L29="","",AC29-2*AD29)</f>
        <v>991.92481319499927</v>
      </c>
      <c r="AN29" s="24">
        <f>IF(L29="","",(AK29-AM29)/(AM29*(AJ29-AL29))*7500.6)</f>
        <v>12.297385215732488</v>
      </c>
      <c r="AO29" s="25">
        <f>IF(L29="","",AK29/2)</f>
        <v>530.92744312223158</v>
      </c>
      <c r="AP29" s="26">
        <f>IF(L29="","",AM29/2)</f>
        <v>495.96240659749964</v>
      </c>
      <c r="AQ29" s="26">
        <f>IF(L29="","",(U29-2*V29)/2)</f>
        <v>484.11648538055152</v>
      </c>
      <c r="AR29"/>
    </row>
    <row r="30" spans="1:44" ht="15" customHeight="1" x14ac:dyDescent="0.25">
      <c r="A30" s="209"/>
      <c r="B30" s="194"/>
      <c r="C30" s="27">
        <v>885</v>
      </c>
      <c r="D30" s="28"/>
      <c r="H30" s="30">
        <v>5.38</v>
      </c>
      <c r="I30" s="31">
        <v>746.38499999999999</v>
      </c>
      <c r="J30" s="31">
        <v>100.54793208837509</v>
      </c>
      <c r="K30" s="38">
        <f t="shared" si="64"/>
        <v>545.28913582324981</v>
      </c>
      <c r="L30" s="35">
        <v>152.99999999999983</v>
      </c>
      <c r="M30" s="31">
        <v>1188.7077013825331</v>
      </c>
      <c r="N30" s="31">
        <v>33.133700133251452</v>
      </c>
      <c r="O30" s="34">
        <v>1.6960100100100099</v>
      </c>
      <c r="P30" s="34">
        <v>1.7892655263438799</v>
      </c>
      <c r="Q30" s="31">
        <v>74.05727147511702</v>
      </c>
      <c r="R30" s="31">
        <v>282.02808961522163</v>
      </c>
      <c r="S30" s="32">
        <v>345.50159312837889</v>
      </c>
      <c r="T30" s="35">
        <v>99.999999999999844</v>
      </c>
      <c r="U30" s="31">
        <v>1100.3986791709299</v>
      </c>
      <c r="V30" s="31">
        <v>35.970916760445945</v>
      </c>
      <c r="W30" s="34">
        <v>1.6960100100100099</v>
      </c>
      <c r="X30" s="34">
        <v>1.648136682294207</v>
      </c>
      <c r="Y30" s="31">
        <v>52.943540256800674</v>
      </c>
      <c r="Z30" s="31">
        <v>195.33202734088374</v>
      </c>
      <c r="AA30" s="32">
        <v>190.58989735401312</v>
      </c>
      <c r="AB30" s="35">
        <v>110.00000000000011</v>
      </c>
      <c r="AC30" s="31">
        <v>1122.5443507611515</v>
      </c>
      <c r="AD30" s="31">
        <v>35.21323151851341</v>
      </c>
      <c r="AE30" s="34">
        <v>1.6960100100100099</v>
      </c>
      <c r="AF30" s="34">
        <v>1.6835997394182187</v>
      </c>
      <c r="AG30" s="31">
        <v>57.293971815521864</v>
      </c>
      <c r="AH30" s="31">
        <v>211.60092081321216</v>
      </c>
      <c r="AI30" s="32">
        <v>219.08695370573636</v>
      </c>
      <c r="AJ30" s="33">
        <f t="shared" ref="AJ30:AJ37" si="65">IF(L30="","",L30)</f>
        <v>152.99999999999983</v>
      </c>
      <c r="AK30" s="31">
        <f t="shared" ref="AK30:AK37" si="66">IF(L30="","",(M30-2*N30))</f>
        <v>1122.4403011160302</v>
      </c>
      <c r="AL30" s="34">
        <f t="shared" ref="AL30:AL37" si="67">IF(L30="","",AB30)</f>
        <v>110.00000000000011</v>
      </c>
      <c r="AM30" s="31">
        <f t="shared" ref="AM30:AM37" si="68">IF(L30="","",AC30-2*AD30)</f>
        <v>1052.1178877241246</v>
      </c>
      <c r="AN30" s="36">
        <f t="shared" ref="AN30:AN37" si="69">IF(L30="","",(AK30-AM30)/(AM30*(AJ30-AL30))*7500.6)</f>
        <v>11.658882151533644</v>
      </c>
      <c r="AO30" s="37">
        <f t="shared" ref="AO30:AO37" si="70">IF(L30="","",AK30/2)</f>
        <v>561.22015055801512</v>
      </c>
      <c r="AP30" s="38">
        <f t="shared" ref="AP30:AP37" si="71">IF(L30="","",AM30/2)</f>
        <v>526.05894386206228</v>
      </c>
      <c r="AQ30" s="38">
        <f t="shared" ref="AQ30:AQ37" si="72">IF(L30="","",(U30-2*V30)/2)</f>
        <v>514.22842282501904</v>
      </c>
      <c r="AR30"/>
    </row>
    <row r="31" spans="1:44" ht="15" customHeight="1" x14ac:dyDescent="0.25">
      <c r="A31" s="209"/>
      <c r="B31" s="194"/>
      <c r="C31" s="27">
        <v>902</v>
      </c>
      <c r="D31" s="28"/>
      <c r="H31" s="30">
        <v>5.92</v>
      </c>
      <c r="I31" s="31">
        <v>686.07500000000005</v>
      </c>
      <c r="J31" s="31">
        <v>127.25217640399933</v>
      </c>
      <c r="K31" s="38">
        <f t="shared" si="64"/>
        <v>431.57064719200139</v>
      </c>
      <c r="L31" s="35">
        <v>153.00000000000023</v>
      </c>
      <c r="M31" s="31">
        <v>1093.096688431456</v>
      </c>
      <c r="N31" s="31">
        <v>41.602411037645062</v>
      </c>
      <c r="O31" s="34">
        <v>1.6256009342676012</v>
      </c>
      <c r="P31" s="34">
        <v>1.8816237150578257</v>
      </c>
      <c r="Q31" s="31">
        <v>54.230932616709879</v>
      </c>
      <c r="R31" s="31">
        <v>223.03049807523283</v>
      </c>
      <c r="S31" s="32">
        <v>247.57860638916122</v>
      </c>
      <c r="T31" s="35">
        <v>100.00000000000013</v>
      </c>
      <c r="U31" s="31">
        <v>1009.379073595162</v>
      </c>
      <c r="V31" s="31">
        <v>45.378279129006103</v>
      </c>
      <c r="W31" s="34">
        <v>1.6256009342676012</v>
      </c>
      <c r="X31" s="34">
        <v>1.7250562320680685</v>
      </c>
      <c r="Y31" s="31">
        <v>38.325772087177349</v>
      </c>
      <c r="Z31" s="31">
        <v>155.08194560879053</v>
      </c>
      <c r="AA31" s="32">
        <v>134.94424655965503</v>
      </c>
      <c r="AB31" s="35">
        <v>110.00000000000006</v>
      </c>
      <c r="AC31" s="31">
        <v>1030.418772390206</v>
      </c>
      <c r="AD31" s="31">
        <v>44.363323780149898</v>
      </c>
      <c r="AE31" s="34">
        <v>1.6256009342676012</v>
      </c>
      <c r="AF31" s="34">
        <v>1.7645225051203737</v>
      </c>
      <c r="AG31" s="31">
        <v>41.604304603486433</v>
      </c>
      <c r="AH31" s="31">
        <v>167.3160115069351</v>
      </c>
      <c r="AI31" s="32">
        <v>155.6477532825752</v>
      </c>
      <c r="AJ31" s="33">
        <f t="shared" ref="AJ31" si="73">IF(L31="","",L31)</f>
        <v>153.00000000000023</v>
      </c>
      <c r="AK31" s="31">
        <f t="shared" ref="AK31" si="74">IF(L31="","",(M31-2*N31))</f>
        <v>1009.8918663561658</v>
      </c>
      <c r="AL31" s="34">
        <f t="shared" ref="AL31" si="75">IF(L31="","",AB31)</f>
        <v>110.00000000000006</v>
      </c>
      <c r="AM31" s="31">
        <f t="shared" ref="AM31" si="76">IF(L31="","",AC31-2*AD31)</f>
        <v>941.69212482990611</v>
      </c>
      <c r="AN31" s="36">
        <f t="shared" ref="AN31" si="77">IF(L31="","",(AK31-AM31)/(AM31*(AJ31-AL31))*7500.6)</f>
        <v>12.632850020944232</v>
      </c>
      <c r="AO31" s="37">
        <f t="shared" ref="AO31" si="78">IF(L31="","",AK31/2)</f>
        <v>504.9459331780829</v>
      </c>
      <c r="AP31" s="38">
        <f t="shared" ref="AP31" si="79">IF(L31="","",AM31/2)</f>
        <v>470.84606241495305</v>
      </c>
      <c r="AQ31" s="38">
        <f t="shared" ref="AQ31" si="80">IF(L31="","",(U31-2*V31)/2)</f>
        <v>459.31125766857491</v>
      </c>
      <c r="AR31"/>
    </row>
    <row r="32" spans="1:44" ht="15" customHeight="1" x14ac:dyDescent="0.25">
      <c r="A32" s="209"/>
      <c r="B32" s="194"/>
      <c r="C32" s="27">
        <v>934</v>
      </c>
      <c r="D32" s="28"/>
      <c r="H32" s="30">
        <v>6.42</v>
      </c>
      <c r="I32" s="31">
        <v>660.74</v>
      </c>
      <c r="J32" s="31">
        <v>132.66249001026154</v>
      </c>
      <c r="K32" s="38">
        <f t="shared" si="64"/>
        <v>395.41501997947694</v>
      </c>
      <c r="L32" s="35">
        <v>152.99999999999983</v>
      </c>
      <c r="M32" s="31">
        <v>1093.9049703493706</v>
      </c>
      <c r="N32" s="31">
        <v>37.073261661598302</v>
      </c>
      <c r="O32" s="34">
        <v>1.7880480480480481</v>
      </c>
      <c r="P32" s="34">
        <v>2.0012814192907182</v>
      </c>
      <c r="Q32" s="31">
        <v>71.429767396282642</v>
      </c>
      <c r="R32" s="31">
        <v>267.80481683015296</v>
      </c>
      <c r="S32" s="32">
        <v>280.53900681806402</v>
      </c>
      <c r="T32" s="35">
        <v>99.999999999999872</v>
      </c>
      <c r="U32" s="31">
        <v>995.56520486467605</v>
      </c>
      <c r="V32" s="31">
        <v>41.04709821150859</v>
      </c>
      <c r="W32" s="34">
        <v>1.7880480480480481</v>
      </c>
      <c r="X32" s="34">
        <v>1.8075340998174974</v>
      </c>
      <c r="Y32" s="31">
        <v>50.593746858072919</v>
      </c>
      <c r="Z32" s="31">
        <v>192.15801705299086</v>
      </c>
      <c r="AA32" s="32">
        <v>148.34660688790979</v>
      </c>
      <c r="AB32" s="35">
        <v>110.00000000000009</v>
      </c>
      <c r="AC32" s="31">
        <v>1020.1681223754948</v>
      </c>
      <c r="AD32" s="31">
        <v>39.971786290218411</v>
      </c>
      <c r="AE32" s="34">
        <v>1.7880480480480481</v>
      </c>
      <c r="AF32" s="34">
        <v>1.8561599718653488</v>
      </c>
      <c r="AG32" s="31">
        <v>54.84075551760148</v>
      </c>
      <c r="AH32" s="31">
        <v>205.84446240161441</v>
      </c>
      <c r="AI32" s="32">
        <v>172.47892010056015</v>
      </c>
      <c r="AJ32" s="33">
        <f t="shared" ref="AJ32" si="81">IF(L32="","",L32)</f>
        <v>152.99999999999983</v>
      </c>
      <c r="AK32" s="31">
        <f t="shared" ref="AK32" si="82">IF(L32="","",(M32-2*N32))</f>
        <v>1019.7584470261741</v>
      </c>
      <c r="AL32" s="34">
        <f t="shared" ref="AL32" si="83">IF(L32="","",AB32)</f>
        <v>110.00000000000009</v>
      </c>
      <c r="AM32" s="31">
        <f t="shared" ref="AM32" si="84">IF(L32="","",AC32-2*AD32)</f>
        <v>940.22454979505801</v>
      </c>
      <c r="AN32" s="36">
        <f t="shared" ref="AN32" si="85">IF(L32="","",(AK32-AM32)/(AM32*(AJ32-AL32))*7500.6)</f>
        <v>14.755306225363407</v>
      </c>
      <c r="AO32" s="37">
        <f t="shared" ref="AO32" si="86">IF(L32="","",AK32/2)</f>
        <v>509.87922351308703</v>
      </c>
      <c r="AP32" s="38">
        <f t="shared" ref="AP32" si="87">IF(L32="","",AM32/2)</f>
        <v>470.11227489752901</v>
      </c>
      <c r="AQ32" s="38">
        <f t="shared" ref="AQ32" si="88">IF(L32="","",(U32-2*V32)/2)</f>
        <v>456.73550422082945</v>
      </c>
      <c r="AR32"/>
    </row>
    <row r="33" spans="1:44" ht="15" customHeight="1" x14ac:dyDescent="0.25">
      <c r="A33" s="209"/>
      <c r="B33" s="194"/>
      <c r="C33" s="27">
        <v>943</v>
      </c>
      <c r="D33" s="28"/>
      <c r="H33" s="30">
        <v>6.72</v>
      </c>
      <c r="I33" s="31">
        <v>688.25099999999998</v>
      </c>
      <c r="J33" s="31">
        <v>110.37085950374603</v>
      </c>
      <c r="K33" s="38">
        <f t="shared" si="64"/>
        <v>467.50928099250791</v>
      </c>
      <c r="L33" s="35">
        <v>153</v>
      </c>
      <c r="M33" s="31">
        <v>1094.5994789956617</v>
      </c>
      <c r="N33" s="31">
        <v>36.588962258885857</v>
      </c>
      <c r="O33" s="34">
        <v>1.6476012679346013</v>
      </c>
      <c r="P33" s="34">
        <v>1.8308476837916781</v>
      </c>
      <c r="Q33" s="31">
        <v>60.527689880047767</v>
      </c>
      <c r="R33" s="31">
        <v>249.83470065714843</v>
      </c>
      <c r="S33" s="32">
        <v>284.7158640898312</v>
      </c>
      <c r="T33" s="35">
        <v>99.999999999999972</v>
      </c>
      <c r="U33" s="31">
        <v>1023.4568018327697</v>
      </c>
      <c r="V33" s="31">
        <v>39.336138661747569</v>
      </c>
      <c r="W33" s="34">
        <v>1.6476012679346013</v>
      </c>
      <c r="X33" s="34">
        <v>1.702984051893373</v>
      </c>
      <c r="Y33" s="31">
        <v>45.080001638615521</v>
      </c>
      <c r="Z33" s="31">
        <v>178.44920622702497</v>
      </c>
      <c r="AA33" s="32">
        <v>160.10553792620343</v>
      </c>
      <c r="AB33" s="35">
        <v>110.0000000000001</v>
      </c>
      <c r="AC33" s="31">
        <v>1041.5980823980892</v>
      </c>
      <c r="AD33" s="31">
        <v>38.59562515198062</v>
      </c>
      <c r="AE33" s="34">
        <v>1.6476012679346013</v>
      </c>
      <c r="AF33" s="34">
        <v>1.7356582913279932</v>
      </c>
      <c r="AG33" s="31">
        <v>48.334718282699328</v>
      </c>
      <c r="AH33" s="31">
        <v>192.1139769532316</v>
      </c>
      <c r="AI33" s="32">
        <v>183.22308575562778</v>
      </c>
      <c r="AJ33" s="33">
        <f t="shared" si="65"/>
        <v>153</v>
      </c>
      <c r="AK33" s="31">
        <f t="shared" si="66"/>
        <v>1021.4215544778899</v>
      </c>
      <c r="AL33" s="34">
        <f t="shared" si="67"/>
        <v>110.0000000000001</v>
      </c>
      <c r="AM33" s="31">
        <f t="shared" si="68"/>
        <v>964.40683209412794</v>
      </c>
      <c r="AN33" s="36">
        <f t="shared" si="69"/>
        <v>10.312270243274627</v>
      </c>
      <c r="AO33" s="37">
        <f t="shared" si="70"/>
        <v>510.71077723894496</v>
      </c>
      <c r="AP33" s="38">
        <f t="shared" si="71"/>
        <v>482.20341604706397</v>
      </c>
      <c r="AQ33" s="38">
        <f t="shared" si="72"/>
        <v>472.39226225463727</v>
      </c>
      <c r="AR33"/>
    </row>
    <row r="34" spans="1:44" ht="15" customHeight="1" x14ac:dyDescent="0.25">
      <c r="A34" s="209"/>
      <c r="B34" s="194"/>
      <c r="C34" s="27"/>
      <c r="D34" s="28"/>
      <c r="H34" s="30"/>
      <c r="I34" s="31"/>
      <c r="J34" s="31"/>
      <c r="K34" s="38" t="str">
        <f t="shared" si="64"/>
        <v/>
      </c>
      <c r="L34" s="35"/>
      <c r="M34" s="31"/>
      <c r="N34" s="31"/>
      <c r="O34" s="34"/>
      <c r="P34" s="34"/>
      <c r="Q34" s="31"/>
      <c r="R34" s="31"/>
      <c r="S34" s="32"/>
      <c r="T34" s="35"/>
      <c r="U34" s="31"/>
      <c r="V34" s="31"/>
      <c r="W34" s="34"/>
      <c r="X34" s="34"/>
      <c r="Y34" s="31"/>
      <c r="Z34" s="31"/>
      <c r="AA34" s="32"/>
      <c r="AB34" s="35"/>
      <c r="AC34" s="31"/>
      <c r="AD34" s="31"/>
      <c r="AE34" s="34"/>
      <c r="AF34" s="34"/>
      <c r="AG34" s="31"/>
      <c r="AH34" s="31"/>
      <c r="AI34" s="32"/>
      <c r="AJ34" s="33" t="str">
        <f t="shared" si="65"/>
        <v/>
      </c>
      <c r="AK34" s="31" t="str">
        <f t="shared" si="66"/>
        <v/>
      </c>
      <c r="AL34" s="34" t="str">
        <f t="shared" si="67"/>
        <v/>
      </c>
      <c r="AM34" s="31" t="str">
        <f t="shared" si="68"/>
        <v/>
      </c>
      <c r="AN34" s="36" t="str">
        <f t="shared" si="69"/>
        <v/>
      </c>
      <c r="AO34" s="37" t="str">
        <f t="shared" si="70"/>
        <v/>
      </c>
      <c r="AP34" s="38" t="str">
        <f t="shared" si="71"/>
        <v/>
      </c>
      <c r="AQ34" s="38" t="str">
        <f t="shared" si="72"/>
        <v/>
      </c>
      <c r="AR34"/>
    </row>
    <row r="35" spans="1:44" ht="15" customHeight="1" x14ac:dyDescent="0.25">
      <c r="A35" s="209"/>
      <c r="B35" s="194"/>
      <c r="C35" s="27"/>
      <c r="D35" s="28"/>
      <c r="H35" s="30"/>
      <c r="I35" s="31"/>
      <c r="J35" s="31"/>
      <c r="K35" s="38" t="str">
        <f t="shared" si="64"/>
        <v/>
      </c>
      <c r="L35" s="35"/>
      <c r="M35" s="31"/>
      <c r="N35" s="31"/>
      <c r="O35" s="34"/>
      <c r="P35" s="34"/>
      <c r="Q35" s="31"/>
      <c r="R35" s="31"/>
      <c r="S35" s="32"/>
      <c r="T35" s="35"/>
      <c r="U35" s="31"/>
      <c r="V35" s="31"/>
      <c r="W35" s="34"/>
      <c r="X35" s="34"/>
      <c r="Y35" s="31"/>
      <c r="Z35" s="31"/>
      <c r="AA35" s="32"/>
      <c r="AB35" s="35"/>
      <c r="AC35" s="31"/>
      <c r="AD35" s="31"/>
      <c r="AE35" s="34"/>
      <c r="AF35" s="34"/>
      <c r="AG35" s="31"/>
      <c r="AH35" s="31"/>
      <c r="AI35" s="32"/>
      <c r="AJ35" s="33" t="str">
        <f t="shared" si="65"/>
        <v/>
      </c>
      <c r="AK35" s="31" t="str">
        <f t="shared" si="66"/>
        <v/>
      </c>
      <c r="AL35" s="34" t="str">
        <f t="shared" si="67"/>
        <v/>
      </c>
      <c r="AM35" s="31" t="str">
        <f t="shared" si="68"/>
        <v/>
      </c>
      <c r="AN35" s="36" t="str">
        <f t="shared" si="69"/>
        <v/>
      </c>
      <c r="AO35" s="37" t="str">
        <f t="shared" si="70"/>
        <v/>
      </c>
      <c r="AP35" s="38" t="str">
        <f t="shared" si="71"/>
        <v/>
      </c>
      <c r="AQ35" s="38" t="str">
        <f t="shared" si="72"/>
        <v/>
      </c>
      <c r="AR35"/>
    </row>
    <row r="36" spans="1:44" ht="15" customHeight="1" x14ac:dyDescent="0.25">
      <c r="A36" s="209"/>
      <c r="B36" s="194"/>
      <c r="C36" s="27"/>
      <c r="D36" s="28"/>
      <c r="G36" s="29"/>
      <c r="H36" s="30"/>
      <c r="I36" s="31"/>
      <c r="J36" s="31"/>
      <c r="K36" s="38" t="str">
        <f t="shared" si="64"/>
        <v/>
      </c>
      <c r="L36" s="35"/>
      <c r="M36" s="31"/>
      <c r="N36" s="31"/>
      <c r="O36" s="34"/>
      <c r="P36" s="34"/>
      <c r="Q36" s="31"/>
      <c r="R36" s="31"/>
      <c r="S36" s="32"/>
      <c r="T36" s="35"/>
      <c r="U36" s="31"/>
      <c r="V36" s="31"/>
      <c r="W36" s="34"/>
      <c r="X36" s="34"/>
      <c r="Y36" s="31"/>
      <c r="Z36" s="31"/>
      <c r="AA36" s="32"/>
      <c r="AB36" s="35"/>
      <c r="AC36" s="31"/>
      <c r="AD36" s="31"/>
      <c r="AE36" s="34"/>
      <c r="AF36" s="34"/>
      <c r="AG36" s="31"/>
      <c r="AH36" s="31"/>
      <c r="AI36" s="32"/>
      <c r="AJ36" s="33" t="str">
        <f t="shared" si="65"/>
        <v/>
      </c>
      <c r="AK36" s="31" t="str">
        <f t="shared" si="66"/>
        <v/>
      </c>
      <c r="AL36" s="34" t="str">
        <f t="shared" si="67"/>
        <v/>
      </c>
      <c r="AM36" s="31" t="str">
        <f t="shared" si="68"/>
        <v/>
      </c>
      <c r="AN36" s="36" t="str">
        <f t="shared" si="69"/>
        <v/>
      </c>
      <c r="AO36" s="37" t="str">
        <f t="shared" si="70"/>
        <v/>
      </c>
      <c r="AP36" s="38" t="str">
        <f t="shared" si="71"/>
        <v/>
      </c>
      <c r="AQ36" s="38" t="str">
        <f t="shared" si="72"/>
        <v/>
      </c>
      <c r="AR36"/>
    </row>
    <row r="37" spans="1:44" ht="15" customHeight="1" thickBot="1" x14ac:dyDescent="0.3">
      <c r="A37" s="209"/>
      <c r="B37" s="194"/>
      <c r="C37" s="27"/>
      <c r="D37" s="39"/>
      <c r="E37" s="40"/>
      <c r="F37" s="40"/>
      <c r="G37" s="40"/>
      <c r="H37" s="30"/>
      <c r="I37" s="31"/>
      <c r="J37" s="31"/>
      <c r="K37" s="43" t="str">
        <f t="shared" si="64"/>
        <v/>
      </c>
      <c r="L37" s="35"/>
      <c r="M37" s="31"/>
      <c r="N37" s="31"/>
      <c r="O37" s="34"/>
      <c r="P37" s="34"/>
      <c r="Q37" s="31"/>
      <c r="R37" s="31"/>
      <c r="S37" s="32"/>
      <c r="T37" s="35"/>
      <c r="U37" s="31"/>
      <c r="V37" s="31"/>
      <c r="W37" s="34"/>
      <c r="X37" s="34"/>
      <c r="Y37" s="31"/>
      <c r="Z37" s="31"/>
      <c r="AA37" s="32"/>
      <c r="AB37" s="35"/>
      <c r="AC37" s="31"/>
      <c r="AD37" s="31"/>
      <c r="AE37" s="34"/>
      <c r="AF37" s="34"/>
      <c r="AG37" s="31"/>
      <c r="AH37" s="31"/>
      <c r="AI37" s="32"/>
      <c r="AJ37" s="33" t="str">
        <f t="shared" si="65"/>
        <v/>
      </c>
      <c r="AK37" s="31" t="str">
        <f t="shared" si="66"/>
        <v/>
      </c>
      <c r="AL37" s="34" t="str">
        <f t="shared" si="67"/>
        <v/>
      </c>
      <c r="AM37" s="31" t="str">
        <f t="shared" si="68"/>
        <v/>
      </c>
      <c r="AN37" s="36" t="str">
        <f t="shared" si="69"/>
        <v/>
      </c>
      <c r="AO37" s="42" t="str">
        <f t="shared" si="70"/>
        <v/>
      </c>
      <c r="AP37" s="43" t="str">
        <f t="shared" si="71"/>
        <v/>
      </c>
      <c r="AQ37" s="38" t="str">
        <f t="shared" si="72"/>
        <v/>
      </c>
      <c r="AR37"/>
    </row>
    <row r="38" spans="1:44" ht="15" customHeight="1" x14ac:dyDescent="0.25">
      <c r="A38" s="209"/>
      <c r="B38" s="194"/>
      <c r="C38" s="145" t="s">
        <v>28</v>
      </c>
      <c r="D38" s="44"/>
      <c r="E38" s="45"/>
      <c r="F38" s="45"/>
      <c r="G38" s="46"/>
      <c r="H38" s="47">
        <f>AVERAGE(H29:H37)</f>
        <v>5.7299999999999995</v>
      </c>
      <c r="I38" s="48">
        <f t="shared" ref="I38:AP38" si="89">AVERAGE(I29:I37)</f>
        <v>691.20519999999999</v>
      </c>
      <c r="J38" s="49">
        <f t="shared" si="89"/>
        <v>112.77766972780228</v>
      </c>
      <c r="K38" s="135">
        <f t="shared" si="89"/>
        <v>465.64986054439544</v>
      </c>
      <c r="L38" s="44">
        <f t="shared" si="89"/>
        <v>153.00000000000006</v>
      </c>
      <c r="M38" s="48">
        <f t="shared" si="89"/>
        <v>1118.3039154689272</v>
      </c>
      <c r="N38" s="48">
        <f t="shared" si="89"/>
        <v>35.615252212391297</v>
      </c>
      <c r="O38" s="50">
        <f t="shared" si="89"/>
        <v>1.6855421421421422</v>
      </c>
      <c r="P38" s="50">
        <f t="shared" si="89"/>
        <v>1.8760103984775072</v>
      </c>
      <c r="Q38" s="48">
        <f t="shared" si="89"/>
        <v>68.212548793431282</v>
      </c>
      <c r="R38" s="48">
        <f t="shared" si="89"/>
        <v>261.23885063543617</v>
      </c>
      <c r="S38" s="49">
        <f t="shared" si="89"/>
        <v>304.64945065054536</v>
      </c>
      <c r="T38" s="45">
        <f t="shared" si="89"/>
        <v>99.999999999999972</v>
      </c>
      <c r="U38" s="48">
        <f t="shared" si="89"/>
        <v>1032.3564480537375</v>
      </c>
      <c r="V38" s="48">
        <f t="shared" si="89"/>
        <v>38.821437556946265</v>
      </c>
      <c r="W38" s="50">
        <f t="shared" si="89"/>
        <v>1.6855421421421422</v>
      </c>
      <c r="X38" s="50">
        <f t="shared" si="89"/>
        <v>1.7208774235590063</v>
      </c>
      <c r="Y38" s="48">
        <f t="shared" si="89"/>
        <v>48.854109113723617</v>
      </c>
      <c r="Z38" s="48">
        <f t="shared" si="89"/>
        <v>183.42931389525853</v>
      </c>
      <c r="AA38" s="49">
        <f t="shared" si="89"/>
        <v>166.66931842186401</v>
      </c>
      <c r="AB38" s="44">
        <f t="shared" si="89"/>
        <v>110.00000000000007</v>
      </c>
      <c r="AC38" s="48">
        <f t="shared" si="89"/>
        <v>1053.9901789424844</v>
      </c>
      <c r="AD38" s="48">
        <f t="shared" si="89"/>
        <v>37.958468707420522</v>
      </c>
      <c r="AE38" s="50">
        <f t="shared" si="89"/>
        <v>1.6855421421421422</v>
      </c>
      <c r="AF38" s="50">
        <f t="shared" si="89"/>
        <v>1.7600217366702946</v>
      </c>
      <c r="AG38" s="48">
        <f t="shared" si="89"/>
        <v>52.851729487868013</v>
      </c>
      <c r="AH38" s="48">
        <f t="shared" si="89"/>
        <v>197.80561578747785</v>
      </c>
      <c r="AI38" s="49">
        <f t="shared" si="89"/>
        <v>192.05107670958859</v>
      </c>
      <c r="AJ38" s="44">
        <f t="shared" si="89"/>
        <v>153.00000000000006</v>
      </c>
      <c r="AK38" s="48">
        <f t="shared" si="89"/>
        <v>1047.0734110441447</v>
      </c>
      <c r="AL38" s="45">
        <f t="shared" si="89"/>
        <v>110.00000000000007</v>
      </c>
      <c r="AM38" s="48">
        <f t="shared" si="89"/>
        <v>978.07324152764318</v>
      </c>
      <c r="AN38" s="51">
        <f t="shared" si="89"/>
        <v>12.33133877136968</v>
      </c>
      <c r="AO38" s="52">
        <f t="shared" si="89"/>
        <v>523.53670552207234</v>
      </c>
      <c r="AP38" s="53">
        <f t="shared" si="89"/>
        <v>489.03662076382159</v>
      </c>
      <c r="AQ38" s="53">
        <f>AVERAGE(AQ29:AQ37)</f>
        <v>477.35678646992244</v>
      </c>
      <c r="AR38"/>
    </row>
    <row r="39" spans="1:44" ht="15" customHeight="1" x14ac:dyDescent="0.25">
      <c r="A39" s="209"/>
      <c r="B39" s="194"/>
      <c r="C39" s="146" t="s">
        <v>29</v>
      </c>
      <c r="D39" s="54"/>
      <c r="E39" s="55"/>
      <c r="F39" s="55"/>
      <c r="G39" s="56"/>
      <c r="H39" s="57">
        <f>_xlfn.STDEV.S(H29:H37)</f>
        <v>0.99060587520971455</v>
      </c>
      <c r="I39" s="58">
        <f t="shared" ref="I39:AP39" si="90">_xlfn.STDEV.S(I29:I37)</f>
        <v>32.728231470704294</v>
      </c>
      <c r="J39" s="59">
        <f t="shared" si="90"/>
        <v>16.950403052772884</v>
      </c>
      <c r="K39" s="59">
        <f t="shared" si="90"/>
        <v>56.922618071807634</v>
      </c>
      <c r="L39" s="54">
        <f t="shared" si="90"/>
        <v>2.7112582796944071E-13</v>
      </c>
      <c r="M39" s="58">
        <f t="shared" si="90"/>
        <v>41.102785233046959</v>
      </c>
      <c r="N39" s="58">
        <f t="shared" si="90"/>
        <v>4.4813479342344307</v>
      </c>
      <c r="O39" s="60">
        <f t="shared" si="90"/>
        <v>6.3002489035152473E-2</v>
      </c>
      <c r="P39" s="60">
        <f t="shared" si="90"/>
        <v>7.9513723119464474E-2</v>
      </c>
      <c r="Q39" s="58">
        <f t="shared" si="90"/>
        <v>10.699628482473287</v>
      </c>
      <c r="R39" s="58">
        <f t="shared" si="90"/>
        <v>25.301306771933209</v>
      </c>
      <c r="S39" s="59">
        <f t="shared" si="90"/>
        <v>48.826829392546351</v>
      </c>
      <c r="T39" s="55">
        <f t="shared" si="90"/>
        <v>1.161036396863451E-13</v>
      </c>
      <c r="U39" s="58">
        <f t="shared" si="90"/>
        <v>40.592167186773565</v>
      </c>
      <c r="V39" s="58">
        <f t="shared" si="90"/>
        <v>4.9471162937363218</v>
      </c>
      <c r="W39" s="60">
        <f t="shared" si="90"/>
        <v>6.3002489035152473E-2</v>
      </c>
      <c r="X39" s="60">
        <f t="shared" si="90"/>
        <v>5.7311147957134163E-2</v>
      </c>
      <c r="Y39" s="58">
        <f t="shared" si="90"/>
        <v>7.3593078586498093</v>
      </c>
      <c r="Z39" s="58">
        <f t="shared" si="90"/>
        <v>17.374043357787865</v>
      </c>
      <c r="AA39" s="59">
        <f t="shared" si="90"/>
        <v>27.505361982243137</v>
      </c>
      <c r="AB39" s="54">
        <f t="shared" si="90"/>
        <v>5.6843418860808015E-14</v>
      </c>
      <c r="AC39" s="58">
        <f t="shared" si="90"/>
        <v>40.479308182722122</v>
      </c>
      <c r="AD39" s="58">
        <f t="shared" si="90"/>
        <v>4.8175505103116931</v>
      </c>
      <c r="AE39" s="60">
        <f t="shared" si="90"/>
        <v>6.3002489035152473E-2</v>
      </c>
      <c r="AF39" s="60">
        <f t="shared" si="90"/>
        <v>6.2643311215903635E-2</v>
      </c>
      <c r="AG39" s="58">
        <f t="shared" si="90"/>
        <v>8.0266075978377742</v>
      </c>
      <c r="AH39" s="58">
        <f t="shared" si="90"/>
        <v>18.859899596975112</v>
      </c>
      <c r="AI39" s="59">
        <f t="shared" si="90"/>
        <v>31.398783798814765</v>
      </c>
      <c r="AJ39" s="54">
        <f t="shared" si="90"/>
        <v>2.7112582796944071E-13</v>
      </c>
      <c r="AK39" s="58">
        <f t="shared" si="90"/>
        <v>46.597350778204714</v>
      </c>
      <c r="AL39" s="55">
        <f t="shared" si="90"/>
        <v>5.6843418860808015E-14</v>
      </c>
      <c r="AM39" s="58">
        <f t="shared" si="90"/>
        <v>46.414856277018416</v>
      </c>
      <c r="AN39" s="61">
        <f t="shared" si="90"/>
        <v>1.6199163344357106</v>
      </c>
      <c r="AO39" s="62">
        <f t="shared" si="90"/>
        <v>23.298675389102357</v>
      </c>
      <c r="AP39" s="63">
        <f t="shared" si="90"/>
        <v>23.207428138509208</v>
      </c>
      <c r="AQ39" s="63">
        <f>_xlfn.STDEV.S(AQ29:AQ37)</f>
        <v>23.349175514705088</v>
      </c>
      <c r="AR39"/>
    </row>
    <row r="40" spans="1:44" ht="15" customHeight="1" thickBot="1" x14ac:dyDescent="0.3">
      <c r="A40" s="209"/>
      <c r="B40" s="195"/>
      <c r="C40" s="147" t="s">
        <v>30</v>
      </c>
      <c r="D40" s="64"/>
      <c r="E40" s="65"/>
      <c r="F40" s="65"/>
      <c r="G40" s="66"/>
      <c r="H40" s="67">
        <f>_xlfn.STDEV.S(H29:H37)/SQRT(COUNT(H29:H37))</f>
        <v>0.44301241517591905</v>
      </c>
      <c r="I40" s="68">
        <f t="shared" ref="I40:AP40" si="91">_xlfn.STDEV.S(I29:I37)/SQRT(COUNT(I29:I37))</f>
        <v>14.636510070368542</v>
      </c>
      <c r="J40" s="69">
        <f t="shared" si="91"/>
        <v>7.5804506944040249</v>
      </c>
      <c r="K40" s="136">
        <f t="shared" si="91"/>
        <v>25.456568693163973</v>
      </c>
      <c r="L40" s="64">
        <f t="shared" si="91"/>
        <v>1.2125115635911663E-13</v>
      </c>
      <c r="M40" s="68">
        <f t="shared" si="91"/>
        <v>18.381724369133504</v>
      </c>
      <c r="N40" s="68">
        <f t="shared" si="91"/>
        <v>2.0041197223552887</v>
      </c>
      <c r="O40" s="70">
        <f t="shared" si="91"/>
        <v>2.8175569646857211E-2</v>
      </c>
      <c r="P40" s="70">
        <f t="shared" si="91"/>
        <v>3.5559618007843838E-2</v>
      </c>
      <c r="Q40" s="68">
        <f t="shared" si="91"/>
        <v>4.7850193241606371</v>
      </c>
      <c r="R40" s="68">
        <f t="shared" si="91"/>
        <v>11.315088372323684</v>
      </c>
      <c r="S40" s="69">
        <f t="shared" si="91"/>
        <v>21.83602192950368</v>
      </c>
      <c r="T40" s="65">
        <f t="shared" si="91"/>
        <v>5.1923126154761995E-14</v>
      </c>
      <c r="U40" s="68">
        <f t="shared" si="91"/>
        <v>18.153369036732418</v>
      </c>
      <c r="V40" s="68">
        <f t="shared" si="91"/>
        <v>2.2124176650782466</v>
      </c>
      <c r="W40" s="70">
        <f t="shared" si="91"/>
        <v>2.8175569646857211E-2</v>
      </c>
      <c r="X40" s="70">
        <f t="shared" si="91"/>
        <v>2.5630324540140036E-2</v>
      </c>
      <c r="Y40" s="68">
        <f t="shared" si="91"/>
        <v>3.2911825278578775</v>
      </c>
      <c r="Z40" s="68">
        <f t="shared" si="91"/>
        <v>7.7699083984084734</v>
      </c>
      <c r="AA40" s="69">
        <f t="shared" si="91"/>
        <v>12.300771827606804</v>
      </c>
      <c r="AB40" s="64">
        <f t="shared" si="91"/>
        <v>2.5421149729252075E-14</v>
      </c>
      <c r="AC40" s="68">
        <f t="shared" si="91"/>
        <v>18.102896955746026</v>
      </c>
      <c r="AD40" s="68">
        <f t="shared" si="91"/>
        <v>2.1544740852191495</v>
      </c>
      <c r="AE40" s="70">
        <f t="shared" si="91"/>
        <v>2.8175569646857211E-2</v>
      </c>
      <c r="AF40" s="70">
        <f t="shared" si="91"/>
        <v>2.8014940442887104E-2</v>
      </c>
      <c r="AG40" s="68">
        <f t="shared" si="91"/>
        <v>3.5896080434963111</v>
      </c>
      <c r="AH40" s="68">
        <f t="shared" si="91"/>
        <v>8.434403509531446</v>
      </c>
      <c r="AI40" s="69">
        <f t="shared" si="91"/>
        <v>14.041962996993778</v>
      </c>
      <c r="AJ40" s="64">
        <f t="shared" si="91"/>
        <v>1.2125115635911663E-13</v>
      </c>
      <c r="AK40" s="68">
        <f t="shared" si="91"/>
        <v>20.838968782293691</v>
      </c>
      <c r="AL40" s="65">
        <f t="shared" si="91"/>
        <v>2.5421149729252075E-14</v>
      </c>
      <c r="AM40" s="68">
        <f t="shared" si="91"/>
        <v>20.757354760259197</v>
      </c>
      <c r="AN40" s="71">
        <f t="shared" si="91"/>
        <v>0.72444860833210645</v>
      </c>
      <c r="AO40" s="72">
        <f t="shared" si="91"/>
        <v>10.419484391146845</v>
      </c>
      <c r="AP40" s="73">
        <f t="shared" si="91"/>
        <v>10.378677380129599</v>
      </c>
      <c r="AQ40" s="73">
        <f>_xlfn.STDEV.S(AQ29:AQ37)/SQRT(COUNT(AQ29:AQ37))</f>
        <v>10.442068733890842</v>
      </c>
      <c r="AR40"/>
    </row>
    <row r="41" spans="1:44" ht="15" customHeight="1" x14ac:dyDescent="0.25">
      <c r="A41" s="209"/>
      <c r="B41" s="193" t="s">
        <v>62</v>
      </c>
      <c r="C41" s="14">
        <v>196</v>
      </c>
      <c r="D41" s="15"/>
      <c r="E41" s="16"/>
      <c r="F41" s="16"/>
      <c r="G41" s="16"/>
      <c r="H41" s="18">
        <v>5.57</v>
      </c>
      <c r="I41" s="19">
        <v>642</v>
      </c>
      <c r="J41" s="19">
        <v>94.396000000000001</v>
      </c>
      <c r="K41" s="26">
        <f t="shared" ref="K41:K49" si="92">IF(I41="","",I41-2*J41)</f>
        <v>453.20799999999997</v>
      </c>
      <c r="L41" s="23">
        <v>121.00000000000007</v>
      </c>
      <c r="M41" s="19">
        <v>876.10911847321051</v>
      </c>
      <c r="N41" s="19">
        <v>43.54547076976295</v>
      </c>
      <c r="O41" s="22">
        <v>1.4258038038038039</v>
      </c>
      <c r="P41" s="22">
        <v>1.5203753948171443</v>
      </c>
      <c r="Q41" s="19">
        <v>25.21871271338884</v>
      </c>
      <c r="R41" s="19">
        <v>144.66017797217032</v>
      </c>
      <c r="S41" s="20">
        <v>146.14861293499749</v>
      </c>
      <c r="T41" s="23">
        <v>100.00000000000007</v>
      </c>
      <c r="U41" s="19">
        <v>854.04043910191388</v>
      </c>
      <c r="V41" s="19">
        <v>44.800528901312695</v>
      </c>
      <c r="W41" s="22">
        <v>1.4258038038038039</v>
      </c>
      <c r="X41" s="22">
        <v>1.4777830516223425</v>
      </c>
      <c r="Y41" s="19">
        <v>21.554248043959568</v>
      </c>
      <c r="Z41" s="19">
        <v>118.42672013216414</v>
      </c>
      <c r="AA41" s="20">
        <v>113.74314189383935</v>
      </c>
      <c r="AB41" s="23">
        <v>85.000000000000099</v>
      </c>
      <c r="AC41" s="19">
        <v>832.92224545322665</v>
      </c>
      <c r="AD41" s="19">
        <v>46.075525331582881</v>
      </c>
      <c r="AE41" s="22">
        <v>1.4258038038038039</v>
      </c>
      <c r="AF41" s="22">
        <v>1.4368900156347357</v>
      </c>
      <c r="AG41" s="19">
        <v>18.697437562281799</v>
      </c>
      <c r="AH41" s="19">
        <v>100.27138962827058</v>
      </c>
      <c r="AI41" s="20">
        <v>91.095731119595143</v>
      </c>
      <c r="AJ41" s="21">
        <f>IF(L41="","",L41)</f>
        <v>121.00000000000007</v>
      </c>
      <c r="AK41" s="19">
        <f>IF(L41="","",(M41-2*N41))</f>
        <v>789.01817693368457</v>
      </c>
      <c r="AL41" s="22">
        <f>IF(L41="","",AB41)</f>
        <v>85.000000000000099</v>
      </c>
      <c r="AM41" s="19">
        <f>IF(L41="","",AC41-2*AD41)</f>
        <v>740.77119479006092</v>
      </c>
      <c r="AN41" s="24">
        <f>IF(L41="","",(AK41-AM41)/(AM41*(AJ41-AL41))*7500.6)</f>
        <v>13.569991382390171</v>
      </c>
      <c r="AO41" s="25">
        <f>IF(L41="","",AK41/2)</f>
        <v>394.50908846684229</v>
      </c>
      <c r="AP41" s="26">
        <f>IF(L41="","",AM41/2)</f>
        <v>370.38559739503046</v>
      </c>
      <c r="AQ41" s="26">
        <f>IF(L41="","",(U41-2*V41)/2)</f>
        <v>382.21969064964424</v>
      </c>
      <c r="AR41"/>
    </row>
    <row r="42" spans="1:44" ht="15" customHeight="1" x14ac:dyDescent="0.25">
      <c r="A42" s="209"/>
      <c r="B42" s="194"/>
      <c r="C42" s="27">
        <v>212</v>
      </c>
      <c r="D42" s="28"/>
      <c r="H42" s="30">
        <v>6.09</v>
      </c>
      <c r="I42" s="31">
        <v>667</v>
      </c>
      <c r="J42" s="31">
        <v>103.30800000000001</v>
      </c>
      <c r="K42" s="38">
        <f t="shared" si="92"/>
        <v>460.38400000000001</v>
      </c>
      <c r="L42" s="35">
        <v>121.00000000000001</v>
      </c>
      <c r="M42" s="31">
        <v>986.44690697309306</v>
      </c>
      <c r="N42" s="31">
        <v>43.137691474924353</v>
      </c>
      <c r="O42" s="34">
        <v>1.431083083083083</v>
      </c>
      <c r="P42" s="34">
        <v>1.6734479387647305</v>
      </c>
      <c r="Q42" s="31">
        <v>32.321006579683107</v>
      </c>
      <c r="R42" s="31">
        <v>158.84824357191081</v>
      </c>
      <c r="S42" s="32">
        <v>168.31353835841441</v>
      </c>
      <c r="T42" s="35">
        <v>99.999999999999901</v>
      </c>
      <c r="U42" s="31">
        <v>957.40946995449121</v>
      </c>
      <c r="V42" s="31">
        <v>44.577977697736252</v>
      </c>
      <c r="W42" s="34">
        <v>1.431083083083083</v>
      </c>
      <c r="X42" s="34">
        <v>1.6193798958593606</v>
      </c>
      <c r="Y42" s="31">
        <v>27.464679921760993</v>
      </c>
      <c r="Z42" s="31">
        <v>134.08150959920539</v>
      </c>
      <c r="AA42" s="32">
        <v>129.8349146140007</v>
      </c>
      <c r="AB42" s="35">
        <v>85.000000000000085</v>
      </c>
      <c r="AC42" s="31">
        <v>929.3783983335037</v>
      </c>
      <c r="AD42" s="31">
        <v>46.067807072864397</v>
      </c>
      <c r="AE42" s="34">
        <v>1.431083083083083</v>
      </c>
      <c r="AF42" s="34">
        <v>1.5670092732567416</v>
      </c>
      <c r="AG42" s="31">
        <v>23.663041809256317</v>
      </c>
      <c r="AH42" s="31">
        <v>116.63496372747291</v>
      </c>
      <c r="AI42" s="32">
        <v>102.9764957551167</v>
      </c>
      <c r="AJ42" s="33">
        <f t="shared" ref="AJ42:AJ49" si="93">IF(L42="","",L42)</f>
        <v>121.00000000000001</v>
      </c>
      <c r="AK42" s="31">
        <f t="shared" ref="AK42:AK49" si="94">IF(L42="","",(M42-2*N42))</f>
        <v>900.17152402324439</v>
      </c>
      <c r="AL42" s="34">
        <f t="shared" ref="AL42:AL49" si="95">IF(L42="","",AB42)</f>
        <v>85.000000000000085</v>
      </c>
      <c r="AM42" s="31">
        <f t="shared" ref="AM42:AM49" si="96">IF(L42="","",AC42-2*AD42)</f>
        <v>837.24278418777487</v>
      </c>
      <c r="AN42" s="36">
        <f t="shared" ref="AN42:AN49" si="97">IF(L42="","",(AK42-AM42)/(AM42*(AJ42-AL42))*7500.6)</f>
        <v>15.659977239982458</v>
      </c>
      <c r="AO42" s="37">
        <f t="shared" ref="AO42:AO49" si="98">IF(L42="","",AK42/2)</f>
        <v>450.08576201162219</v>
      </c>
      <c r="AP42" s="38">
        <f t="shared" ref="AP42:AP49" si="99">IF(L42="","",AM42/2)</f>
        <v>418.62139209388744</v>
      </c>
      <c r="AQ42" s="38">
        <f t="shared" ref="AQ42:AQ49" si="100">IF(L42="","",(U42-2*V42)/2)</f>
        <v>434.12675727950938</v>
      </c>
      <c r="AR42"/>
    </row>
    <row r="43" spans="1:44" ht="15" customHeight="1" x14ac:dyDescent="0.25">
      <c r="A43" s="209"/>
      <c r="B43" s="194"/>
      <c r="C43" s="27">
        <v>213</v>
      </c>
      <c r="D43" s="28"/>
      <c r="H43" s="30">
        <v>6.16</v>
      </c>
      <c r="I43" s="31">
        <v>601</v>
      </c>
      <c r="J43" s="31">
        <v>123.04500000000002</v>
      </c>
      <c r="K43" s="38">
        <f t="shared" si="92"/>
        <v>354.90999999999997</v>
      </c>
      <c r="L43" s="35">
        <v>121.00000000000023</v>
      </c>
      <c r="M43" s="31">
        <v>871.68055222867508</v>
      </c>
      <c r="N43" s="31">
        <v>48.879233446840139</v>
      </c>
      <c r="O43" s="34">
        <v>1.4622836169502833</v>
      </c>
      <c r="P43" s="34">
        <v>1.7215037373431288</v>
      </c>
      <c r="Q43" s="31">
        <v>26.631734486239289</v>
      </c>
      <c r="R43" s="31">
        <v>124.82808267661331</v>
      </c>
      <c r="S43" s="32">
        <v>127.70959671471027</v>
      </c>
      <c r="T43" s="35">
        <v>100.00000000000001</v>
      </c>
      <c r="U43" s="31">
        <v>848.93316979840131</v>
      </c>
      <c r="V43" s="31">
        <v>50.362342802315219</v>
      </c>
      <c r="W43" s="34">
        <v>1.4622836169502833</v>
      </c>
      <c r="X43" s="34">
        <v>1.6708075592808656</v>
      </c>
      <c r="Y43" s="31">
        <v>23.267857397284761</v>
      </c>
      <c r="Z43" s="31">
        <v>110.61865522037432</v>
      </c>
      <c r="AA43" s="32">
        <v>99.033473784432289</v>
      </c>
      <c r="AB43" s="35">
        <v>84.999999999999915</v>
      </c>
      <c r="AC43" s="31">
        <v>827.68071420959586</v>
      </c>
      <c r="AD43" s="31">
        <v>51.837672822593383</v>
      </c>
      <c r="AE43" s="34">
        <v>1.4622836169502833</v>
      </c>
      <c r="AF43" s="34">
        <v>1.6232554139762165</v>
      </c>
      <c r="AG43" s="31">
        <v>20.710533927991506</v>
      </c>
      <c r="AH43" s="31">
        <v>100.57855158213644</v>
      </c>
      <c r="AI43" s="32">
        <v>79.137171779725747</v>
      </c>
      <c r="AJ43" s="33">
        <f t="shared" ref="AJ43" si="101">IF(L43="","",L43)</f>
        <v>121.00000000000023</v>
      </c>
      <c r="AK43" s="31">
        <f t="shared" ref="AK43" si="102">IF(L43="","",(M43-2*N43))</f>
        <v>773.92208533499479</v>
      </c>
      <c r="AL43" s="34">
        <f t="shared" ref="AL43" si="103">IF(L43="","",AB43)</f>
        <v>84.999999999999915</v>
      </c>
      <c r="AM43" s="31">
        <f t="shared" ref="AM43" si="104">IF(L43="","",AC43-2*AD43)</f>
        <v>724.00536856440908</v>
      </c>
      <c r="AN43" s="36">
        <f t="shared" ref="AN43" si="105">IF(L43="","",(AK43-AM43)/(AM43*(AJ43-AL43))*7500.6)</f>
        <v>14.364738703213392</v>
      </c>
      <c r="AO43" s="37">
        <f t="shared" ref="AO43" si="106">IF(L43="","",AK43/2)</f>
        <v>386.9610426674974</v>
      </c>
      <c r="AP43" s="38">
        <f t="shared" ref="AP43" si="107">IF(L43="","",AM43/2)</f>
        <v>362.00268428220454</v>
      </c>
      <c r="AQ43" s="38">
        <f t="shared" ref="AQ43" si="108">IF(L43="","",(U43-2*V43)/2)</f>
        <v>374.10424209688546</v>
      </c>
      <c r="AR43"/>
    </row>
    <row r="44" spans="1:44" ht="15" customHeight="1" x14ac:dyDescent="0.25">
      <c r="A44" s="209"/>
      <c r="B44" s="194"/>
      <c r="C44" s="27">
        <v>221</v>
      </c>
      <c r="D44" s="28"/>
      <c r="H44" s="30">
        <v>4.51</v>
      </c>
      <c r="I44" s="31">
        <v>592</v>
      </c>
      <c r="J44" s="31">
        <v>91.11</v>
      </c>
      <c r="K44" s="38">
        <f t="shared" si="92"/>
        <v>409.78</v>
      </c>
      <c r="L44" s="35">
        <v>120.99999999999972</v>
      </c>
      <c r="M44" s="31">
        <v>812.55264080245661</v>
      </c>
      <c r="N44" s="31">
        <v>43.362358490973421</v>
      </c>
      <c r="O44" s="34">
        <v>1.3682382382382385</v>
      </c>
      <c r="P44" s="34">
        <v>1.5356471127622495</v>
      </c>
      <c r="Q44" s="31">
        <v>24.116328805657034</v>
      </c>
      <c r="R44" s="31">
        <v>149.84788281370911</v>
      </c>
      <c r="S44" s="32">
        <v>135.0117157221874</v>
      </c>
      <c r="T44" s="35">
        <v>99.999999999999872</v>
      </c>
      <c r="U44" s="31">
        <v>792.21821872275245</v>
      </c>
      <c r="V44" s="31">
        <v>44.614412744629014</v>
      </c>
      <c r="W44" s="34">
        <v>1.3682382382382385</v>
      </c>
      <c r="X44" s="34">
        <v>1.4925508714051456</v>
      </c>
      <c r="Y44" s="31">
        <v>20.726634472735729</v>
      </c>
      <c r="Z44" s="31">
        <v>132.94977236879143</v>
      </c>
      <c r="AA44" s="32">
        <v>105.03617568873224</v>
      </c>
      <c r="AB44" s="35">
        <v>85</v>
      </c>
      <c r="AC44" s="31">
        <v>772.40639699903193</v>
      </c>
      <c r="AD44" s="31">
        <v>45.910668810877411</v>
      </c>
      <c r="AE44" s="34">
        <v>1.3682382382382385</v>
      </c>
      <c r="AF44" s="34">
        <v>1.4504097270621386</v>
      </c>
      <c r="AG44" s="31">
        <v>18.036757061087268</v>
      </c>
      <c r="AH44" s="31">
        <v>120.05384698375818</v>
      </c>
      <c r="AI44" s="32">
        <v>83.994921111320053</v>
      </c>
      <c r="AJ44" s="33">
        <f t="shared" ref="AJ44" si="109">IF(L44="","",L44)</f>
        <v>120.99999999999972</v>
      </c>
      <c r="AK44" s="31">
        <f t="shared" ref="AK44" si="110">IF(L44="","",(M44-2*N44))</f>
        <v>725.8279238205098</v>
      </c>
      <c r="AL44" s="34">
        <f t="shared" ref="AL44" si="111">IF(L44="","",AB44)</f>
        <v>85</v>
      </c>
      <c r="AM44" s="31">
        <f t="shared" ref="AM44" si="112">IF(L44="","",AC44-2*AD44)</f>
        <v>680.58505937727705</v>
      </c>
      <c r="AN44" s="36">
        <f t="shared" ref="AN44" si="113">IF(L44="","",(AK44-AM44)/(AM44*(AJ44-AL44))*7500.6)</f>
        <v>13.850364002072801</v>
      </c>
      <c r="AO44" s="37">
        <f t="shared" ref="AO44" si="114">IF(L44="","",AK44/2)</f>
        <v>362.9139619102549</v>
      </c>
      <c r="AP44" s="38">
        <f t="shared" ref="AP44" si="115">IF(L44="","",AM44/2)</f>
        <v>340.29252968863852</v>
      </c>
      <c r="AQ44" s="38">
        <f t="shared" ref="AQ44" si="116">IF(L44="","",(U44-2*V44)/2)</f>
        <v>351.49469661674721</v>
      </c>
      <c r="AR44"/>
    </row>
    <row r="45" spans="1:44" ht="15" customHeight="1" x14ac:dyDescent="0.25">
      <c r="A45" s="209"/>
      <c r="B45" s="194"/>
      <c r="C45" s="27">
        <v>243</v>
      </c>
      <c r="D45" s="28"/>
      <c r="H45" s="30">
        <v>5.46</v>
      </c>
      <c r="I45" s="31">
        <v>642</v>
      </c>
      <c r="J45" s="31">
        <v>88.426000000000002</v>
      </c>
      <c r="K45" s="38">
        <f t="shared" si="92"/>
        <v>465.14800000000002</v>
      </c>
      <c r="L45" s="35">
        <v>121.00000000000007</v>
      </c>
      <c r="M45" s="31">
        <v>832.25288096582972</v>
      </c>
      <c r="N45" s="31">
        <v>43.233716780391561</v>
      </c>
      <c r="O45" s="34">
        <v>1.4349789789789791</v>
      </c>
      <c r="P45" s="34">
        <v>1.4253183209208491</v>
      </c>
      <c r="Q45" s="31">
        <v>24.558472250856276</v>
      </c>
      <c r="R45" s="31">
        <v>143.05780032365362</v>
      </c>
      <c r="S45" s="32">
        <v>139.13680008966352</v>
      </c>
      <c r="T45" s="35">
        <v>99.999999999999844</v>
      </c>
      <c r="U45" s="31">
        <v>814.35263313377425</v>
      </c>
      <c r="V45" s="31">
        <v>44.298483551031218</v>
      </c>
      <c r="W45" s="34">
        <v>1.4349789789789791</v>
      </c>
      <c r="X45" s="34">
        <v>1.3910590988426896</v>
      </c>
      <c r="Y45" s="31">
        <v>21.559079590807052</v>
      </c>
      <c r="Z45" s="31">
        <v>125.68438884829996</v>
      </c>
      <c r="AA45" s="32">
        <v>109.21112602408175</v>
      </c>
      <c r="AB45" s="35">
        <v>84.999999999999901</v>
      </c>
      <c r="AC45" s="31">
        <v>797.1560825924613</v>
      </c>
      <c r="AD45" s="31">
        <v>45.375232806766249</v>
      </c>
      <c r="AE45" s="34">
        <v>1.4349789789789791</v>
      </c>
      <c r="AF45" s="34">
        <v>1.358049420286529</v>
      </c>
      <c r="AG45" s="31">
        <v>19.201972229316496</v>
      </c>
      <c r="AH45" s="31">
        <v>113.02710262935929</v>
      </c>
      <c r="AI45" s="32">
        <v>88.210343369686257</v>
      </c>
      <c r="AJ45" s="33">
        <f t="shared" si="93"/>
        <v>121.00000000000007</v>
      </c>
      <c r="AK45" s="31">
        <f t="shared" si="94"/>
        <v>745.78544740504663</v>
      </c>
      <c r="AL45" s="34">
        <f t="shared" si="95"/>
        <v>84.999999999999901</v>
      </c>
      <c r="AM45" s="31">
        <f t="shared" si="96"/>
        <v>706.40561697892883</v>
      </c>
      <c r="AN45" s="36">
        <f t="shared" si="97"/>
        <v>11.614839225614965</v>
      </c>
      <c r="AO45" s="37">
        <f t="shared" si="98"/>
        <v>372.89272370252331</v>
      </c>
      <c r="AP45" s="38">
        <f t="shared" si="99"/>
        <v>353.20280848946442</v>
      </c>
      <c r="AQ45" s="38">
        <f t="shared" si="100"/>
        <v>362.87783301585591</v>
      </c>
      <c r="AR45"/>
    </row>
    <row r="46" spans="1:44" ht="15" customHeight="1" x14ac:dyDescent="0.25">
      <c r="A46" s="209"/>
      <c r="B46" s="194"/>
      <c r="C46" s="27"/>
      <c r="D46" s="28"/>
      <c r="H46" s="30"/>
      <c r="I46" s="31"/>
      <c r="J46" s="31"/>
      <c r="K46" s="38" t="str">
        <f t="shared" si="92"/>
        <v/>
      </c>
      <c r="L46" s="35"/>
      <c r="M46" s="31"/>
      <c r="N46" s="31"/>
      <c r="O46" s="34"/>
      <c r="P46" s="34"/>
      <c r="Q46" s="31"/>
      <c r="R46" s="31"/>
      <c r="S46" s="32"/>
      <c r="T46" s="35"/>
      <c r="U46" s="31"/>
      <c r="V46" s="31"/>
      <c r="W46" s="34"/>
      <c r="X46" s="34"/>
      <c r="Y46" s="31"/>
      <c r="Z46" s="31"/>
      <c r="AA46" s="32"/>
      <c r="AB46" s="35"/>
      <c r="AC46" s="31"/>
      <c r="AD46" s="31"/>
      <c r="AE46" s="34"/>
      <c r="AF46" s="34"/>
      <c r="AG46" s="31"/>
      <c r="AH46" s="31"/>
      <c r="AI46" s="32"/>
      <c r="AJ46" s="33" t="str">
        <f t="shared" si="93"/>
        <v/>
      </c>
      <c r="AK46" s="31" t="str">
        <f t="shared" si="94"/>
        <v/>
      </c>
      <c r="AL46" s="34" t="str">
        <f t="shared" si="95"/>
        <v/>
      </c>
      <c r="AM46" s="31" t="str">
        <f t="shared" si="96"/>
        <v/>
      </c>
      <c r="AN46" s="36" t="str">
        <f t="shared" si="97"/>
        <v/>
      </c>
      <c r="AO46" s="37" t="str">
        <f t="shared" si="98"/>
        <v/>
      </c>
      <c r="AP46" s="38" t="str">
        <f t="shared" si="99"/>
        <v/>
      </c>
      <c r="AQ46" s="38" t="str">
        <f t="shared" si="100"/>
        <v/>
      </c>
      <c r="AR46"/>
    </row>
    <row r="47" spans="1:44" ht="15" customHeight="1" x14ac:dyDescent="0.25">
      <c r="A47" s="209"/>
      <c r="B47" s="194"/>
      <c r="C47" s="27"/>
      <c r="D47" s="28"/>
      <c r="H47" s="30"/>
      <c r="I47" s="31"/>
      <c r="J47" s="31"/>
      <c r="K47" s="38" t="str">
        <f t="shared" si="92"/>
        <v/>
      </c>
      <c r="L47" s="35"/>
      <c r="M47" s="31"/>
      <c r="N47" s="31"/>
      <c r="O47" s="34"/>
      <c r="P47" s="34"/>
      <c r="Q47" s="31"/>
      <c r="R47" s="31"/>
      <c r="S47" s="32"/>
      <c r="T47" s="35"/>
      <c r="U47" s="31"/>
      <c r="V47" s="31"/>
      <c r="W47" s="34"/>
      <c r="X47" s="34"/>
      <c r="Y47" s="31"/>
      <c r="Z47" s="31"/>
      <c r="AA47" s="32"/>
      <c r="AB47" s="35"/>
      <c r="AC47" s="31"/>
      <c r="AD47" s="31"/>
      <c r="AE47" s="34"/>
      <c r="AF47" s="34"/>
      <c r="AG47" s="31"/>
      <c r="AH47" s="31"/>
      <c r="AI47" s="32"/>
      <c r="AJ47" s="33" t="str">
        <f t="shared" si="93"/>
        <v/>
      </c>
      <c r="AK47" s="31" t="str">
        <f t="shared" si="94"/>
        <v/>
      </c>
      <c r="AL47" s="34" t="str">
        <f t="shared" si="95"/>
        <v/>
      </c>
      <c r="AM47" s="31" t="str">
        <f t="shared" si="96"/>
        <v/>
      </c>
      <c r="AN47" s="36" t="str">
        <f t="shared" si="97"/>
        <v/>
      </c>
      <c r="AO47" s="37" t="str">
        <f t="shared" si="98"/>
        <v/>
      </c>
      <c r="AP47" s="38" t="str">
        <f t="shared" si="99"/>
        <v/>
      </c>
      <c r="AQ47" s="38" t="str">
        <f t="shared" si="100"/>
        <v/>
      </c>
      <c r="AR47"/>
    </row>
    <row r="48" spans="1:44" ht="15" customHeight="1" x14ac:dyDescent="0.25">
      <c r="A48" s="209"/>
      <c r="B48" s="194"/>
      <c r="C48" s="27"/>
      <c r="D48" s="28"/>
      <c r="G48" s="29"/>
      <c r="H48" s="30"/>
      <c r="I48" s="31"/>
      <c r="J48" s="31"/>
      <c r="K48" s="38" t="str">
        <f t="shared" si="92"/>
        <v/>
      </c>
      <c r="L48" s="35"/>
      <c r="M48" s="31"/>
      <c r="N48" s="31"/>
      <c r="O48" s="34"/>
      <c r="P48" s="34"/>
      <c r="Q48" s="31"/>
      <c r="R48" s="31"/>
      <c r="S48" s="32"/>
      <c r="T48" s="35"/>
      <c r="U48" s="31"/>
      <c r="V48" s="31"/>
      <c r="W48" s="34"/>
      <c r="X48" s="34"/>
      <c r="Y48" s="31"/>
      <c r="Z48" s="31"/>
      <c r="AA48" s="32"/>
      <c r="AB48" s="35"/>
      <c r="AC48" s="31"/>
      <c r="AD48" s="31"/>
      <c r="AE48" s="34"/>
      <c r="AF48" s="34"/>
      <c r="AG48" s="31"/>
      <c r="AH48" s="31"/>
      <c r="AI48" s="32"/>
      <c r="AJ48" s="33" t="str">
        <f t="shared" si="93"/>
        <v/>
      </c>
      <c r="AK48" s="31" t="str">
        <f t="shared" si="94"/>
        <v/>
      </c>
      <c r="AL48" s="34" t="str">
        <f t="shared" si="95"/>
        <v/>
      </c>
      <c r="AM48" s="31" t="str">
        <f t="shared" si="96"/>
        <v/>
      </c>
      <c r="AN48" s="36" t="str">
        <f t="shared" si="97"/>
        <v/>
      </c>
      <c r="AO48" s="37" t="str">
        <f t="shared" si="98"/>
        <v/>
      </c>
      <c r="AP48" s="38" t="str">
        <f t="shared" si="99"/>
        <v/>
      </c>
      <c r="AQ48" s="38" t="str">
        <f t="shared" si="100"/>
        <v/>
      </c>
      <c r="AR48"/>
    </row>
    <row r="49" spans="1:44" ht="15" customHeight="1" thickBot="1" x14ac:dyDescent="0.3">
      <c r="A49" s="209"/>
      <c r="B49" s="194"/>
      <c r="C49" s="27"/>
      <c r="D49" s="39"/>
      <c r="E49" s="40"/>
      <c r="F49" s="40"/>
      <c r="G49" s="40"/>
      <c r="H49" s="30"/>
      <c r="I49" s="31"/>
      <c r="J49" s="31"/>
      <c r="K49" s="43" t="str">
        <f t="shared" si="92"/>
        <v/>
      </c>
      <c r="L49" s="35"/>
      <c r="M49" s="31"/>
      <c r="N49" s="31"/>
      <c r="O49" s="34"/>
      <c r="P49" s="34"/>
      <c r="Q49" s="31"/>
      <c r="R49" s="31"/>
      <c r="S49" s="32"/>
      <c r="T49" s="35"/>
      <c r="U49" s="31"/>
      <c r="V49" s="31"/>
      <c r="W49" s="34"/>
      <c r="X49" s="34"/>
      <c r="Y49" s="31"/>
      <c r="Z49" s="31"/>
      <c r="AA49" s="32"/>
      <c r="AB49" s="35"/>
      <c r="AC49" s="31"/>
      <c r="AD49" s="31"/>
      <c r="AE49" s="34"/>
      <c r="AF49" s="34"/>
      <c r="AG49" s="31"/>
      <c r="AH49" s="31"/>
      <c r="AI49" s="32"/>
      <c r="AJ49" s="33" t="str">
        <f t="shared" si="93"/>
        <v/>
      </c>
      <c r="AK49" s="31" t="str">
        <f t="shared" si="94"/>
        <v/>
      </c>
      <c r="AL49" s="34" t="str">
        <f t="shared" si="95"/>
        <v/>
      </c>
      <c r="AM49" s="31" t="str">
        <f t="shared" si="96"/>
        <v/>
      </c>
      <c r="AN49" s="36" t="str">
        <f t="shared" si="97"/>
        <v/>
      </c>
      <c r="AO49" s="42" t="str">
        <f t="shared" si="98"/>
        <v/>
      </c>
      <c r="AP49" s="43" t="str">
        <f t="shared" si="99"/>
        <v/>
      </c>
      <c r="AQ49" s="38" t="str">
        <f t="shared" si="100"/>
        <v/>
      </c>
      <c r="AR49"/>
    </row>
    <row r="50" spans="1:44" ht="15" customHeight="1" x14ac:dyDescent="0.25">
      <c r="A50" s="209"/>
      <c r="B50" s="194"/>
      <c r="C50" s="145" t="s">
        <v>28</v>
      </c>
      <c r="D50" s="44"/>
      <c r="E50" s="45"/>
      <c r="F50" s="45"/>
      <c r="G50" s="46"/>
      <c r="H50" s="47">
        <f>AVERAGE(H41:H49)</f>
        <v>5.5579999999999998</v>
      </c>
      <c r="I50" s="48">
        <f t="shared" ref="I50:AP50" si="117">AVERAGE(I41:I49)</f>
        <v>628.79999999999995</v>
      </c>
      <c r="J50" s="49">
        <f t="shared" si="117"/>
        <v>100.057</v>
      </c>
      <c r="K50" s="135">
        <f t="shared" si="117"/>
        <v>428.68599999999998</v>
      </c>
      <c r="L50" s="44">
        <f t="shared" si="117"/>
        <v>121.00000000000003</v>
      </c>
      <c r="M50" s="48">
        <f t="shared" si="117"/>
        <v>875.80841988865291</v>
      </c>
      <c r="N50" s="48">
        <f t="shared" si="117"/>
        <v>44.431694192578483</v>
      </c>
      <c r="O50" s="50">
        <f t="shared" si="117"/>
        <v>1.4244775442108775</v>
      </c>
      <c r="P50" s="50">
        <f t="shared" si="117"/>
        <v>1.5752585009216205</v>
      </c>
      <c r="Q50" s="48">
        <f t="shared" si="117"/>
        <v>26.569250967164908</v>
      </c>
      <c r="R50" s="48">
        <f t="shared" si="117"/>
        <v>144.24843747161142</v>
      </c>
      <c r="S50" s="49">
        <f t="shared" si="117"/>
        <v>143.26405276399464</v>
      </c>
      <c r="T50" s="45">
        <f t="shared" si="117"/>
        <v>99.999999999999943</v>
      </c>
      <c r="U50" s="48">
        <f t="shared" si="117"/>
        <v>853.39078614226651</v>
      </c>
      <c r="V50" s="48">
        <f t="shared" si="117"/>
        <v>45.730749139404878</v>
      </c>
      <c r="W50" s="50">
        <f t="shared" si="117"/>
        <v>1.4244775442108775</v>
      </c>
      <c r="X50" s="50">
        <f t="shared" si="117"/>
        <v>1.5303160954020807</v>
      </c>
      <c r="Y50" s="48">
        <f t="shared" si="117"/>
        <v>22.914499885309617</v>
      </c>
      <c r="Z50" s="48">
        <f t="shared" si="117"/>
        <v>124.35220923376703</v>
      </c>
      <c r="AA50" s="49">
        <f t="shared" si="117"/>
        <v>111.37176640101727</v>
      </c>
      <c r="AB50" s="44">
        <f t="shared" si="117"/>
        <v>85</v>
      </c>
      <c r="AC50" s="48">
        <f t="shared" si="117"/>
        <v>831.90876751756389</v>
      </c>
      <c r="AD50" s="48">
        <f t="shared" si="117"/>
        <v>47.053381368936869</v>
      </c>
      <c r="AE50" s="50">
        <f t="shared" si="117"/>
        <v>1.4244775442108775</v>
      </c>
      <c r="AF50" s="50">
        <f t="shared" si="117"/>
        <v>1.4871227700432723</v>
      </c>
      <c r="AG50" s="48">
        <f t="shared" si="117"/>
        <v>20.061948517986679</v>
      </c>
      <c r="AH50" s="48">
        <f t="shared" si="117"/>
        <v>110.11317091019949</v>
      </c>
      <c r="AI50" s="49">
        <f t="shared" si="117"/>
        <v>89.08293262708878</v>
      </c>
      <c r="AJ50" s="44">
        <f t="shared" si="117"/>
        <v>121.00000000000003</v>
      </c>
      <c r="AK50" s="48">
        <f t="shared" si="117"/>
        <v>786.9450315034959</v>
      </c>
      <c r="AL50" s="45">
        <f t="shared" si="117"/>
        <v>85</v>
      </c>
      <c r="AM50" s="48">
        <f t="shared" si="117"/>
        <v>737.80200477969015</v>
      </c>
      <c r="AN50" s="51">
        <f t="shared" si="117"/>
        <v>13.811982110654759</v>
      </c>
      <c r="AO50" s="52">
        <f t="shared" si="117"/>
        <v>393.47251575174795</v>
      </c>
      <c r="AP50" s="53">
        <f t="shared" si="117"/>
        <v>368.90100238984508</v>
      </c>
      <c r="AQ50" s="53">
        <f>AVERAGE(AQ41:AQ49)</f>
        <v>380.9646439317284</v>
      </c>
      <c r="AR50"/>
    </row>
    <row r="51" spans="1:44" ht="15" customHeight="1" x14ac:dyDescent="0.25">
      <c r="A51" s="209"/>
      <c r="B51" s="194"/>
      <c r="C51" s="146" t="s">
        <v>29</v>
      </c>
      <c r="D51" s="54"/>
      <c r="E51" s="55"/>
      <c r="F51" s="55"/>
      <c r="G51" s="56"/>
      <c r="H51" s="57">
        <f>_xlfn.STDEV.S(H41:H49)</f>
        <v>0.66209515932379315</v>
      </c>
      <c r="I51" s="58">
        <f t="shared" ref="I51:AP51" si="118">_xlfn.STDEV.S(I41:I49)</f>
        <v>31.363992092844303</v>
      </c>
      <c r="J51" s="59">
        <f t="shared" si="118"/>
        <v>14.021350113309357</v>
      </c>
      <c r="K51" s="59">
        <f t="shared" si="118"/>
        <v>46.733029390357324</v>
      </c>
      <c r="L51" s="54">
        <f t="shared" si="118"/>
        <v>1.8785760952372194E-13</v>
      </c>
      <c r="M51" s="58">
        <f t="shared" si="118"/>
        <v>67.372811827268478</v>
      </c>
      <c r="N51" s="58">
        <f t="shared" si="118"/>
        <v>2.4909370289852144</v>
      </c>
      <c r="O51" s="60">
        <f t="shared" si="118"/>
        <v>3.4452252875356665E-2</v>
      </c>
      <c r="P51" s="60">
        <f t="shared" si="118"/>
        <v>0.12051152420638046</v>
      </c>
      <c r="Q51" s="58">
        <f t="shared" si="118"/>
        <v>3.3530064333214211</v>
      </c>
      <c r="R51" s="58">
        <f t="shared" si="118"/>
        <v>12.482442206224935</v>
      </c>
      <c r="S51" s="59">
        <f t="shared" si="118"/>
        <v>15.515103932971698</v>
      </c>
      <c r="T51" s="55">
        <f t="shared" si="118"/>
        <v>9.768347613364995E-14</v>
      </c>
      <c r="U51" s="58">
        <f t="shared" si="118"/>
        <v>63.455179791475842</v>
      </c>
      <c r="V51" s="58">
        <f t="shared" si="118"/>
        <v>2.5953536949871969</v>
      </c>
      <c r="W51" s="60">
        <f t="shared" si="118"/>
        <v>3.4452252875356665E-2</v>
      </c>
      <c r="X51" s="60">
        <f t="shared" si="118"/>
        <v>0.11319082990435103</v>
      </c>
      <c r="Y51" s="58">
        <f t="shared" si="118"/>
        <v>2.7066217045226746</v>
      </c>
      <c r="Z51" s="58">
        <f t="shared" si="118"/>
        <v>9.9256486805525252</v>
      </c>
      <c r="AA51" s="59">
        <f t="shared" si="118"/>
        <v>11.657109470909395</v>
      </c>
      <c r="AB51" s="54">
        <f t="shared" si="118"/>
        <v>9.264343823933031E-14</v>
      </c>
      <c r="AC51" s="58">
        <f t="shared" si="118"/>
        <v>59.723349099252658</v>
      </c>
      <c r="AD51" s="58">
        <f t="shared" si="118"/>
        <v>2.6897480562062528</v>
      </c>
      <c r="AE51" s="60">
        <f t="shared" si="118"/>
        <v>3.4452252875356665E-2</v>
      </c>
      <c r="AF51" s="60">
        <f t="shared" si="118"/>
        <v>0.10658923127792851</v>
      </c>
      <c r="AG51" s="58">
        <f t="shared" si="118"/>
        <v>2.2411707726604786</v>
      </c>
      <c r="AH51" s="58">
        <f t="shared" si="118"/>
        <v>9.1871029839006724</v>
      </c>
      <c r="AI51" s="59">
        <f t="shared" si="118"/>
        <v>8.9812288440057273</v>
      </c>
      <c r="AJ51" s="54">
        <f t="shared" si="118"/>
        <v>1.8785760952372194E-13</v>
      </c>
      <c r="AK51" s="58">
        <f t="shared" si="118"/>
        <v>67.866681593212746</v>
      </c>
      <c r="AL51" s="55">
        <f t="shared" si="118"/>
        <v>9.264343823933031E-14</v>
      </c>
      <c r="AM51" s="58">
        <f t="shared" si="118"/>
        <v>59.889781844610965</v>
      </c>
      <c r="AN51" s="61">
        <f t="shared" si="118"/>
        <v>1.4669777936349082</v>
      </c>
      <c r="AO51" s="62">
        <f t="shared" si="118"/>
        <v>33.933340796606373</v>
      </c>
      <c r="AP51" s="63">
        <f t="shared" si="118"/>
        <v>29.944890922305483</v>
      </c>
      <c r="AQ51" s="63">
        <f>_xlfn.STDEV.S(AQ41:AQ49)</f>
        <v>31.900082582402007</v>
      </c>
      <c r="AR51"/>
    </row>
    <row r="52" spans="1:44" ht="15" customHeight="1" thickBot="1" x14ac:dyDescent="0.3">
      <c r="A52" s="209"/>
      <c r="B52" s="195"/>
      <c r="C52" s="147" t="s">
        <v>30</v>
      </c>
      <c r="D52" s="64"/>
      <c r="E52" s="65"/>
      <c r="F52" s="65"/>
      <c r="G52" s="66"/>
      <c r="H52" s="67">
        <f>_xlfn.STDEV.S(H41:H49)/SQRT(COUNT(H41:H49))</f>
        <v>0.296097956764311</v>
      </c>
      <c r="I52" s="68">
        <f t="shared" ref="I52:AP52" si="119">_xlfn.STDEV.S(I41:I49)/SQRT(COUNT(I41:I49))</f>
        <v>14.026403673073151</v>
      </c>
      <c r="J52" s="69">
        <f t="shared" si="119"/>
        <v>6.2705383979368197</v>
      </c>
      <c r="K52" s="136">
        <f t="shared" si="119"/>
        <v>20.899646102266907</v>
      </c>
      <c r="L52" s="64">
        <f t="shared" si="119"/>
        <v>8.4012476997130833E-14</v>
      </c>
      <c r="M52" s="68">
        <f t="shared" si="119"/>
        <v>30.130037416214826</v>
      </c>
      <c r="N52" s="68">
        <f t="shared" si="119"/>
        <v>1.1139809048964606</v>
      </c>
      <c r="O52" s="70">
        <f t="shared" si="119"/>
        <v>1.5407515881462018E-2</v>
      </c>
      <c r="P52" s="70">
        <f t="shared" si="119"/>
        <v>5.3894392039515619E-2</v>
      </c>
      <c r="Q52" s="68">
        <f t="shared" si="119"/>
        <v>1.4995100627801627</v>
      </c>
      <c r="R52" s="68">
        <f t="shared" si="119"/>
        <v>5.5823178596662801</v>
      </c>
      <c r="S52" s="69">
        <f t="shared" si="119"/>
        <v>6.938565414419811</v>
      </c>
      <c r="T52" s="65">
        <f t="shared" si="119"/>
        <v>4.3685378582663923E-14</v>
      </c>
      <c r="U52" s="68">
        <f t="shared" si="119"/>
        <v>28.378019107642181</v>
      </c>
      <c r="V52" s="68">
        <f t="shared" si="119"/>
        <v>1.1606774575293255</v>
      </c>
      <c r="W52" s="70">
        <f t="shared" si="119"/>
        <v>1.5407515881462018E-2</v>
      </c>
      <c r="X52" s="70">
        <f t="shared" si="119"/>
        <v>5.0620478019148984E-2</v>
      </c>
      <c r="Y52" s="68">
        <f t="shared" si="119"/>
        <v>1.2104380241378101</v>
      </c>
      <c r="Z52" s="68">
        <f t="shared" si="119"/>
        <v>4.4388850340993082</v>
      </c>
      <c r="AA52" s="69">
        <f t="shared" si="119"/>
        <v>5.2132178396220024</v>
      </c>
      <c r="AB52" s="64">
        <f t="shared" si="119"/>
        <v>4.14314051144892E-14</v>
      </c>
      <c r="AC52" s="68">
        <f t="shared" si="119"/>
        <v>26.709093685975954</v>
      </c>
      <c r="AD52" s="68">
        <f t="shared" si="119"/>
        <v>1.2028918992050213</v>
      </c>
      <c r="AE52" s="70">
        <f t="shared" si="119"/>
        <v>1.5407515881462018E-2</v>
      </c>
      <c r="AF52" s="70">
        <f t="shared" si="119"/>
        <v>4.766815336137898E-2</v>
      </c>
      <c r="AG52" s="68">
        <f t="shared" si="119"/>
        <v>1.0022820393709113</v>
      </c>
      <c r="AH52" s="68">
        <f t="shared" si="119"/>
        <v>4.1085973576586117</v>
      </c>
      <c r="AI52" s="69">
        <f t="shared" si="119"/>
        <v>4.0165276433357322</v>
      </c>
      <c r="AJ52" s="64">
        <f t="shared" si="119"/>
        <v>8.4012476997130833E-14</v>
      </c>
      <c r="AK52" s="68">
        <f t="shared" si="119"/>
        <v>30.350902689951486</v>
      </c>
      <c r="AL52" s="65">
        <f t="shared" si="119"/>
        <v>4.14314051144892E-14</v>
      </c>
      <c r="AM52" s="68">
        <f t="shared" si="119"/>
        <v>26.78352467243657</v>
      </c>
      <c r="AN52" s="71">
        <f t="shared" si="119"/>
        <v>0.65605241361006261</v>
      </c>
      <c r="AO52" s="72">
        <f t="shared" si="119"/>
        <v>15.175451344975743</v>
      </c>
      <c r="AP52" s="73">
        <f t="shared" si="119"/>
        <v>13.391762336218285</v>
      </c>
      <c r="AQ52" s="73">
        <f>_xlfn.STDEV.S(AQ41:AQ49)/SQRT(COUNT(AQ41:AQ49))</f>
        <v>14.266150628421585</v>
      </c>
      <c r="AR52"/>
    </row>
    <row r="53" spans="1:44" ht="15" customHeight="1" x14ac:dyDescent="0.25">
      <c r="A53" s="209"/>
      <c r="B53" s="193" t="s">
        <v>63</v>
      </c>
      <c r="C53" s="14">
        <v>181</v>
      </c>
      <c r="D53" s="15"/>
      <c r="E53" s="16"/>
      <c r="F53" s="16"/>
      <c r="G53" s="16"/>
      <c r="H53" s="18">
        <v>6.54</v>
      </c>
      <c r="I53" s="19">
        <v>553</v>
      </c>
      <c r="J53" s="19">
        <v>84.971000000000018</v>
      </c>
      <c r="K53" s="26">
        <f t="shared" ref="K53:K61" si="120">IF(I53="","",I53-2*J53)</f>
        <v>383.05799999999999</v>
      </c>
      <c r="L53" s="23">
        <v>152.00000000000031</v>
      </c>
      <c r="M53" s="19">
        <v>797.4259593709445</v>
      </c>
      <c r="N53" s="19">
        <v>36.046364803068109</v>
      </c>
      <c r="O53" s="22">
        <v>1.4490413747080415</v>
      </c>
      <c r="P53" s="22">
        <v>1.6267786709111538</v>
      </c>
      <c r="Q53" s="19">
        <v>37.849898123246092</v>
      </c>
      <c r="R53" s="19">
        <v>210.78400512466169</v>
      </c>
      <c r="S53" s="20">
        <v>203.88486968830313</v>
      </c>
      <c r="T53" s="23">
        <v>100.00000000000004</v>
      </c>
      <c r="U53" s="19">
        <v>750.05004553791048</v>
      </c>
      <c r="V53" s="19">
        <v>38.574727653243322</v>
      </c>
      <c r="W53" s="22">
        <v>1.4490413747080415</v>
      </c>
      <c r="X53" s="22">
        <v>1.520152208270571</v>
      </c>
      <c r="Y53" s="19">
        <v>27.393104349681707</v>
      </c>
      <c r="Z53" s="19">
        <v>152.0983362680665</v>
      </c>
      <c r="AA53" s="20">
        <v>116.28222951576772</v>
      </c>
      <c r="AB53" s="23">
        <v>110.00000000000001</v>
      </c>
      <c r="AC53" s="19">
        <v>761.93693084006111</v>
      </c>
      <c r="AD53" s="19">
        <v>37.905781606871912</v>
      </c>
      <c r="AE53" s="22">
        <v>1.4490413747080415</v>
      </c>
      <c r="AF53" s="22">
        <v>1.5469792453740883</v>
      </c>
      <c r="AG53" s="19">
        <v>29.566556248748192</v>
      </c>
      <c r="AH53" s="19">
        <v>162.86413712158731</v>
      </c>
      <c r="AI53" s="20">
        <v>132.72600266721983</v>
      </c>
      <c r="AJ53" s="21">
        <f>IF(L53="","",L53)</f>
        <v>152.00000000000031</v>
      </c>
      <c r="AK53" s="19">
        <f>IF(L53="","",(M53-2*N53))</f>
        <v>725.33322976480827</v>
      </c>
      <c r="AL53" s="22">
        <f>IF(L53="","",AB53)</f>
        <v>110.00000000000001</v>
      </c>
      <c r="AM53" s="19">
        <f>IF(L53="","",AC53-2*AD53)</f>
        <v>686.12536762631726</v>
      </c>
      <c r="AN53" s="24">
        <f>IF(L53="","",(AK53-AM53)/(AM53*(AJ53-AL53))*7500.6)</f>
        <v>10.205079706995532</v>
      </c>
      <c r="AO53" s="25">
        <f>IF(L53="","",AK53/2)</f>
        <v>362.66661488240413</v>
      </c>
      <c r="AP53" s="26">
        <f>IF(L53="","",AM53/2)</f>
        <v>343.06268381315863</v>
      </c>
      <c r="AQ53" s="26">
        <f>IF(L53="","",(U53-2*V53)/2)</f>
        <v>336.45029511571192</v>
      </c>
      <c r="AR53"/>
    </row>
    <row r="54" spans="1:44" ht="15" customHeight="1" x14ac:dyDescent="0.25">
      <c r="A54" s="209"/>
      <c r="B54" s="194"/>
      <c r="C54" s="27">
        <v>780</v>
      </c>
      <c r="D54" s="28"/>
      <c r="H54" s="30">
        <v>7.33</v>
      </c>
      <c r="I54" s="31">
        <v>645</v>
      </c>
      <c r="J54" s="31">
        <v>114.27500000000002</v>
      </c>
      <c r="K54" s="38">
        <f t="shared" si="120"/>
        <v>416.44999999999993</v>
      </c>
      <c r="L54" s="35">
        <v>151.99999999999997</v>
      </c>
      <c r="M54" s="31">
        <v>874.40746119680489</v>
      </c>
      <c r="N54" s="31">
        <v>53.32034419039622</v>
      </c>
      <c r="O54" s="34">
        <v>1.3852832832832833</v>
      </c>
      <c r="P54" s="34">
        <v>1.5471046530809904</v>
      </c>
      <c r="Q54" s="31">
        <v>21.823475208144856</v>
      </c>
      <c r="R54" s="31">
        <v>126.70626094048538</v>
      </c>
      <c r="S54" s="32">
        <v>145.8966318702102</v>
      </c>
      <c r="T54" s="35">
        <v>100.00000000000027</v>
      </c>
      <c r="U54" s="31">
        <v>836.49052699481285</v>
      </c>
      <c r="V54" s="31">
        <v>56.10102048237092</v>
      </c>
      <c r="W54" s="34">
        <v>1.3852832832832833</v>
      </c>
      <c r="X54" s="34">
        <v>1.470421605374614</v>
      </c>
      <c r="Y54" s="31">
        <v>16.12293172056194</v>
      </c>
      <c r="Z54" s="31">
        <v>92.810812368414673</v>
      </c>
      <c r="AA54" s="32">
        <v>86.060948737886889</v>
      </c>
      <c r="AB54" s="35">
        <v>109.99999999999993</v>
      </c>
      <c r="AC54" s="31">
        <v>846.02068372064321</v>
      </c>
      <c r="AD54" s="31">
        <v>55.37315436196161</v>
      </c>
      <c r="AE54" s="34">
        <v>1.3852832832832833</v>
      </c>
      <c r="AF54" s="34">
        <v>1.4897499257782876</v>
      </c>
      <c r="AG54" s="31">
        <v>17.318344326806788</v>
      </c>
      <c r="AH54" s="31">
        <v>99.448450006175534</v>
      </c>
      <c r="AI54" s="32">
        <v>97.366186633655076</v>
      </c>
      <c r="AJ54" s="33">
        <f t="shared" ref="AJ54:AJ61" si="121">IF(L54="","",L54)</f>
        <v>151.99999999999997</v>
      </c>
      <c r="AK54" s="31">
        <f t="shared" ref="AK54:AK61" si="122">IF(L54="","",(M54-2*N54))</f>
        <v>767.76677281601246</v>
      </c>
      <c r="AL54" s="34">
        <f t="shared" ref="AL54:AL61" si="123">IF(L54="","",AB54)</f>
        <v>109.99999999999993</v>
      </c>
      <c r="AM54" s="31">
        <f t="shared" ref="AM54:AM61" si="124">IF(L54="","",AC54-2*AD54)</f>
        <v>735.27437499671998</v>
      </c>
      <c r="AN54" s="36">
        <f t="shared" ref="AN54:AN61" si="125">IF(L54="","",(AK54-AM54)/(AM54*(AJ54-AL54))*7500.6)</f>
        <v>7.8918540761600893</v>
      </c>
      <c r="AO54" s="37">
        <f t="shared" ref="AO54:AO61" si="126">IF(L54="","",AK54/2)</f>
        <v>383.88338640800623</v>
      </c>
      <c r="AP54" s="38">
        <f t="shared" ref="AP54:AP61" si="127">IF(L54="","",AM54/2)</f>
        <v>367.63718749835999</v>
      </c>
      <c r="AQ54" s="38">
        <f t="shared" ref="AQ54:AQ61" si="128">IF(L54="","",(U54-2*V54)/2)</f>
        <v>362.1442430150355</v>
      </c>
      <c r="AR54"/>
    </row>
    <row r="55" spans="1:44" ht="15" customHeight="1" x14ac:dyDescent="0.25">
      <c r="A55" s="209"/>
      <c r="B55" s="194"/>
      <c r="C55" s="27"/>
      <c r="D55" s="28"/>
      <c r="H55" s="30"/>
      <c r="I55" s="31"/>
      <c r="J55" s="31"/>
      <c r="K55" s="38" t="str">
        <f t="shared" si="120"/>
        <v/>
      </c>
      <c r="L55" s="35"/>
      <c r="M55" s="31"/>
      <c r="N55" s="31"/>
      <c r="O55" s="34"/>
      <c r="P55" s="34"/>
      <c r="Q55" s="31"/>
      <c r="R55" s="31"/>
      <c r="S55" s="32"/>
      <c r="T55" s="35"/>
      <c r="U55" s="31"/>
      <c r="V55" s="31"/>
      <c r="W55" s="34"/>
      <c r="X55" s="34"/>
      <c r="Y55" s="31"/>
      <c r="Z55" s="31"/>
      <c r="AA55" s="32"/>
      <c r="AB55" s="35"/>
      <c r="AC55" s="31"/>
      <c r="AD55" s="31"/>
      <c r="AE55" s="34"/>
      <c r="AF55" s="34"/>
      <c r="AG55" s="31"/>
      <c r="AH55" s="31"/>
      <c r="AI55" s="32"/>
      <c r="AJ55" s="33" t="str">
        <f t="shared" ref="AJ55" si="129">IF(L55="","",L55)</f>
        <v/>
      </c>
      <c r="AK55" s="31" t="str">
        <f t="shared" ref="AK55" si="130">IF(L55="","",(M55-2*N55))</f>
        <v/>
      </c>
      <c r="AL55" s="34" t="str">
        <f t="shared" ref="AL55" si="131">IF(L55="","",AB55)</f>
        <v/>
      </c>
      <c r="AM55" s="31" t="str">
        <f t="shared" ref="AM55" si="132">IF(L55="","",AC55-2*AD55)</f>
        <v/>
      </c>
      <c r="AN55" s="36" t="str">
        <f t="shared" ref="AN55" si="133">IF(L55="","",(AK55-AM55)/(AM55*(AJ55-AL55))*7500.6)</f>
        <v/>
      </c>
      <c r="AO55" s="37" t="str">
        <f t="shared" ref="AO55" si="134">IF(L55="","",AK55/2)</f>
        <v/>
      </c>
      <c r="AP55" s="38" t="str">
        <f t="shared" ref="AP55" si="135">IF(L55="","",AM55/2)</f>
        <v/>
      </c>
      <c r="AQ55" s="38" t="str">
        <f t="shared" ref="AQ55" si="136">IF(L55="","",(U55-2*V55)/2)</f>
        <v/>
      </c>
      <c r="AR55"/>
    </row>
    <row r="56" spans="1:44" ht="15" customHeight="1" x14ac:dyDescent="0.25">
      <c r="A56" s="209"/>
      <c r="B56" s="194"/>
      <c r="C56" s="27"/>
      <c r="D56" s="28"/>
      <c r="H56" s="30"/>
      <c r="I56" s="31"/>
      <c r="J56" s="31"/>
      <c r="K56" s="38" t="str">
        <f t="shared" si="120"/>
        <v/>
      </c>
      <c r="L56" s="35"/>
      <c r="M56" s="31"/>
      <c r="N56" s="31"/>
      <c r="O56" s="34"/>
      <c r="P56" s="34"/>
      <c r="Q56" s="31"/>
      <c r="R56" s="31"/>
      <c r="S56" s="32"/>
      <c r="T56" s="35"/>
      <c r="U56" s="31"/>
      <c r="V56" s="31"/>
      <c r="W56" s="34"/>
      <c r="X56" s="34"/>
      <c r="Y56" s="31"/>
      <c r="Z56" s="31"/>
      <c r="AA56" s="32"/>
      <c r="AB56" s="35"/>
      <c r="AC56" s="31"/>
      <c r="AD56" s="31"/>
      <c r="AE56" s="34"/>
      <c r="AF56" s="34"/>
      <c r="AG56" s="31"/>
      <c r="AH56" s="31"/>
      <c r="AI56" s="32"/>
      <c r="AJ56" s="33" t="str">
        <f t="shared" ref="AJ56" si="137">IF(L56="","",L56)</f>
        <v/>
      </c>
      <c r="AK56" s="31" t="str">
        <f t="shared" ref="AK56" si="138">IF(L56="","",(M56-2*N56))</f>
        <v/>
      </c>
      <c r="AL56" s="34" t="str">
        <f t="shared" ref="AL56" si="139">IF(L56="","",AB56)</f>
        <v/>
      </c>
      <c r="AM56" s="31" t="str">
        <f t="shared" ref="AM56" si="140">IF(L56="","",AC56-2*AD56)</f>
        <v/>
      </c>
      <c r="AN56" s="36" t="str">
        <f t="shared" ref="AN56" si="141">IF(L56="","",(AK56-AM56)/(AM56*(AJ56-AL56))*7500.6)</f>
        <v/>
      </c>
      <c r="AO56" s="37" t="str">
        <f t="shared" ref="AO56" si="142">IF(L56="","",AK56/2)</f>
        <v/>
      </c>
      <c r="AP56" s="38" t="str">
        <f t="shared" ref="AP56" si="143">IF(L56="","",AM56/2)</f>
        <v/>
      </c>
      <c r="AQ56" s="38" t="str">
        <f t="shared" ref="AQ56" si="144">IF(L56="","",(U56-2*V56)/2)</f>
        <v/>
      </c>
      <c r="AR56"/>
    </row>
    <row r="57" spans="1:44" ht="15" customHeight="1" x14ac:dyDescent="0.25">
      <c r="A57" s="209"/>
      <c r="B57" s="194"/>
      <c r="C57" s="27"/>
      <c r="D57" s="28"/>
      <c r="H57" s="30"/>
      <c r="I57" s="31"/>
      <c r="J57" s="31"/>
      <c r="K57" s="38" t="str">
        <f t="shared" si="120"/>
        <v/>
      </c>
      <c r="L57" s="35"/>
      <c r="M57" s="31"/>
      <c r="N57" s="31"/>
      <c r="O57" s="34"/>
      <c r="P57" s="34"/>
      <c r="Q57" s="31"/>
      <c r="R57" s="31"/>
      <c r="S57" s="32"/>
      <c r="T57" s="35"/>
      <c r="U57" s="31"/>
      <c r="V57" s="31"/>
      <c r="W57" s="34"/>
      <c r="X57" s="34"/>
      <c r="Y57" s="31"/>
      <c r="Z57" s="31"/>
      <c r="AA57" s="32"/>
      <c r="AB57" s="35"/>
      <c r="AC57" s="31"/>
      <c r="AD57" s="31"/>
      <c r="AE57" s="34"/>
      <c r="AF57" s="34"/>
      <c r="AG57" s="31"/>
      <c r="AH57" s="31"/>
      <c r="AI57" s="32"/>
      <c r="AJ57" s="33" t="str">
        <f t="shared" si="121"/>
        <v/>
      </c>
      <c r="AK57" s="31" t="str">
        <f t="shared" si="122"/>
        <v/>
      </c>
      <c r="AL57" s="34" t="str">
        <f t="shared" si="123"/>
        <v/>
      </c>
      <c r="AM57" s="31" t="str">
        <f t="shared" si="124"/>
        <v/>
      </c>
      <c r="AN57" s="36" t="str">
        <f t="shared" si="125"/>
        <v/>
      </c>
      <c r="AO57" s="37" t="str">
        <f t="shared" si="126"/>
        <v/>
      </c>
      <c r="AP57" s="38" t="str">
        <f t="shared" si="127"/>
        <v/>
      </c>
      <c r="AQ57" s="38" t="str">
        <f t="shared" si="128"/>
        <v/>
      </c>
      <c r="AR57"/>
    </row>
    <row r="58" spans="1:44" ht="15" customHeight="1" x14ac:dyDescent="0.25">
      <c r="A58" s="209"/>
      <c r="B58" s="194"/>
      <c r="C58" s="27"/>
      <c r="D58" s="28"/>
      <c r="H58" s="30"/>
      <c r="I58" s="31"/>
      <c r="J58" s="31"/>
      <c r="K58" s="38" t="str">
        <f t="shared" si="120"/>
        <v/>
      </c>
      <c r="L58" s="35"/>
      <c r="M58" s="31"/>
      <c r="N58" s="31"/>
      <c r="O58" s="34"/>
      <c r="P58" s="34"/>
      <c r="Q58" s="31"/>
      <c r="R58" s="31"/>
      <c r="S58" s="32"/>
      <c r="T58" s="35"/>
      <c r="U58" s="31"/>
      <c r="V58" s="31"/>
      <c r="W58" s="34"/>
      <c r="X58" s="34"/>
      <c r="Y58" s="31"/>
      <c r="Z58" s="31"/>
      <c r="AA58" s="32"/>
      <c r="AB58" s="35"/>
      <c r="AC58" s="31"/>
      <c r="AD58" s="31"/>
      <c r="AE58" s="34"/>
      <c r="AF58" s="34"/>
      <c r="AG58" s="31"/>
      <c r="AH58" s="31"/>
      <c r="AI58" s="32"/>
      <c r="AJ58" s="33" t="str">
        <f t="shared" si="121"/>
        <v/>
      </c>
      <c r="AK58" s="31" t="str">
        <f t="shared" si="122"/>
        <v/>
      </c>
      <c r="AL58" s="34" t="str">
        <f t="shared" si="123"/>
        <v/>
      </c>
      <c r="AM58" s="31" t="str">
        <f t="shared" si="124"/>
        <v/>
      </c>
      <c r="AN58" s="36" t="str">
        <f t="shared" si="125"/>
        <v/>
      </c>
      <c r="AO58" s="37" t="str">
        <f t="shared" si="126"/>
        <v/>
      </c>
      <c r="AP58" s="38" t="str">
        <f t="shared" si="127"/>
        <v/>
      </c>
      <c r="AQ58" s="38" t="str">
        <f t="shared" si="128"/>
        <v/>
      </c>
    </row>
    <row r="59" spans="1:44" ht="15" customHeight="1" x14ac:dyDescent="0.25">
      <c r="A59" s="209"/>
      <c r="B59" s="194"/>
      <c r="C59" s="27"/>
      <c r="D59" s="28"/>
      <c r="H59" s="30"/>
      <c r="I59" s="31"/>
      <c r="J59" s="31"/>
      <c r="K59" s="38" t="str">
        <f t="shared" si="120"/>
        <v/>
      </c>
      <c r="L59" s="35"/>
      <c r="M59" s="31"/>
      <c r="N59" s="31"/>
      <c r="O59" s="34"/>
      <c r="P59" s="34"/>
      <c r="Q59" s="31"/>
      <c r="R59" s="31"/>
      <c r="S59" s="32"/>
      <c r="T59" s="35"/>
      <c r="U59" s="31"/>
      <c r="V59" s="31"/>
      <c r="W59" s="34"/>
      <c r="X59" s="34"/>
      <c r="Y59" s="31"/>
      <c r="Z59" s="31"/>
      <c r="AA59" s="32"/>
      <c r="AB59" s="35"/>
      <c r="AC59" s="31"/>
      <c r="AD59" s="31"/>
      <c r="AE59" s="34"/>
      <c r="AF59" s="34"/>
      <c r="AG59" s="31"/>
      <c r="AH59" s="31"/>
      <c r="AI59" s="32"/>
      <c r="AJ59" s="33" t="str">
        <f t="shared" si="121"/>
        <v/>
      </c>
      <c r="AK59" s="31" t="str">
        <f t="shared" si="122"/>
        <v/>
      </c>
      <c r="AL59" s="34" t="str">
        <f t="shared" si="123"/>
        <v/>
      </c>
      <c r="AM59" s="31" t="str">
        <f t="shared" si="124"/>
        <v/>
      </c>
      <c r="AN59" s="36" t="str">
        <f t="shared" si="125"/>
        <v/>
      </c>
      <c r="AO59" s="37" t="str">
        <f t="shared" si="126"/>
        <v/>
      </c>
      <c r="AP59" s="38" t="str">
        <f t="shared" si="127"/>
        <v/>
      </c>
      <c r="AQ59" s="38" t="str">
        <f t="shared" si="128"/>
        <v/>
      </c>
    </row>
    <row r="60" spans="1:44" ht="15" customHeight="1" x14ac:dyDescent="0.25">
      <c r="A60" s="209"/>
      <c r="B60" s="194"/>
      <c r="C60" s="27"/>
      <c r="D60" s="28"/>
      <c r="G60" s="29"/>
      <c r="H60" s="30"/>
      <c r="I60" s="31"/>
      <c r="J60" s="31"/>
      <c r="K60" s="38" t="str">
        <f t="shared" si="120"/>
        <v/>
      </c>
      <c r="L60" s="35"/>
      <c r="M60" s="31"/>
      <c r="N60" s="31"/>
      <c r="O60" s="34"/>
      <c r="P60" s="34"/>
      <c r="Q60" s="31"/>
      <c r="R60" s="31"/>
      <c r="S60" s="32"/>
      <c r="T60" s="35"/>
      <c r="U60" s="31"/>
      <c r="V60" s="31"/>
      <c r="W60" s="34"/>
      <c r="X60" s="34"/>
      <c r="Y60" s="31"/>
      <c r="Z60" s="31"/>
      <c r="AA60" s="32"/>
      <c r="AB60" s="35"/>
      <c r="AC60" s="31"/>
      <c r="AD60" s="31"/>
      <c r="AE60" s="34"/>
      <c r="AF60" s="34"/>
      <c r="AG60" s="31"/>
      <c r="AH60" s="31"/>
      <c r="AI60" s="32"/>
      <c r="AJ60" s="33" t="str">
        <f t="shared" si="121"/>
        <v/>
      </c>
      <c r="AK60" s="31" t="str">
        <f t="shared" si="122"/>
        <v/>
      </c>
      <c r="AL60" s="34" t="str">
        <f t="shared" si="123"/>
        <v/>
      </c>
      <c r="AM60" s="31" t="str">
        <f t="shared" si="124"/>
        <v/>
      </c>
      <c r="AN60" s="36" t="str">
        <f t="shared" si="125"/>
        <v/>
      </c>
      <c r="AO60" s="37" t="str">
        <f t="shared" si="126"/>
        <v/>
      </c>
      <c r="AP60" s="38" t="str">
        <f t="shared" si="127"/>
        <v/>
      </c>
      <c r="AQ60" s="38" t="str">
        <f t="shared" si="128"/>
        <v/>
      </c>
    </row>
    <row r="61" spans="1:44" ht="15" customHeight="1" thickBot="1" x14ac:dyDescent="0.3">
      <c r="A61" s="209"/>
      <c r="B61" s="194"/>
      <c r="C61" s="27"/>
      <c r="D61" s="39"/>
      <c r="E61" s="40"/>
      <c r="F61" s="40"/>
      <c r="G61" s="40"/>
      <c r="H61" s="30"/>
      <c r="I61" s="31"/>
      <c r="J61" s="31"/>
      <c r="K61" s="43" t="str">
        <f t="shared" si="120"/>
        <v/>
      </c>
      <c r="L61" s="35"/>
      <c r="M61" s="31"/>
      <c r="N61" s="31"/>
      <c r="O61" s="34"/>
      <c r="P61" s="34"/>
      <c r="Q61" s="31"/>
      <c r="R61" s="31"/>
      <c r="S61" s="32"/>
      <c r="T61" s="35"/>
      <c r="U61" s="31"/>
      <c r="V61" s="31"/>
      <c r="W61" s="34"/>
      <c r="X61" s="34"/>
      <c r="Y61" s="31"/>
      <c r="Z61" s="31"/>
      <c r="AA61" s="32"/>
      <c r="AB61" s="35"/>
      <c r="AC61" s="31"/>
      <c r="AD61" s="31"/>
      <c r="AE61" s="34"/>
      <c r="AF61" s="34"/>
      <c r="AG61" s="31"/>
      <c r="AH61" s="31"/>
      <c r="AI61" s="32"/>
      <c r="AJ61" s="33" t="str">
        <f t="shared" si="121"/>
        <v/>
      </c>
      <c r="AK61" s="31" t="str">
        <f t="shared" si="122"/>
        <v/>
      </c>
      <c r="AL61" s="34" t="str">
        <f t="shared" si="123"/>
        <v/>
      </c>
      <c r="AM61" s="31" t="str">
        <f t="shared" si="124"/>
        <v/>
      </c>
      <c r="AN61" s="36" t="str">
        <f t="shared" si="125"/>
        <v/>
      </c>
      <c r="AO61" s="42" t="str">
        <f t="shared" si="126"/>
        <v/>
      </c>
      <c r="AP61" s="43" t="str">
        <f t="shared" si="127"/>
        <v/>
      </c>
      <c r="AQ61" s="38" t="str">
        <f t="shared" si="128"/>
        <v/>
      </c>
    </row>
    <row r="62" spans="1:44" ht="15" customHeight="1" x14ac:dyDescent="0.25">
      <c r="A62" s="209"/>
      <c r="B62" s="194"/>
      <c r="C62" s="145" t="s">
        <v>28</v>
      </c>
      <c r="D62" s="44"/>
      <c r="E62" s="45"/>
      <c r="F62" s="45"/>
      <c r="G62" s="46"/>
      <c r="H62" s="47">
        <f>AVERAGE(H53:H61)</f>
        <v>6.9350000000000005</v>
      </c>
      <c r="I62" s="48">
        <f t="shared" ref="I62:AP62" si="145">AVERAGE(I53:I61)</f>
        <v>599</v>
      </c>
      <c r="J62" s="49">
        <f t="shared" si="145"/>
        <v>99.623000000000019</v>
      </c>
      <c r="K62" s="135">
        <f t="shared" si="145"/>
        <v>399.75399999999996</v>
      </c>
      <c r="L62" s="44">
        <f t="shared" si="145"/>
        <v>152.00000000000014</v>
      </c>
      <c r="M62" s="48">
        <f t="shared" si="145"/>
        <v>835.91671028387464</v>
      </c>
      <c r="N62" s="48">
        <f t="shared" si="145"/>
        <v>44.683354496732164</v>
      </c>
      <c r="O62" s="50">
        <f t="shared" si="145"/>
        <v>1.4171623289956625</v>
      </c>
      <c r="P62" s="50">
        <f t="shared" si="145"/>
        <v>1.5869416619960721</v>
      </c>
      <c r="Q62" s="48">
        <f t="shared" si="145"/>
        <v>29.836686665695474</v>
      </c>
      <c r="R62" s="48">
        <f t="shared" si="145"/>
        <v>168.74513303257353</v>
      </c>
      <c r="S62" s="49">
        <f t="shared" si="145"/>
        <v>174.89075077925668</v>
      </c>
      <c r="T62" s="45">
        <f t="shared" si="145"/>
        <v>100.00000000000016</v>
      </c>
      <c r="U62" s="48">
        <f t="shared" si="145"/>
        <v>793.27028626636161</v>
      </c>
      <c r="V62" s="48">
        <f t="shared" si="145"/>
        <v>47.337874067807121</v>
      </c>
      <c r="W62" s="50">
        <f t="shared" si="145"/>
        <v>1.4171623289956625</v>
      </c>
      <c r="X62" s="50">
        <f t="shared" si="145"/>
        <v>1.4952869068225925</v>
      </c>
      <c r="Y62" s="48">
        <f t="shared" si="145"/>
        <v>21.758018035121822</v>
      </c>
      <c r="Z62" s="48">
        <f t="shared" si="145"/>
        <v>122.45457431824059</v>
      </c>
      <c r="AA62" s="49">
        <f t="shared" si="145"/>
        <v>101.17158912682731</v>
      </c>
      <c r="AB62" s="44">
        <f t="shared" si="145"/>
        <v>109.99999999999997</v>
      </c>
      <c r="AC62" s="48">
        <f t="shared" si="145"/>
        <v>803.97880728035216</v>
      </c>
      <c r="AD62" s="48">
        <f t="shared" si="145"/>
        <v>46.639467984416761</v>
      </c>
      <c r="AE62" s="50">
        <f t="shared" si="145"/>
        <v>1.4171623289956625</v>
      </c>
      <c r="AF62" s="50">
        <f t="shared" si="145"/>
        <v>1.518364585576188</v>
      </c>
      <c r="AG62" s="48">
        <f t="shared" si="145"/>
        <v>23.44245028777749</v>
      </c>
      <c r="AH62" s="48">
        <f t="shared" si="145"/>
        <v>131.15629356388143</v>
      </c>
      <c r="AI62" s="49">
        <f t="shared" si="145"/>
        <v>115.04609465043745</v>
      </c>
      <c r="AJ62" s="44">
        <f t="shared" si="145"/>
        <v>152.00000000000014</v>
      </c>
      <c r="AK62" s="48">
        <f t="shared" si="145"/>
        <v>746.55000129041036</v>
      </c>
      <c r="AL62" s="45">
        <f t="shared" si="145"/>
        <v>109.99999999999997</v>
      </c>
      <c r="AM62" s="48">
        <f t="shared" si="145"/>
        <v>710.69987131151856</v>
      </c>
      <c r="AN62" s="51">
        <f t="shared" si="145"/>
        <v>9.0484668915778101</v>
      </c>
      <c r="AO62" s="52">
        <f t="shared" si="145"/>
        <v>373.27500064520518</v>
      </c>
      <c r="AP62" s="53">
        <f t="shared" si="145"/>
        <v>355.34993565575928</v>
      </c>
      <c r="AQ62" s="53">
        <f>AVERAGE(AQ53:AQ61)</f>
        <v>349.29726906537371</v>
      </c>
    </row>
    <row r="63" spans="1:44" ht="15" customHeight="1" x14ac:dyDescent="0.25">
      <c r="A63" s="209"/>
      <c r="B63" s="194"/>
      <c r="C63" s="146" t="s">
        <v>29</v>
      </c>
      <c r="D63" s="54"/>
      <c r="E63" s="55"/>
      <c r="F63" s="55"/>
      <c r="G63" s="56"/>
      <c r="H63" s="57">
        <f>_xlfn.STDEV.S(H53:H61)</f>
        <v>0.55861435713737262</v>
      </c>
      <c r="I63" s="58">
        <f t="shared" ref="I63:AP63" si="146">_xlfn.STDEV.S(I53:I61)</f>
        <v>65.053823869162372</v>
      </c>
      <c r="J63" s="59">
        <f t="shared" si="146"/>
        <v>20.721057115890556</v>
      </c>
      <c r="K63" s="59">
        <f t="shared" si="146"/>
        <v>23.61170963738115</v>
      </c>
      <c r="L63" s="54">
        <f t="shared" si="146"/>
        <v>2.4116620165382783E-13</v>
      </c>
      <c r="M63" s="58">
        <f t="shared" si="146"/>
        <v>54.434141966990474</v>
      </c>
      <c r="N63" s="58">
        <f t="shared" si="146"/>
        <v>12.214547962856352</v>
      </c>
      <c r="O63" s="60">
        <f t="shared" si="146"/>
        <v>4.508377880195838E-2</v>
      </c>
      <c r="P63" s="60">
        <f t="shared" si="146"/>
        <v>5.6338038292086411E-2</v>
      </c>
      <c r="Q63" s="58">
        <f t="shared" si="146"/>
        <v>11.332392321431568</v>
      </c>
      <c r="R63" s="58">
        <f t="shared" si="146"/>
        <v>59.451943059498873</v>
      </c>
      <c r="S63" s="59">
        <f t="shared" si="146"/>
        <v>41.00387619023163</v>
      </c>
      <c r="T63" s="55">
        <f t="shared" si="146"/>
        <v>1.6077746776921858E-13</v>
      </c>
      <c r="U63" s="58">
        <f t="shared" si="146"/>
        <v>61.122650607205685</v>
      </c>
      <c r="V63" s="58">
        <f t="shared" si="146"/>
        <v>12.392960508537282</v>
      </c>
      <c r="W63" s="60">
        <f t="shared" si="146"/>
        <v>4.508377880195838E-2</v>
      </c>
      <c r="X63" s="60">
        <f t="shared" si="146"/>
        <v>3.5164846540226544E-2</v>
      </c>
      <c r="Y63" s="58">
        <f t="shared" si="146"/>
        <v>7.9692154911936122</v>
      </c>
      <c r="Z63" s="58">
        <f t="shared" si="146"/>
        <v>41.92261018920334</v>
      </c>
      <c r="AA63" s="59">
        <f t="shared" si="146"/>
        <v>21.369672574182111</v>
      </c>
      <c r="AB63" s="54">
        <f t="shared" si="146"/>
        <v>6.0291550413456957E-14</v>
      </c>
      <c r="AC63" s="58">
        <f t="shared" si="146"/>
        <v>59.456191849473498</v>
      </c>
      <c r="AD63" s="58">
        <f t="shared" si="146"/>
        <v>12.351297724637071</v>
      </c>
      <c r="AE63" s="60">
        <f t="shared" si="146"/>
        <v>4.508377880195838E-2</v>
      </c>
      <c r="AF63" s="60">
        <f t="shared" si="146"/>
        <v>4.046723996888283E-2</v>
      </c>
      <c r="AG63" s="58">
        <f t="shared" si="146"/>
        <v>8.6607937074146975</v>
      </c>
      <c r="AH63" s="58">
        <f t="shared" si="146"/>
        <v>44.841662392911942</v>
      </c>
      <c r="AI63" s="59">
        <f t="shared" si="146"/>
        <v>25.003165698842498</v>
      </c>
      <c r="AJ63" s="54">
        <f t="shared" si="146"/>
        <v>2.4116620165382783E-13</v>
      </c>
      <c r="AK63" s="58">
        <f t="shared" si="146"/>
        <v>30.00504604127779</v>
      </c>
      <c r="AL63" s="55">
        <f t="shared" si="146"/>
        <v>6.0291550413456957E-14</v>
      </c>
      <c r="AM63" s="58">
        <f t="shared" si="146"/>
        <v>34.753596400199378</v>
      </c>
      <c r="AN63" s="61">
        <f t="shared" si="146"/>
        <v>1.6356975299782737</v>
      </c>
      <c r="AO63" s="62">
        <f t="shared" si="146"/>
        <v>15.002523020638895</v>
      </c>
      <c r="AP63" s="63">
        <f t="shared" si="146"/>
        <v>17.376798200099689</v>
      </c>
      <c r="AQ63" s="63">
        <f>_xlfn.STDEV.S(AQ53:AQ61)</f>
        <v>18.168364795065546</v>
      </c>
    </row>
    <row r="64" spans="1:44" ht="15" customHeight="1" thickBot="1" x14ac:dyDescent="0.3">
      <c r="A64" s="209"/>
      <c r="B64" s="195"/>
      <c r="C64" s="147" t="s">
        <v>30</v>
      </c>
      <c r="D64" s="64"/>
      <c r="E64" s="65"/>
      <c r="F64" s="65"/>
      <c r="G64" s="66"/>
      <c r="H64" s="67">
        <f>_xlfn.STDEV.S(H53:H61)/SQRT(COUNT(H53:H61))</f>
        <v>0.39500000000000002</v>
      </c>
      <c r="I64" s="68">
        <f t="shared" ref="I64:AP64" si="147">_xlfn.STDEV.S(I53:I61)/SQRT(COUNT(I53:I61))</f>
        <v>46</v>
      </c>
      <c r="J64" s="69">
        <f t="shared" si="147"/>
        <v>14.651999999999976</v>
      </c>
      <c r="K64" s="136">
        <f t="shared" si="147"/>
        <v>16.695999999999966</v>
      </c>
      <c r="L64" s="64">
        <f t="shared" si="147"/>
        <v>1.7053025658242402E-13</v>
      </c>
      <c r="M64" s="68">
        <f t="shared" si="147"/>
        <v>38.490750912930196</v>
      </c>
      <c r="N64" s="68">
        <f t="shared" si="147"/>
        <v>8.6369896936640558</v>
      </c>
      <c r="O64" s="70">
        <f t="shared" si="147"/>
        <v>3.1879045712379095E-2</v>
      </c>
      <c r="P64" s="70">
        <f t="shared" si="147"/>
        <v>3.9837008915081677E-2</v>
      </c>
      <c r="Q64" s="68">
        <f t="shared" si="147"/>
        <v>8.0132114575506233</v>
      </c>
      <c r="R64" s="68">
        <f t="shared" si="147"/>
        <v>42.038872092088148</v>
      </c>
      <c r="S64" s="69">
        <f t="shared" si="147"/>
        <v>28.994118909046399</v>
      </c>
      <c r="T64" s="65">
        <f t="shared" si="147"/>
        <v>1.1368683772161603E-13</v>
      </c>
      <c r="U64" s="68">
        <f t="shared" si="147"/>
        <v>43.220240728451181</v>
      </c>
      <c r="V64" s="68">
        <f t="shared" si="147"/>
        <v>8.7631464145637956</v>
      </c>
      <c r="W64" s="70">
        <f t="shared" si="147"/>
        <v>3.1879045712379095E-2</v>
      </c>
      <c r="X64" s="70">
        <f t="shared" si="147"/>
        <v>2.486530144797849E-2</v>
      </c>
      <c r="Y64" s="68">
        <f t="shared" si="147"/>
        <v>5.635086314559886</v>
      </c>
      <c r="Z64" s="68">
        <f t="shared" si="147"/>
        <v>29.643761949825933</v>
      </c>
      <c r="AA64" s="69">
        <f t="shared" si="147"/>
        <v>15.110640388940356</v>
      </c>
      <c r="AB64" s="64">
        <f t="shared" si="147"/>
        <v>4.2632564145606005E-14</v>
      </c>
      <c r="AC64" s="68">
        <f t="shared" si="147"/>
        <v>42.041876440291041</v>
      </c>
      <c r="AD64" s="68">
        <f t="shared" si="147"/>
        <v>8.7336863775448474</v>
      </c>
      <c r="AE64" s="70">
        <f t="shared" si="147"/>
        <v>3.1879045712379095E-2</v>
      </c>
      <c r="AF64" s="70">
        <f t="shared" si="147"/>
        <v>2.861465979790034E-2</v>
      </c>
      <c r="AG64" s="68">
        <f t="shared" si="147"/>
        <v>6.124105960970712</v>
      </c>
      <c r="AH64" s="68">
        <f t="shared" si="147"/>
        <v>31.707843557705822</v>
      </c>
      <c r="AI64" s="69">
        <f t="shared" si="147"/>
        <v>17.679908016782413</v>
      </c>
      <c r="AJ64" s="64">
        <f t="shared" si="147"/>
        <v>1.7053025658242402E-13</v>
      </c>
      <c r="AK64" s="68">
        <f t="shared" si="147"/>
        <v>21.216771525602098</v>
      </c>
      <c r="AL64" s="65">
        <f t="shared" si="147"/>
        <v>4.2632564145606005E-14</v>
      </c>
      <c r="AM64" s="68">
        <f t="shared" si="147"/>
        <v>24.574503685201364</v>
      </c>
      <c r="AN64" s="71">
        <f t="shared" si="147"/>
        <v>1.1566128154177233</v>
      </c>
      <c r="AO64" s="72">
        <f t="shared" si="147"/>
        <v>10.608385762801049</v>
      </c>
      <c r="AP64" s="73">
        <f t="shared" si="147"/>
        <v>12.287251842600682</v>
      </c>
      <c r="AQ64" s="73">
        <f>_xlfn.STDEV.S(AQ53:AQ61)/SQRT(COUNT(AQ53:AQ61))</f>
        <v>12.846973949661786</v>
      </c>
    </row>
    <row r="65" spans="1:43" ht="15" customHeight="1" x14ac:dyDescent="0.25">
      <c r="A65" s="209"/>
      <c r="B65" s="193" t="s">
        <v>64</v>
      </c>
      <c r="C65" s="14">
        <v>773</v>
      </c>
      <c r="D65" s="15"/>
      <c r="E65" s="16"/>
      <c r="F65" s="16"/>
      <c r="G65" s="16"/>
      <c r="H65" s="18">
        <v>8.1199999999999992</v>
      </c>
      <c r="I65" s="19">
        <v>665.67899999999997</v>
      </c>
      <c r="J65" s="19">
        <v>94.215720891952515</v>
      </c>
      <c r="K65" s="26">
        <f t="shared" ref="K65:K73" si="148">IF(I65="","",I65-2*J65)</f>
        <v>477.24755821609494</v>
      </c>
      <c r="L65" s="23">
        <v>168.00000000000026</v>
      </c>
      <c r="M65" s="19">
        <v>887.73780639764743</v>
      </c>
      <c r="N65" s="19">
        <v>44.153643182578641</v>
      </c>
      <c r="O65" s="22">
        <v>1.4454954954954955</v>
      </c>
      <c r="P65" s="22">
        <v>1.4761826245979506</v>
      </c>
      <c r="Q65" s="19">
        <v>28.207732563100947</v>
      </c>
      <c r="R65" s="19">
        <v>148.4180599972776</v>
      </c>
      <c r="S65" s="20">
        <v>202.76302965898574</v>
      </c>
      <c r="T65" s="23">
        <v>99.999999999999886</v>
      </c>
      <c r="U65" s="19">
        <v>854.06606738349444</v>
      </c>
      <c r="V65" s="19">
        <v>46.10010294552702</v>
      </c>
      <c r="W65" s="22">
        <v>1.4454954954954955</v>
      </c>
      <c r="X65" s="22">
        <v>1.4138545624472294</v>
      </c>
      <c r="Y65" s="19">
        <v>21.77785171308323</v>
      </c>
      <c r="Z65" s="19">
        <v>112.84628696374644</v>
      </c>
      <c r="AA65" s="20">
        <v>110.1645659817635</v>
      </c>
      <c r="AB65" s="23">
        <v>120.0000000000009</v>
      </c>
      <c r="AC65" s="19">
        <v>867.40101206962629</v>
      </c>
      <c r="AD65" s="19">
        <v>45.307902091611616</v>
      </c>
      <c r="AE65" s="22">
        <v>1.4454954954954955</v>
      </c>
      <c r="AF65" s="22">
        <v>1.4385755656271664</v>
      </c>
      <c r="AG65" s="19">
        <v>23.907055017912882</v>
      </c>
      <c r="AH65" s="19">
        <v>124.50488739620096</v>
      </c>
      <c r="AI65" s="20">
        <v>137.14296950587277</v>
      </c>
      <c r="AJ65" s="21">
        <f>IF(L65="","",L65)</f>
        <v>168.00000000000026</v>
      </c>
      <c r="AK65" s="19">
        <f>IF(L65="","",(M65-2*N65))</f>
        <v>799.43052003249011</v>
      </c>
      <c r="AL65" s="22">
        <f>IF(L65="","",AB65)</f>
        <v>120.0000000000009</v>
      </c>
      <c r="AM65" s="19">
        <f>IF(L65="","",AC65-2*AD65)</f>
        <v>776.7852078864031</v>
      </c>
      <c r="AN65" s="24">
        <f>IF(L65="","",(AK65-AM65)/(AM65*(AJ65-AL65))*7500.6)</f>
        <v>4.5554589007383042</v>
      </c>
      <c r="AO65" s="25">
        <f>IF(L65="","",AK65/2)</f>
        <v>399.71526001624505</v>
      </c>
      <c r="AP65" s="26">
        <f>IF(L65="","",AM65/2)</f>
        <v>388.39260394320155</v>
      </c>
      <c r="AQ65" s="26">
        <f>IF(L65="","",(U65-2*V65)/2)</f>
        <v>380.93293074622022</v>
      </c>
    </row>
    <row r="66" spans="1:43" ht="15" customHeight="1" x14ac:dyDescent="0.25">
      <c r="A66" s="209"/>
      <c r="B66" s="194"/>
      <c r="C66" s="27">
        <v>774</v>
      </c>
      <c r="D66" s="28"/>
      <c r="H66" s="30">
        <v>8.7200000000000006</v>
      </c>
      <c r="I66" s="31">
        <v>640.64099999999996</v>
      </c>
      <c r="J66" s="31">
        <v>83.031482994556427</v>
      </c>
      <c r="K66" s="38">
        <f t="shared" si="148"/>
        <v>474.57803401088711</v>
      </c>
      <c r="L66" s="35">
        <v>167.99999999999997</v>
      </c>
      <c r="M66" s="31">
        <v>922.14067360155593</v>
      </c>
      <c r="N66" s="31">
        <v>39.38092904805157</v>
      </c>
      <c r="O66" s="34">
        <v>1.331816816816817</v>
      </c>
      <c r="P66" s="34">
        <v>1.5831145589017745</v>
      </c>
      <c r="Q66" s="31">
        <v>34.800140926255686</v>
      </c>
      <c r="R66" s="31">
        <v>176.07519509001045</v>
      </c>
      <c r="S66" s="32">
        <v>239.83431517990059</v>
      </c>
      <c r="T66" s="35">
        <v>99.999999999999972</v>
      </c>
      <c r="U66" s="31">
        <v>874.64826792328381</v>
      </c>
      <c r="V66" s="31">
        <v>41.73786109747585</v>
      </c>
      <c r="W66" s="34">
        <v>1.331816816816817</v>
      </c>
      <c r="X66" s="34">
        <v>1.4937162681491263</v>
      </c>
      <c r="Y66" s="31">
        <v>24.72168918424817</v>
      </c>
      <c r="Z66" s="31">
        <v>123.38338870500866</v>
      </c>
      <c r="AA66" s="32">
        <v>126.35904311215432</v>
      </c>
      <c r="AB66" s="35">
        <v>119.99999999999994</v>
      </c>
      <c r="AC66" s="31">
        <v>893.75161605500136</v>
      </c>
      <c r="AD66" s="31">
        <v>40.755026813963205</v>
      </c>
      <c r="AE66" s="34">
        <v>1.331816816816817</v>
      </c>
      <c r="AF66" s="34">
        <v>1.5297382186407531</v>
      </c>
      <c r="AG66" s="31">
        <v>28.101031724651108</v>
      </c>
      <c r="AH66" s="31">
        <v>140.29312008279555</v>
      </c>
      <c r="AI66" s="32">
        <v>159.42285440824691</v>
      </c>
      <c r="AJ66" s="33">
        <f t="shared" ref="AJ66:AJ73" si="149">IF(L66="","",L66)</f>
        <v>167.99999999999997</v>
      </c>
      <c r="AK66" s="31">
        <f t="shared" ref="AK66:AK73" si="150">IF(L66="","",(M66-2*N66))</f>
        <v>843.37881550545285</v>
      </c>
      <c r="AL66" s="34">
        <f t="shared" ref="AL66:AL73" si="151">IF(L66="","",AB66)</f>
        <v>119.99999999999994</v>
      </c>
      <c r="AM66" s="31">
        <f t="shared" ref="AM66:AM73" si="152">IF(L66="","",AC66-2*AD66)</f>
        <v>812.241562427075</v>
      </c>
      <c r="AN66" s="36">
        <f t="shared" ref="AN66:AN73" si="153">IF(L66="","",(AK66-AM66)/(AM66*(AJ66-AL66))*7500.6)</f>
        <v>5.9903177013265188</v>
      </c>
      <c r="AO66" s="37">
        <f t="shared" ref="AO66:AO73" si="154">IF(L66="","",AK66/2)</f>
        <v>421.68940775272642</v>
      </c>
      <c r="AP66" s="38">
        <f t="shared" ref="AP66:AP73" si="155">IF(L66="","",AM66/2)</f>
        <v>406.1207812135375</v>
      </c>
      <c r="AQ66" s="38">
        <f t="shared" ref="AQ66:AQ73" si="156">IF(L66="","",(U66-2*V66)/2)</f>
        <v>395.58627286416606</v>
      </c>
    </row>
    <row r="67" spans="1:43" ht="15" customHeight="1" x14ac:dyDescent="0.25">
      <c r="A67" s="209"/>
      <c r="B67" s="194"/>
      <c r="C67" s="27">
        <v>775</v>
      </c>
      <c r="D67" s="28"/>
      <c r="H67" s="30">
        <v>8.2200000000000006</v>
      </c>
      <c r="I67" s="31">
        <v>698.31399999999996</v>
      </c>
      <c r="J67" s="31">
        <v>102.2913008928299</v>
      </c>
      <c r="K67" s="38">
        <f t="shared" si="148"/>
        <v>493.73139821434017</v>
      </c>
      <c r="L67" s="35">
        <v>168.00000000000009</v>
      </c>
      <c r="M67" s="31">
        <v>959.31849102673948</v>
      </c>
      <c r="N67" s="31">
        <v>45.395552983232058</v>
      </c>
      <c r="O67" s="34">
        <v>1.4695305305305304</v>
      </c>
      <c r="P67" s="34">
        <v>1.5333693488730302</v>
      </c>
      <c r="Q67" s="31">
        <v>36.197133837830691</v>
      </c>
      <c r="R67" s="31">
        <v>192.17884983211616</v>
      </c>
      <c r="S67" s="32">
        <v>214.26182352259372</v>
      </c>
      <c r="T67" s="35">
        <v>100.00000000000006</v>
      </c>
      <c r="U67" s="31">
        <v>896.42912891329183</v>
      </c>
      <c r="V67" s="31">
        <v>48.954926333136527</v>
      </c>
      <c r="W67" s="34">
        <v>1.4695305305305304</v>
      </c>
      <c r="X67" s="34">
        <v>1.4218824280512379</v>
      </c>
      <c r="Y67" s="31">
        <v>24.679767219050508</v>
      </c>
      <c r="Z67" s="31">
        <v>118.96320657759843</v>
      </c>
      <c r="AA67" s="32">
        <v>108.73123287409902</v>
      </c>
      <c r="AB67" s="35">
        <v>120.00000000000037</v>
      </c>
      <c r="AC67" s="31">
        <v>921.29234807256955</v>
      </c>
      <c r="AD67" s="31">
        <v>47.479306417737675</v>
      </c>
      <c r="AE67" s="34">
        <v>1.4695305305305304</v>
      </c>
      <c r="AF67" s="34">
        <v>1.4660734280150505</v>
      </c>
      <c r="AG67" s="31">
        <v>28.444522076046436</v>
      </c>
      <c r="AH67" s="31">
        <v>140.42350391711997</v>
      </c>
      <c r="AI67" s="32">
        <v>139.21873156173922</v>
      </c>
      <c r="AJ67" s="33">
        <f t="shared" ref="AJ67" si="157">IF(L67="","",L67)</f>
        <v>168.00000000000009</v>
      </c>
      <c r="AK67" s="31">
        <f t="shared" ref="AK67" si="158">IF(L67="","",(M67-2*N67))</f>
        <v>868.52738506027538</v>
      </c>
      <c r="AL67" s="34">
        <f t="shared" ref="AL67" si="159">IF(L67="","",AB67)</f>
        <v>120.00000000000037</v>
      </c>
      <c r="AM67" s="31">
        <f t="shared" ref="AM67" si="160">IF(L67="","",AC67-2*AD67)</f>
        <v>826.33373523709417</v>
      </c>
      <c r="AN67" s="36">
        <f t="shared" ref="AN67" si="161">IF(L67="","",(AK67-AM67)/(AM67*(AJ67-AL67))*7500.6)</f>
        <v>7.9789616765472209</v>
      </c>
      <c r="AO67" s="37">
        <f t="shared" ref="AO67" si="162">IF(L67="","",AK67/2)</f>
        <v>434.26369253013769</v>
      </c>
      <c r="AP67" s="38">
        <f t="shared" ref="AP67" si="163">IF(L67="","",AM67/2)</f>
        <v>413.16686761854709</v>
      </c>
      <c r="AQ67" s="38">
        <f t="shared" ref="AQ67" si="164">IF(L67="","",(U67-2*V67)/2)</f>
        <v>399.25963812350938</v>
      </c>
    </row>
    <row r="68" spans="1:43" ht="15" customHeight="1" x14ac:dyDescent="0.25">
      <c r="A68" s="209"/>
      <c r="B68" s="194"/>
      <c r="C68" s="27">
        <v>789</v>
      </c>
      <c r="D68" s="28"/>
      <c r="H68" s="30">
        <v>7.95</v>
      </c>
      <c r="I68" s="31">
        <v>687.46799999999996</v>
      </c>
      <c r="J68" s="31">
        <v>102.60595381259918</v>
      </c>
      <c r="K68" s="38">
        <f t="shared" si="148"/>
        <v>482.2560923748016</v>
      </c>
      <c r="L68" s="35">
        <v>167.99999999999977</v>
      </c>
      <c r="M68" s="31">
        <v>982.37707171477223</v>
      </c>
      <c r="N68" s="31">
        <v>46.129690014496404</v>
      </c>
      <c r="O68" s="34">
        <v>1.3894881548214881</v>
      </c>
      <c r="P68" s="34">
        <v>1.6008003730169977</v>
      </c>
      <c r="Q68" s="31">
        <v>33.706597434246738</v>
      </c>
      <c r="R68" s="31">
        <v>169.39832864775249</v>
      </c>
      <c r="S68" s="32">
        <v>216.09339260535785</v>
      </c>
      <c r="T68" s="35">
        <v>99.999999999999957</v>
      </c>
      <c r="U68" s="31">
        <v>922.43426617002979</v>
      </c>
      <c r="V68" s="31">
        <v>49.473957845348416</v>
      </c>
      <c r="W68" s="34">
        <v>1.3894881548214881</v>
      </c>
      <c r="X68" s="34">
        <v>1.4925918240298472</v>
      </c>
      <c r="Y68" s="31">
        <v>22.886601910814022</v>
      </c>
      <c r="Z68" s="31">
        <v>97.415790378550184</v>
      </c>
      <c r="AA68" s="32">
        <v>110.95453550440669</v>
      </c>
      <c r="AB68" s="35">
        <v>120.00000000000017</v>
      </c>
      <c r="AC68" s="31">
        <v>946.27961679087036</v>
      </c>
      <c r="AD68" s="31">
        <v>48.083957013817958</v>
      </c>
      <c r="AE68" s="34">
        <v>1.3894881548214881</v>
      </c>
      <c r="AF68" s="34">
        <v>1.53573935192446</v>
      </c>
      <c r="AG68" s="31">
        <v>26.454821342694146</v>
      </c>
      <c r="AH68" s="31">
        <v>117.56305213783504</v>
      </c>
      <c r="AI68" s="32">
        <v>141.42375035377157</v>
      </c>
      <c r="AJ68" s="33">
        <f t="shared" ref="AJ68" si="165">IF(L68="","",L68)</f>
        <v>167.99999999999977</v>
      </c>
      <c r="AK68" s="31">
        <f t="shared" ref="AK68" si="166">IF(L68="","",(M68-2*N68))</f>
        <v>890.11769168577939</v>
      </c>
      <c r="AL68" s="34">
        <f t="shared" ref="AL68" si="167">IF(L68="","",AB68)</f>
        <v>120.00000000000017</v>
      </c>
      <c r="AM68" s="31">
        <f t="shared" ref="AM68" si="168">IF(L68="","",AC68-2*AD68)</f>
        <v>850.11170276323446</v>
      </c>
      <c r="AN68" s="36">
        <f t="shared" ref="AN68" si="169">IF(L68="","",(AK68-AM68)/(AM68*(AJ68-AL68))*7500.6)</f>
        <v>7.3536640228446819</v>
      </c>
      <c r="AO68" s="37">
        <f t="shared" ref="AO68" si="170">IF(L68="","",AK68/2)</f>
        <v>445.0588458428897</v>
      </c>
      <c r="AP68" s="38">
        <f t="shared" ref="AP68" si="171">IF(L68="","",AM68/2)</f>
        <v>425.05585138161723</v>
      </c>
      <c r="AQ68" s="38">
        <f t="shared" ref="AQ68" si="172">IF(L68="","",(U68-2*V68)/2)</f>
        <v>411.74317523966647</v>
      </c>
    </row>
    <row r="69" spans="1:43" ht="15" customHeight="1" x14ac:dyDescent="0.25">
      <c r="A69" s="209"/>
      <c r="B69" s="194"/>
      <c r="C69" s="27">
        <v>800</v>
      </c>
      <c r="D69" s="28"/>
      <c r="H69" s="30">
        <v>7.11</v>
      </c>
      <c r="I69" s="31">
        <v>673.70600000000002</v>
      </c>
      <c r="J69" s="31">
        <v>107.92600363492966</v>
      </c>
      <c r="K69" s="38">
        <f t="shared" si="148"/>
        <v>457.8539927301407</v>
      </c>
      <c r="L69" s="35">
        <v>167.99999999999991</v>
      </c>
      <c r="M69" s="31">
        <v>954.05790237896565</v>
      </c>
      <c r="N69" s="31">
        <v>48.2301542110824</v>
      </c>
      <c r="O69" s="34">
        <v>1.3976853520186854</v>
      </c>
      <c r="P69" s="34">
        <v>1.6010246986240155</v>
      </c>
      <c r="Q69" s="31">
        <v>29.585976227742378</v>
      </c>
      <c r="R69" s="31">
        <v>137.73427943295303</v>
      </c>
      <c r="S69" s="32">
        <v>199.13128415426218</v>
      </c>
      <c r="T69" s="35">
        <v>100.00000000000018</v>
      </c>
      <c r="U69" s="31">
        <v>907.47751404113467</v>
      </c>
      <c r="V69" s="31">
        <v>51.009756773807204</v>
      </c>
      <c r="W69" s="34">
        <v>1.3976853520186854</v>
      </c>
      <c r="X69" s="34">
        <v>1.5137823231111378</v>
      </c>
      <c r="Y69" s="31">
        <v>21.499574681883679</v>
      </c>
      <c r="Z69" s="31">
        <v>91.761739887097903</v>
      </c>
      <c r="AA69" s="32">
        <v>105.25796182676206</v>
      </c>
      <c r="AB69" s="35">
        <v>119.99999999999962</v>
      </c>
      <c r="AC69" s="31">
        <v>926.09485171498636</v>
      </c>
      <c r="AD69" s="31">
        <v>49.858962065924942</v>
      </c>
      <c r="AE69" s="34">
        <v>1.3976853520186854</v>
      </c>
      <c r="AF69" s="34">
        <v>1.5487219330456301</v>
      </c>
      <c r="AG69" s="31">
        <v>24.193184228862695</v>
      </c>
      <c r="AH69" s="31">
        <v>105.98026227817988</v>
      </c>
      <c r="AI69" s="32">
        <v>132.58106557418114</v>
      </c>
      <c r="AJ69" s="33">
        <f t="shared" si="149"/>
        <v>167.99999999999991</v>
      </c>
      <c r="AK69" s="31">
        <f t="shared" si="150"/>
        <v>857.59759395680089</v>
      </c>
      <c r="AL69" s="34">
        <f t="shared" si="151"/>
        <v>119.99999999999962</v>
      </c>
      <c r="AM69" s="31">
        <f t="shared" si="152"/>
        <v>826.37692758313642</v>
      </c>
      <c r="AN69" s="36">
        <f t="shared" si="153"/>
        <v>5.903624867024023</v>
      </c>
      <c r="AO69" s="37">
        <f t="shared" si="154"/>
        <v>428.79879697840045</v>
      </c>
      <c r="AP69" s="38">
        <f t="shared" si="155"/>
        <v>413.18846379156821</v>
      </c>
      <c r="AQ69" s="38">
        <f t="shared" si="156"/>
        <v>402.72900024676011</v>
      </c>
    </row>
    <row r="70" spans="1:43" ht="15" customHeight="1" x14ac:dyDescent="0.25">
      <c r="A70" s="209"/>
      <c r="B70" s="194"/>
      <c r="C70" s="27"/>
      <c r="D70" s="28"/>
      <c r="H70" s="30"/>
      <c r="I70" s="31"/>
      <c r="J70" s="31"/>
      <c r="K70" s="38" t="str">
        <f t="shared" si="148"/>
        <v/>
      </c>
      <c r="L70" s="35"/>
      <c r="M70" s="31"/>
      <c r="N70" s="31"/>
      <c r="O70" s="34"/>
      <c r="P70" s="34"/>
      <c r="Q70" s="31"/>
      <c r="R70" s="31"/>
      <c r="S70" s="32"/>
      <c r="T70" s="35"/>
      <c r="U70" s="31"/>
      <c r="V70" s="31"/>
      <c r="W70" s="34"/>
      <c r="X70" s="34"/>
      <c r="Y70" s="31"/>
      <c r="Z70" s="31"/>
      <c r="AA70" s="32"/>
      <c r="AB70" s="35"/>
      <c r="AC70" s="31"/>
      <c r="AD70" s="31"/>
      <c r="AE70" s="34"/>
      <c r="AF70" s="34"/>
      <c r="AG70" s="31"/>
      <c r="AH70" s="31"/>
      <c r="AI70" s="32"/>
      <c r="AJ70" s="33" t="str">
        <f t="shared" si="149"/>
        <v/>
      </c>
      <c r="AK70" s="31" t="str">
        <f t="shared" si="150"/>
        <v/>
      </c>
      <c r="AL70" s="34" t="str">
        <f t="shared" si="151"/>
        <v/>
      </c>
      <c r="AM70" s="31" t="str">
        <f t="shared" si="152"/>
        <v/>
      </c>
      <c r="AN70" s="36" t="str">
        <f t="shared" si="153"/>
        <v/>
      </c>
      <c r="AO70" s="37" t="str">
        <f t="shared" si="154"/>
        <v/>
      </c>
      <c r="AP70" s="38" t="str">
        <f t="shared" si="155"/>
        <v/>
      </c>
      <c r="AQ70" s="38" t="str">
        <f t="shared" si="156"/>
        <v/>
      </c>
    </row>
    <row r="71" spans="1:43" ht="15" customHeight="1" x14ac:dyDescent="0.25">
      <c r="A71" s="209"/>
      <c r="B71" s="194"/>
      <c r="C71" s="27"/>
      <c r="D71" s="28"/>
      <c r="H71" s="30"/>
      <c r="I71" s="31"/>
      <c r="J71" s="31"/>
      <c r="K71" s="38" t="str">
        <f t="shared" si="148"/>
        <v/>
      </c>
      <c r="L71" s="35"/>
      <c r="M71" s="31"/>
      <c r="N71" s="31"/>
      <c r="O71" s="34"/>
      <c r="P71" s="34"/>
      <c r="Q71" s="31"/>
      <c r="R71" s="31"/>
      <c r="S71" s="32"/>
      <c r="T71" s="35"/>
      <c r="U71" s="31"/>
      <c r="V71" s="31"/>
      <c r="W71" s="34"/>
      <c r="X71" s="34"/>
      <c r="Y71" s="31"/>
      <c r="Z71" s="31"/>
      <c r="AA71" s="32"/>
      <c r="AB71" s="35"/>
      <c r="AC71" s="31"/>
      <c r="AD71" s="31"/>
      <c r="AE71" s="34"/>
      <c r="AF71" s="34"/>
      <c r="AG71" s="31"/>
      <c r="AH71" s="31"/>
      <c r="AI71" s="32"/>
      <c r="AJ71" s="33" t="str">
        <f t="shared" si="149"/>
        <v/>
      </c>
      <c r="AK71" s="31" t="str">
        <f t="shared" si="150"/>
        <v/>
      </c>
      <c r="AL71" s="34" t="str">
        <f t="shared" si="151"/>
        <v/>
      </c>
      <c r="AM71" s="31" t="str">
        <f t="shared" si="152"/>
        <v/>
      </c>
      <c r="AN71" s="36" t="str">
        <f t="shared" si="153"/>
        <v/>
      </c>
      <c r="AO71" s="37" t="str">
        <f t="shared" si="154"/>
        <v/>
      </c>
      <c r="AP71" s="38" t="str">
        <f t="shared" si="155"/>
        <v/>
      </c>
      <c r="AQ71" s="38" t="str">
        <f t="shared" si="156"/>
        <v/>
      </c>
    </row>
    <row r="72" spans="1:43" ht="15" customHeight="1" x14ac:dyDescent="0.25">
      <c r="A72" s="209"/>
      <c r="B72" s="194"/>
      <c r="C72" s="27"/>
      <c r="D72" s="28"/>
      <c r="G72" s="29"/>
      <c r="H72" s="30"/>
      <c r="I72" s="31"/>
      <c r="J72" s="31"/>
      <c r="K72" s="38" t="str">
        <f t="shared" si="148"/>
        <v/>
      </c>
      <c r="L72" s="35"/>
      <c r="M72" s="31"/>
      <c r="N72" s="31"/>
      <c r="O72" s="34"/>
      <c r="P72" s="34"/>
      <c r="Q72" s="31"/>
      <c r="R72" s="31"/>
      <c r="S72" s="32"/>
      <c r="T72" s="35"/>
      <c r="U72" s="31"/>
      <c r="V72" s="31"/>
      <c r="W72" s="34"/>
      <c r="X72" s="34"/>
      <c r="Y72" s="31"/>
      <c r="Z72" s="31"/>
      <c r="AA72" s="32"/>
      <c r="AB72" s="35"/>
      <c r="AC72" s="31"/>
      <c r="AD72" s="31"/>
      <c r="AE72" s="34"/>
      <c r="AF72" s="34"/>
      <c r="AG72" s="31"/>
      <c r="AH72" s="31"/>
      <c r="AI72" s="32"/>
      <c r="AJ72" s="33" t="str">
        <f t="shared" si="149"/>
        <v/>
      </c>
      <c r="AK72" s="31" t="str">
        <f t="shared" si="150"/>
        <v/>
      </c>
      <c r="AL72" s="34" t="str">
        <f t="shared" si="151"/>
        <v/>
      </c>
      <c r="AM72" s="31" t="str">
        <f t="shared" si="152"/>
        <v/>
      </c>
      <c r="AN72" s="36" t="str">
        <f t="shared" si="153"/>
        <v/>
      </c>
      <c r="AO72" s="37" t="str">
        <f t="shared" si="154"/>
        <v/>
      </c>
      <c r="AP72" s="38" t="str">
        <f t="shared" si="155"/>
        <v/>
      </c>
      <c r="AQ72" s="38" t="str">
        <f t="shared" si="156"/>
        <v/>
      </c>
    </row>
    <row r="73" spans="1:43" ht="15" customHeight="1" thickBot="1" x14ac:dyDescent="0.3">
      <c r="A73" s="209"/>
      <c r="B73" s="194"/>
      <c r="C73" s="27"/>
      <c r="D73" s="39"/>
      <c r="E73" s="40"/>
      <c r="F73" s="40"/>
      <c r="G73" s="40"/>
      <c r="H73" s="30"/>
      <c r="I73" s="31"/>
      <c r="J73" s="31"/>
      <c r="K73" s="43" t="str">
        <f t="shared" si="148"/>
        <v/>
      </c>
      <c r="L73" s="35"/>
      <c r="M73" s="31"/>
      <c r="N73" s="31"/>
      <c r="O73" s="34"/>
      <c r="P73" s="34"/>
      <c r="Q73" s="31"/>
      <c r="R73" s="31"/>
      <c r="S73" s="32"/>
      <c r="T73" s="35"/>
      <c r="U73" s="31"/>
      <c r="V73" s="31"/>
      <c r="W73" s="34"/>
      <c r="X73" s="34"/>
      <c r="Y73" s="31"/>
      <c r="Z73" s="31"/>
      <c r="AA73" s="32"/>
      <c r="AB73" s="35"/>
      <c r="AC73" s="31"/>
      <c r="AD73" s="31"/>
      <c r="AE73" s="34"/>
      <c r="AF73" s="34"/>
      <c r="AG73" s="31"/>
      <c r="AH73" s="31"/>
      <c r="AI73" s="32"/>
      <c r="AJ73" s="33" t="str">
        <f t="shared" si="149"/>
        <v/>
      </c>
      <c r="AK73" s="31" t="str">
        <f t="shared" si="150"/>
        <v/>
      </c>
      <c r="AL73" s="34" t="str">
        <f t="shared" si="151"/>
        <v/>
      </c>
      <c r="AM73" s="31" t="str">
        <f t="shared" si="152"/>
        <v/>
      </c>
      <c r="AN73" s="36" t="str">
        <f t="shared" si="153"/>
        <v/>
      </c>
      <c r="AO73" s="42" t="str">
        <f t="shared" si="154"/>
        <v/>
      </c>
      <c r="AP73" s="43" t="str">
        <f t="shared" si="155"/>
        <v/>
      </c>
      <c r="AQ73" s="38" t="str">
        <f t="shared" si="156"/>
        <v/>
      </c>
    </row>
    <row r="74" spans="1:43" ht="15" customHeight="1" x14ac:dyDescent="0.25">
      <c r="A74" s="209"/>
      <c r="B74" s="194"/>
      <c r="C74" s="145" t="s">
        <v>28</v>
      </c>
      <c r="D74" s="44"/>
      <c r="E74" s="45"/>
      <c r="F74" s="45"/>
      <c r="G74" s="46"/>
      <c r="H74" s="47">
        <f>AVERAGE(H65:H73)</f>
        <v>8.0240000000000009</v>
      </c>
      <c r="I74" s="48">
        <f t="shared" ref="I74:AP74" si="173">AVERAGE(I65:I73)</f>
        <v>673.16160000000002</v>
      </c>
      <c r="J74" s="49">
        <f t="shared" si="173"/>
        <v>98.014092445373535</v>
      </c>
      <c r="K74" s="135">
        <f t="shared" si="173"/>
        <v>477.13341510925295</v>
      </c>
      <c r="L74" s="44">
        <f t="shared" si="173"/>
        <v>168</v>
      </c>
      <c r="M74" s="48">
        <f t="shared" si="173"/>
        <v>941.1263890239361</v>
      </c>
      <c r="N74" s="48">
        <f t="shared" si="173"/>
        <v>44.657993887888217</v>
      </c>
      <c r="O74" s="50">
        <f t="shared" si="173"/>
        <v>1.4068032699366033</v>
      </c>
      <c r="P74" s="50">
        <f t="shared" si="173"/>
        <v>1.5588983208027538</v>
      </c>
      <c r="Q74" s="48">
        <f t="shared" si="173"/>
        <v>32.499516197835291</v>
      </c>
      <c r="R74" s="48">
        <f t="shared" si="173"/>
        <v>164.76094260002193</v>
      </c>
      <c r="S74" s="49">
        <f t="shared" si="173"/>
        <v>214.41676902422</v>
      </c>
      <c r="T74" s="45">
        <f t="shared" si="173"/>
        <v>100</v>
      </c>
      <c r="U74" s="48">
        <f t="shared" si="173"/>
        <v>891.01104888624684</v>
      </c>
      <c r="V74" s="48">
        <f t="shared" si="173"/>
        <v>47.455320999058998</v>
      </c>
      <c r="W74" s="50">
        <f t="shared" si="173"/>
        <v>1.4068032699366033</v>
      </c>
      <c r="X74" s="50">
        <f t="shared" si="173"/>
        <v>1.4671654811577157</v>
      </c>
      <c r="Y74" s="48">
        <f t="shared" si="173"/>
        <v>23.113096941815922</v>
      </c>
      <c r="Z74" s="48">
        <f t="shared" si="173"/>
        <v>108.87408250240033</v>
      </c>
      <c r="AA74" s="49">
        <f t="shared" si="173"/>
        <v>112.29346785983712</v>
      </c>
      <c r="AB74" s="44">
        <f t="shared" si="173"/>
        <v>120.0000000000002</v>
      </c>
      <c r="AC74" s="48">
        <f t="shared" si="173"/>
        <v>910.9638889406109</v>
      </c>
      <c r="AD74" s="48">
        <f t="shared" si="173"/>
        <v>46.297030880611075</v>
      </c>
      <c r="AE74" s="50">
        <f t="shared" si="173"/>
        <v>1.4068032699366033</v>
      </c>
      <c r="AF74" s="50">
        <f t="shared" si="173"/>
        <v>1.503769699450612</v>
      </c>
      <c r="AG74" s="48">
        <f t="shared" si="173"/>
        <v>26.220122878033454</v>
      </c>
      <c r="AH74" s="48">
        <f t="shared" si="173"/>
        <v>125.75296516242629</v>
      </c>
      <c r="AI74" s="49">
        <f t="shared" si="173"/>
        <v>141.95787428076233</v>
      </c>
      <c r="AJ74" s="44">
        <f t="shared" si="173"/>
        <v>168</v>
      </c>
      <c r="AK74" s="48">
        <f t="shared" si="173"/>
        <v>851.81040124815968</v>
      </c>
      <c r="AL74" s="45">
        <f t="shared" si="173"/>
        <v>120.0000000000002</v>
      </c>
      <c r="AM74" s="48">
        <f t="shared" si="173"/>
        <v>818.36982717938861</v>
      </c>
      <c r="AN74" s="51">
        <f t="shared" si="173"/>
        <v>6.3564054336961506</v>
      </c>
      <c r="AO74" s="52">
        <f t="shared" si="173"/>
        <v>425.90520062407984</v>
      </c>
      <c r="AP74" s="53">
        <f t="shared" si="173"/>
        <v>409.1849135896943</v>
      </c>
      <c r="AQ74" s="53">
        <f>AVERAGE(AQ65:AQ73)</f>
        <v>398.05020344406444</v>
      </c>
    </row>
    <row r="75" spans="1:43" ht="15" customHeight="1" x14ac:dyDescent="0.25">
      <c r="A75" s="209"/>
      <c r="B75" s="194"/>
      <c r="C75" s="146" t="s">
        <v>29</v>
      </c>
      <c r="D75" s="54"/>
      <c r="E75" s="55"/>
      <c r="F75" s="55"/>
      <c r="G75" s="56"/>
      <c r="H75" s="57">
        <f>_xlfn.STDEV.S(H65:H73)</f>
        <v>0.58585834465338127</v>
      </c>
      <c r="I75" s="58">
        <f t="shared" ref="I75:AP75" si="174">_xlfn.STDEV.S(I65:I73)</f>
        <v>22.086146139605251</v>
      </c>
      <c r="J75" s="59">
        <f t="shared" si="174"/>
        <v>9.7022149373482165</v>
      </c>
      <c r="K75" s="59">
        <f t="shared" si="174"/>
        <v>13.038155486903324</v>
      </c>
      <c r="L75" s="54">
        <f t="shared" si="174"/>
        <v>1.8198773652309366E-13</v>
      </c>
      <c r="M75" s="58">
        <f t="shared" si="174"/>
        <v>36.778368575615929</v>
      </c>
      <c r="N75" s="58">
        <f t="shared" si="174"/>
        <v>3.3004543338981067</v>
      </c>
      <c r="O75" s="60">
        <f t="shared" si="174"/>
        <v>5.3473627449454282E-2</v>
      </c>
      <c r="P75" s="60">
        <f t="shared" si="174"/>
        <v>5.3875909927831596E-2</v>
      </c>
      <c r="Q75" s="58">
        <f t="shared" si="174"/>
        <v>3.4398552799726803</v>
      </c>
      <c r="R75" s="58">
        <f t="shared" si="174"/>
        <v>21.787551660661194</v>
      </c>
      <c r="S75" s="59">
        <f t="shared" si="174"/>
        <v>15.955738906581345</v>
      </c>
      <c r="T75" s="55">
        <f t="shared" si="174"/>
        <v>1.1501138925665548E-13</v>
      </c>
      <c r="U75" s="58">
        <f t="shared" si="174"/>
        <v>27.021245851279026</v>
      </c>
      <c r="V75" s="58">
        <f t="shared" si="174"/>
        <v>3.6566271429703878</v>
      </c>
      <c r="W75" s="60">
        <f t="shared" si="174"/>
        <v>5.3473627449454282E-2</v>
      </c>
      <c r="X75" s="60">
        <f t="shared" si="174"/>
        <v>4.5872601048515212E-2</v>
      </c>
      <c r="Y75" s="58">
        <f t="shared" si="174"/>
        <v>1.5394527163250522</v>
      </c>
      <c r="Z75" s="58">
        <f t="shared" si="174"/>
        <v>13.713255699755448</v>
      </c>
      <c r="AA75" s="59">
        <f t="shared" si="174"/>
        <v>8.1601659522422416</v>
      </c>
      <c r="AB75" s="54">
        <f t="shared" si="174"/>
        <v>4.7949790822494231E-13</v>
      </c>
      <c r="AC75" s="58">
        <f t="shared" si="174"/>
        <v>30.72787950412021</v>
      </c>
      <c r="AD75" s="58">
        <f t="shared" si="174"/>
        <v>3.4989433782252823</v>
      </c>
      <c r="AE75" s="60">
        <f t="shared" si="174"/>
        <v>5.3473627449454282E-2</v>
      </c>
      <c r="AF75" s="60">
        <f t="shared" si="174"/>
        <v>4.8446903767272072E-2</v>
      </c>
      <c r="AG75" s="58">
        <f t="shared" si="174"/>
        <v>2.1212977433486548</v>
      </c>
      <c r="AH75" s="58">
        <f t="shared" si="174"/>
        <v>14.884832592868666</v>
      </c>
      <c r="AI75" s="59">
        <f t="shared" si="174"/>
        <v>10.294677891622735</v>
      </c>
      <c r="AJ75" s="54">
        <f t="shared" si="174"/>
        <v>1.8198773652309366E-13</v>
      </c>
      <c r="AK75" s="58">
        <f t="shared" si="174"/>
        <v>33.893735564990138</v>
      </c>
      <c r="AL75" s="55">
        <f t="shared" si="174"/>
        <v>4.7949790822494231E-13</v>
      </c>
      <c r="AM75" s="58">
        <f t="shared" si="174"/>
        <v>26.93473753642602</v>
      </c>
      <c r="AN75" s="61">
        <f t="shared" si="174"/>
        <v>1.34253978886715</v>
      </c>
      <c r="AO75" s="62">
        <f t="shared" si="174"/>
        <v>16.946867782495069</v>
      </c>
      <c r="AP75" s="63">
        <f t="shared" si="174"/>
        <v>13.46736876821301</v>
      </c>
      <c r="AQ75" s="63">
        <f>_xlfn.STDEV.S(AQ65:AQ73)</f>
        <v>11.290740972970214</v>
      </c>
    </row>
    <row r="76" spans="1:43" ht="15" customHeight="1" thickBot="1" x14ac:dyDescent="0.3">
      <c r="A76" s="209"/>
      <c r="B76" s="195"/>
      <c r="C76" s="147" t="s">
        <v>30</v>
      </c>
      <c r="D76" s="64"/>
      <c r="E76" s="65"/>
      <c r="F76" s="65"/>
      <c r="G76" s="66"/>
      <c r="H76" s="67">
        <f>_xlfn.STDEV.S(H65:H73)/SQRT(COUNT(H65:H73))</f>
        <v>0.26200381676609219</v>
      </c>
      <c r="I76" s="68">
        <f t="shared" ref="I76:AP76" si="175">_xlfn.STDEV.S(I65:I73)/SQRT(COUNT(I65:I73))</f>
        <v>9.8772248258303801</v>
      </c>
      <c r="J76" s="69">
        <f t="shared" si="175"/>
        <v>4.3389624264448949</v>
      </c>
      <c r="K76" s="136">
        <f t="shared" si="175"/>
        <v>5.8308403939855404</v>
      </c>
      <c r="L76" s="64">
        <f t="shared" si="175"/>
        <v>8.1387389987391728E-14</v>
      </c>
      <c r="M76" s="68">
        <f t="shared" si="175"/>
        <v>16.447786447323864</v>
      </c>
      <c r="N76" s="68">
        <f t="shared" si="175"/>
        <v>1.4760080494459908</v>
      </c>
      <c r="O76" s="70">
        <f t="shared" si="175"/>
        <v>2.3914133196095692E-2</v>
      </c>
      <c r="P76" s="70">
        <f t="shared" si="175"/>
        <v>2.4094039389657446E-2</v>
      </c>
      <c r="Q76" s="68">
        <f t="shared" si="175"/>
        <v>1.5383500477560967</v>
      </c>
      <c r="R76" s="68">
        <f t="shared" si="175"/>
        <v>9.743689315305371</v>
      </c>
      <c r="S76" s="69">
        <f t="shared" si="175"/>
        <v>7.1356233652708108</v>
      </c>
      <c r="T76" s="65">
        <f t="shared" si="175"/>
        <v>5.1434656912914132E-14</v>
      </c>
      <c r="U76" s="68">
        <f t="shared" si="175"/>
        <v>12.084268512038815</v>
      </c>
      <c r="V76" s="68">
        <f t="shared" si="175"/>
        <v>1.6352933720105258</v>
      </c>
      <c r="W76" s="70">
        <f t="shared" si="175"/>
        <v>2.3914133196095692E-2</v>
      </c>
      <c r="X76" s="70">
        <f t="shared" si="175"/>
        <v>2.0514850849841629E-2</v>
      </c>
      <c r="Y76" s="68">
        <f t="shared" si="175"/>
        <v>0.68846418436990331</v>
      </c>
      <c r="Z76" s="68">
        <f t="shared" si="175"/>
        <v>6.1327543874979256</v>
      </c>
      <c r="AA76" s="69">
        <f t="shared" si="175"/>
        <v>3.6493371553785909</v>
      </c>
      <c r="AB76" s="64">
        <f t="shared" si="175"/>
        <v>2.1443798357198531E-13</v>
      </c>
      <c r="AC76" s="68">
        <f t="shared" si="175"/>
        <v>13.741925475127063</v>
      </c>
      <c r="AD76" s="68">
        <f t="shared" si="175"/>
        <v>1.5647750486268976</v>
      </c>
      <c r="AE76" s="70">
        <f t="shared" si="175"/>
        <v>2.3914133196095692E-2</v>
      </c>
      <c r="AF76" s="70">
        <f t="shared" si="175"/>
        <v>2.1666114024602199E-2</v>
      </c>
      <c r="AG76" s="68">
        <f t="shared" si="175"/>
        <v>0.9486731909288989</v>
      </c>
      <c r="AH76" s="68">
        <f t="shared" si="175"/>
        <v>6.6566995022717572</v>
      </c>
      <c r="AI76" s="69">
        <f t="shared" si="175"/>
        <v>4.6039199144265295</v>
      </c>
      <c r="AJ76" s="64">
        <f t="shared" si="175"/>
        <v>8.1387389987391728E-14</v>
      </c>
      <c r="AK76" s="68">
        <f t="shared" si="175"/>
        <v>15.157739346944037</v>
      </c>
      <c r="AL76" s="65">
        <f t="shared" si="175"/>
        <v>2.1443798357198531E-13</v>
      </c>
      <c r="AM76" s="68">
        <f t="shared" si="175"/>
        <v>12.045580817512759</v>
      </c>
      <c r="AN76" s="71">
        <f t="shared" si="175"/>
        <v>0.60040204608103254</v>
      </c>
      <c r="AO76" s="72">
        <f t="shared" si="175"/>
        <v>7.5788696734720187</v>
      </c>
      <c r="AP76" s="73">
        <f t="shared" si="175"/>
        <v>6.0227904087563795</v>
      </c>
      <c r="AQ76" s="73">
        <f>_xlfn.STDEV.S(AQ65:AQ73)/SQRT(COUNT(AQ65:AQ73))</f>
        <v>5.0493728663807023</v>
      </c>
    </row>
    <row r="77" spans="1:43" ht="15" customHeight="1" x14ac:dyDescent="0.25">
      <c r="A77" s="209"/>
      <c r="B77" s="193" t="s">
        <v>65</v>
      </c>
      <c r="C77" s="14">
        <v>722</v>
      </c>
      <c r="D77" s="15"/>
      <c r="E77" s="16"/>
      <c r="F77" s="16"/>
      <c r="G77" s="16"/>
      <c r="H77" s="18">
        <v>7.05</v>
      </c>
      <c r="I77" s="19">
        <v>590</v>
      </c>
      <c r="J77" s="19">
        <v>100.95699999999999</v>
      </c>
      <c r="K77" s="26">
        <f t="shared" ref="K77:K85" si="176">IF(I77="","",I77-2*J77)</f>
        <v>388.08600000000001</v>
      </c>
      <c r="L77" s="23">
        <v>106.99999999999987</v>
      </c>
      <c r="M77" s="19">
        <v>835.02768925229554</v>
      </c>
      <c r="N77" s="19">
        <v>40.29330894809047</v>
      </c>
      <c r="O77" s="22">
        <v>1.541801801801802</v>
      </c>
      <c r="P77" s="22">
        <v>1.6250807808397321</v>
      </c>
      <c r="Q77" s="19">
        <v>35.756948533391231</v>
      </c>
      <c r="R77" s="19">
        <v>169.80244296086596</v>
      </c>
      <c r="S77" s="20">
        <v>133.54925705676155</v>
      </c>
      <c r="T77" s="23">
        <v>99.999999999999929</v>
      </c>
      <c r="U77" s="19">
        <v>822.22449933981841</v>
      </c>
      <c r="V77" s="19">
        <v>40.989562022438477</v>
      </c>
      <c r="W77" s="22">
        <v>1.541801801801802</v>
      </c>
      <c r="X77" s="22">
        <v>1.597476985290414</v>
      </c>
      <c r="Y77" s="19">
        <v>33.584304684807734</v>
      </c>
      <c r="Z77" s="19">
        <v>161.95281983159674</v>
      </c>
      <c r="AA77" s="20">
        <v>120.38371302954761</v>
      </c>
      <c r="AB77" s="23">
        <v>64.000000000000114</v>
      </c>
      <c r="AC77" s="19">
        <v>728.59445794987869</v>
      </c>
      <c r="AD77" s="19">
        <v>46.980363489423752</v>
      </c>
      <c r="AE77" s="22">
        <v>1.541801801801802</v>
      </c>
      <c r="AF77" s="22">
        <v>1.393771293036512</v>
      </c>
      <c r="AG77" s="19">
        <v>22.090606565650884</v>
      </c>
      <c r="AH77" s="19">
        <v>124.90031107248784</v>
      </c>
      <c r="AI77" s="20">
        <v>57.630456797708057</v>
      </c>
      <c r="AJ77" s="21">
        <f>IF(L77="","",L77)</f>
        <v>106.99999999999987</v>
      </c>
      <c r="AK77" s="19">
        <f>IF(L77="","",(M77-2*N77))</f>
        <v>754.44107135611466</v>
      </c>
      <c r="AL77" s="22">
        <f>IF(L77="","",AB77)</f>
        <v>64.000000000000114</v>
      </c>
      <c r="AM77" s="19">
        <f>IF(L77="","",AC77-2*AD77)</f>
        <v>634.63373097103113</v>
      </c>
      <c r="AN77" s="24">
        <f>IF(L77="","",(AK77-AM77)/(AM77*(AJ77-AL77))*7500.6)</f>
        <v>32.929703933776857</v>
      </c>
      <c r="AO77" s="25">
        <f>IF(L77="","",AK77/2)</f>
        <v>377.22053567805733</v>
      </c>
      <c r="AP77" s="26">
        <f>IF(L77="","",AM77/2)</f>
        <v>317.31686548551556</v>
      </c>
      <c r="AQ77" s="26">
        <f>IF(L77="","",(U77-2*V77)/2)</f>
        <v>370.12268764747074</v>
      </c>
    </row>
    <row r="78" spans="1:43" ht="15" customHeight="1" x14ac:dyDescent="0.25">
      <c r="A78" s="209"/>
      <c r="B78" s="194"/>
      <c r="C78" s="27">
        <v>733</v>
      </c>
      <c r="D78" s="28"/>
      <c r="H78" s="30">
        <v>6.7</v>
      </c>
      <c r="I78" s="31">
        <v>560</v>
      </c>
      <c r="J78" s="31">
        <v>108.75099999999999</v>
      </c>
      <c r="K78" s="38">
        <f t="shared" si="176"/>
        <v>342.49800000000005</v>
      </c>
      <c r="L78" s="35">
        <v>107.00000000000014</v>
      </c>
      <c r="M78" s="31">
        <v>826.28505817330233</v>
      </c>
      <c r="N78" s="31">
        <v>40.974022980325323</v>
      </c>
      <c r="O78" s="34">
        <v>1.5251031031031033</v>
      </c>
      <c r="P78" s="34">
        <v>1.7403053196638152</v>
      </c>
      <c r="Q78" s="31">
        <v>30.901824002593976</v>
      </c>
      <c r="R78" s="31">
        <v>144.47483286776227</v>
      </c>
      <c r="S78" s="32">
        <v>129.57168161392138</v>
      </c>
      <c r="T78" s="35">
        <v>100.00000000000003</v>
      </c>
      <c r="U78" s="31">
        <v>815.23103413700846</v>
      </c>
      <c r="V78" s="31">
        <v>41.592215416377201</v>
      </c>
      <c r="W78" s="34">
        <v>1.5251031031031033</v>
      </c>
      <c r="X78" s="34">
        <v>1.7144388546470601</v>
      </c>
      <c r="Y78" s="31">
        <v>29.055295388065446</v>
      </c>
      <c r="Z78" s="31">
        <v>136.92114524259384</v>
      </c>
      <c r="AA78" s="32">
        <v>117.32538430027215</v>
      </c>
      <c r="AB78" s="35">
        <v>63.999999999999957</v>
      </c>
      <c r="AC78" s="31">
        <v>730.22272887498252</v>
      </c>
      <c r="AD78" s="31">
        <v>47.103572019276342</v>
      </c>
      <c r="AE78" s="34">
        <v>1.5251031031031033</v>
      </c>
      <c r="AF78" s="34">
        <v>1.5138408214881498</v>
      </c>
      <c r="AG78" s="31">
        <v>18.759784809706137</v>
      </c>
      <c r="AH78" s="31">
        <v>100.51322931584153</v>
      </c>
      <c r="AI78" s="32">
        <v>57.604869701647203</v>
      </c>
      <c r="AJ78" s="33">
        <f t="shared" ref="AJ78:AJ85" si="177">IF(L78="","",L78)</f>
        <v>107.00000000000014</v>
      </c>
      <c r="AK78" s="31">
        <f t="shared" ref="AK78:AK85" si="178">IF(L78="","",(M78-2*N78))</f>
        <v>744.33701221265164</v>
      </c>
      <c r="AL78" s="34">
        <f t="shared" ref="AL78:AL85" si="179">IF(L78="","",AB78)</f>
        <v>63.999999999999957</v>
      </c>
      <c r="AM78" s="31">
        <f t="shared" ref="AM78:AM85" si="180">IF(L78="","",AC78-2*AD78)</f>
        <v>636.01558483642987</v>
      </c>
      <c r="AN78" s="36">
        <f t="shared" ref="AN78:AN85" si="181">IF(L78="","",(AK78-AM78)/(AM78*(AJ78-AL78))*7500.6)</f>
        <v>29.708051389054376</v>
      </c>
      <c r="AO78" s="37">
        <f t="shared" ref="AO78:AO85" si="182">IF(L78="","",AK78/2)</f>
        <v>372.16850610632582</v>
      </c>
      <c r="AP78" s="38">
        <f t="shared" ref="AP78:AP85" si="183">IF(L78="","",AM78/2)</f>
        <v>318.00779241821493</v>
      </c>
      <c r="AQ78" s="38">
        <f t="shared" ref="AQ78:AQ85" si="184">IF(L78="","",(U78-2*V78)/2)</f>
        <v>366.02330165212703</v>
      </c>
    </row>
    <row r="79" spans="1:43" ht="15" customHeight="1" x14ac:dyDescent="0.25">
      <c r="A79" s="209"/>
      <c r="B79" s="194"/>
      <c r="C79" s="27">
        <v>736</v>
      </c>
      <c r="D79" s="28"/>
      <c r="H79" s="30">
        <v>7.02</v>
      </c>
      <c r="I79" s="31">
        <v>638</v>
      </c>
      <c r="J79" s="31">
        <v>114.79600000000001</v>
      </c>
      <c r="K79" s="38">
        <f t="shared" si="176"/>
        <v>408.40800000000002</v>
      </c>
      <c r="L79" s="35">
        <v>106.99999999999997</v>
      </c>
      <c r="M79" s="31">
        <v>890.12693706310665</v>
      </c>
      <c r="N79" s="31">
        <v>44.425648553333971</v>
      </c>
      <c r="O79" s="34">
        <v>1.5986266266266265</v>
      </c>
      <c r="P79" s="34">
        <v>1.6163891876013423</v>
      </c>
      <c r="Q79" s="31">
        <v>32.903281897504954</v>
      </c>
      <c r="R79" s="31">
        <v>162.06037305851135</v>
      </c>
      <c r="S79" s="32">
        <v>128.646285224286</v>
      </c>
      <c r="T79" s="35">
        <v>100</v>
      </c>
      <c r="U79" s="31">
        <v>876.76986647708895</v>
      </c>
      <c r="V79" s="31">
        <v>45.179488888995593</v>
      </c>
      <c r="W79" s="34">
        <v>1.5986266266266265</v>
      </c>
      <c r="X79" s="34">
        <v>1.5894189983029439</v>
      </c>
      <c r="Y79" s="31">
        <v>30.847049603929676</v>
      </c>
      <c r="Z79" s="31">
        <v>154.83414898528807</v>
      </c>
      <c r="AA79" s="32">
        <v>116.03086075072967</v>
      </c>
      <c r="AB79" s="35">
        <v>63.999999999999957</v>
      </c>
      <c r="AC79" s="31">
        <v>783.4645264157549</v>
      </c>
      <c r="AD79" s="31">
        <v>51.31584495880287</v>
      </c>
      <c r="AE79" s="34">
        <v>1.5986266266266265</v>
      </c>
      <c r="AF79" s="34">
        <v>1.3993560474632305</v>
      </c>
      <c r="AG79" s="31">
        <v>20.38406842599316</v>
      </c>
      <c r="AH79" s="31">
        <v>119.93205456219546</v>
      </c>
      <c r="AI79" s="32">
        <v>56.602327852415087</v>
      </c>
      <c r="AJ79" s="33">
        <f t="shared" ref="AJ79" si="185">IF(L79="","",L79)</f>
        <v>106.99999999999997</v>
      </c>
      <c r="AK79" s="31">
        <f t="shared" ref="AK79" si="186">IF(L79="","",(M79-2*N79))</f>
        <v>801.27563995643868</v>
      </c>
      <c r="AL79" s="34">
        <f t="shared" ref="AL79" si="187">IF(L79="","",AB79)</f>
        <v>63.999999999999957</v>
      </c>
      <c r="AM79" s="31">
        <f t="shared" ref="AM79" si="188">IF(L79="","",AC79-2*AD79)</f>
        <v>680.83283649814916</v>
      </c>
      <c r="AN79" s="36">
        <f t="shared" ref="AN79" si="189">IF(L79="","",(AK79-AM79)/(AM79*(AJ79-AL79))*7500.6)</f>
        <v>30.858009764609474</v>
      </c>
      <c r="AO79" s="37">
        <f t="shared" ref="AO79" si="190">IF(L79="","",AK79/2)</f>
        <v>400.63781997821934</v>
      </c>
      <c r="AP79" s="38">
        <f t="shared" ref="AP79" si="191">IF(L79="","",AM79/2)</f>
        <v>340.41641824907458</v>
      </c>
      <c r="AQ79" s="38">
        <f t="shared" ref="AQ79" si="192">IF(L79="","",(U79-2*V79)/2)</f>
        <v>393.20544434954888</v>
      </c>
    </row>
    <row r="80" spans="1:43" ht="15" customHeight="1" x14ac:dyDescent="0.25">
      <c r="A80" s="209"/>
      <c r="B80" s="194"/>
      <c r="C80" s="27">
        <v>740</v>
      </c>
      <c r="D80" s="28"/>
      <c r="H80" s="30">
        <v>7.21</v>
      </c>
      <c r="I80" s="31">
        <v>696.00000000000011</v>
      </c>
      <c r="J80" s="31">
        <v>111.321</v>
      </c>
      <c r="K80" s="38">
        <f t="shared" si="176"/>
        <v>473.35800000000012</v>
      </c>
      <c r="L80" s="35">
        <v>107.00000000000004</v>
      </c>
      <c r="M80" s="31">
        <v>979.88133770561672</v>
      </c>
      <c r="N80" s="31">
        <v>46.704732929908729</v>
      </c>
      <c r="O80" s="34">
        <v>1.4933783783783783</v>
      </c>
      <c r="P80" s="34">
        <v>1.5960494643654173</v>
      </c>
      <c r="Q80" s="31">
        <v>32.003875411606373</v>
      </c>
      <c r="R80" s="31">
        <v>149.32901337356046</v>
      </c>
      <c r="S80" s="32">
        <v>135.37957731293986</v>
      </c>
      <c r="T80" s="35">
        <v>100</v>
      </c>
      <c r="U80" s="31">
        <v>965.49442112996064</v>
      </c>
      <c r="V80" s="31">
        <v>47.475909873353039</v>
      </c>
      <c r="W80" s="34">
        <v>1.4933783783783783</v>
      </c>
      <c r="X80" s="34">
        <v>1.5701239676071956</v>
      </c>
      <c r="Y80" s="31">
        <v>29.896844345342679</v>
      </c>
      <c r="Z80" s="31">
        <v>141.49174843874249</v>
      </c>
      <c r="AA80" s="32">
        <v>122.23119043533832</v>
      </c>
      <c r="AB80" s="35">
        <v>63.999999999999893</v>
      </c>
      <c r="AC80" s="31">
        <v>860.59098631220127</v>
      </c>
      <c r="AD80" s="31">
        <v>54.037008430555368</v>
      </c>
      <c r="AE80" s="34">
        <v>1.4933783783783783</v>
      </c>
      <c r="AF80" s="34">
        <v>1.3794816948815432</v>
      </c>
      <c r="AG80" s="31">
        <v>18.742732107142153</v>
      </c>
      <c r="AH80" s="31">
        <v>105.47563554662433</v>
      </c>
      <c r="AI80" s="32">
        <v>59.411467973413494</v>
      </c>
      <c r="AJ80" s="33">
        <f t="shared" ref="AJ80" si="193">IF(L80="","",L80)</f>
        <v>107.00000000000004</v>
      </c>
      <c r="AK80" s="31">
        <f t="shared" ref="AK80" si="194">IF(L80="","",(M80-2*N80))</f>
        <v>886.47187184579923</v>
      </c>
      <c r="AL80" s="34">
        <f t="shared" ref="AL80" si="195">IF(L80="","",AB80)</f>
        <v>63.999999999999893</v>
      </c>
      <c r="AM80" s="31">
        <f t="shared" ref="AM80" si="196">IF(L80="","",AC80-2*AD80)</f>
        <v>752.51696945109052</v>
      </c>
      <c r="AN80" s="36">
        <f t="shared" ref="AN80" si="197">IF(L80="","",(AK80-AM80)/(AM80*(AJ80-AL80))*7500.6)</f>
        <v>31.050590549585387</v>
      </c>
      <c r="AO80" s="37">
        <f t="shared" ref="AO80" si="198">IF(L80="","",AK80/2)</f>
        <v>443.23593592289961</v>
      </c>
      <c r="AP80" s="38">
        <f t="shared" ref="AP80" si="199">IF(L80="","",AM80/2)</f>
        <v>376.25848472554526</v>
      </c>
      <c r="AQ80" s="38">
        <f t="shared" ref="AQ80" si="200">IF(L80="","",(U80-2*V80)/2)</f>
        <v>435.27130069162729</v>
      </c>
    </row>
    <row r="81" spans="1:43" ht="15" customHeight="1" x14ac:dyDescent="0.25">
      <c r="A81" s="209"/>
      <c r="B81" s="194"/>
      <c r="C81" s="27">
        <v>742</v>
      </c>
      <c r="D81" s="28"/>
      <c r="H81" s="30">
        <v>7.26</v>
      </c>
      <c r="I81" s="31">
        <v>671</v>
      </c>
      <c r="J81" s="31">
        <v>113.02099999999999</v>
      </c>
      <c r="K81" s="38">
        <f t="shared" si="176"/>
        <v>444.95800000000003</v>
      </c>
      <c r="L81" s="35">
        <v>106.99999999999996</v>
      </c>
      <c r="M81" s="31">
        <v>899.16466782577959</v>
      </c>
      <c r="N81" s="31">
        <v>48.480180754058686</v>
      </c>
      <c r="O81" s="34">
        <v>1.5291294627961296</v>
      </c>
      <c r="P81" s="34">
        <v>1.5245815471043191</v>
      </c>
      <c r="Q81" s="31">
        <v>29.557001230683849</v>
      </c>
      <c r="R81" s="31">
        <v>134.9273606377769</v>
      </c>
      <c r="S81" s="32">
        <v>118.02386852380825</v>
      </c>
      <c r="T81" s="35">
        <v>99.999999999999986</v>
      </c>
      <c r="U81" s="31">
        <v>888.97959588836625</v>
      </c>
      <c r="V81" s="31">
        <v>49.104109307694934</v>
      </c>
      <c r="W81" s="34">
        <v>1.5291294627961296</v>
      </c>
      <c r="X81" s="34">
        <v>1.5052098494399813</v>
      </c>
      <c r="Y81" s="31">
        <v>28.117754677722967</v>
      </c>
      <c r="Z81" s="31">
        <v>127.66770162130589</v>
      </c>
      <c r="AA81" s="32">
        <v>107.34910123042626</v>
      </c>
      <c r="AB81" s="35">
        <v>64</v>
      </c>
      <c r="AC81" s="31">
        <v>796.2536154222704</v>
      </c>
      <c r="AD81" s="31">
        <v>55.689050855457168</v>
      </c>
      <c r="AE81" s="34">
        <v>1.5291294627961296</v>
      </c>
      <c r="AF81" s="34">
        <v>1.3272265883963612</v>
      </c>
      <c r="AG81" s="31">
        <v>18.722653767244076</v>
      </c>
      <c r="AH81" s="31">
        <v>90.79628427063966</v>
      </c>
      <c r="AI81" s="32">
        <v>52.467105593156532</v>
      </c>
      <c r="AJ81" s="33">
        <f t="shared" si="177"/>
        <v>106.99999999999996</v>
      </c>
      <c r="AK81" s="31">
        <f t="shared" si="178"/>
        <v>802.20430631766226</v>
      </c>
      <c r="AL81" s="34">
        <f t="shared" si="179"/>
        <v>64</v>
      </c>
      <c r="AM81" s="31">
        <f t="shared" si="180"/>
        <v>684.87551371135601</v>
      </c>
      <c r="AN81" s="36">
        <f t="shared" si="181"/>
        <v>29.882746613082215</v>
      </c>
      <c r="AO81" s="37">
        <f t="shared" si="182"/>
        <v>401.10215315883113</v>
      </c>
      <c r="AP81" s="38">
        <f t="shared" si="183"/>
        <v>342.437756855678</v>
      </c>
      <c r="AQ81" s="38">
        <f t="shared" si="184"/>
        <v>395.38568863648817</v>
      </c>
    </row>
    <row r="82" spans="1:43" ht="15" customHeight="1" x14ac:dyDescent="0.25">
      <c r="A82" s="209"/>
      <c r="B82" s="194"/>
      <c r="C82" s="27">
        <v>747</v>
      </c>
      <c r="D82" s="28"/>
      <c r="H82" s="30">
        <v>7.58</v>
      </c>
      <c r="I82" s="31">
        <v>578</v>
      </c>
      <c r="J82" s="31">
        <v>109.932</v>
      </c>
      <c r="K82" s="38">
        <f t="shared" si="176"/>
        <v>358.13599999999997</v>
      </c>
      <c r="L82" s="35">
        <v>106.99999999999996</v>
      </c>
      <c r="M82" s="31">
        <v>780.70226733964364</v>
      </c>
      <c r="N82" s="31">
        <v>43.648359858744044</v>
      </c>
      <c r="O82" s="34">
        <v>1.5994324324324325</v>
      </c>
      <c r="P82" s="34">
        <v>1.5746727131119831</v>
      </c>
      <c r="Q82" s="31">
        <v>29.453226186585397</v>
      </c>
      <c r="R82" s="31">
        <v>147.55805535550417</v>
      </c>
      <c r="S82" s="32">
        <v>113.31006005922004</v>
      </c>
      <c r="T82" s="35">
        <v>100.00000000000007</v>
      </c>
      <c r="U82" s="31">
        <v>770.21899192887133</v>
      </c>
      <c r="V82" s="31">
        <v>44.319047605092813</v>
      </c>
      <c r="W82" s="34">
        <v>1.5994324324324325</v>
      </c>
      <c r="X82" s="34">
        <v>1.5508429209511838</v>
      </c>
      <c r="Y82" s="31">
        <v>27.809513998287546</v>
      </c>
      <c r="Z82" s="31">
        <v>142.01813275817722</v>
      </c>
      <c r="AA82" s="32">
        <v>102.51615282916565</v>
      </c>
      <c r="AB82" s="35">
        <v>63.999999999999972</v>
      </c>
      <c r="AC82" s="31">
        <v>691.50500032755212</v>
      </c>
      <c r="AD82" s="31">
        <v>50.162247989449071</v>
      </c>
      <c r="AE82" s="34">
        <v>1.5994324324324325</v>
      </c>
      <c r="AF82" s="34">
        <v>1.3701914088083422</v>
      </c>
      <c r="AG82" s="31">
        <v>18.844781338177377</v>
      </c>
      <c r="AH82" s="31">
        <v>113.12079157189152</v>
      </c>
      <c r="AI82" s="32">
        <v>50.279204301268408</v>
      </c>
      <c r="AJ82" s="33">
        <f t="shared" si="177"/>
        <v>106.99999999999996</v>
      </c>
      <c r="AK82" s="31">
        <f t="shared" si="178"/>
        <v>693.40554762215561</v>
      </c>
      <c r="AL82" s="34">
        <f t="shared" si="179"/>
        <v>63.999999999999972</v>
      </c>
      <c r="AM82" s="31">
        <f t="shared" si="180"/>
        <v>591.18050434865404</v>
      </c>
      <c r="AN82" s="36">
        <f t="shared" si="181"/>
        <v>30.162320429980426</v>
      </c>
      <c r="AO82" s="37">
        <f t="shared" si="182"/>
        <v>346.7027738110778</v>
      </c>
      <c r="AP82" s="38">
        <f t="shared" si="183"/>
        <v>295.59025217432702</v>
      </c>
      <c r="AQ82" s="38">
        <f t="shared" si="184"/>
        <v>340.79044835934286</v>
      </c>
    </row>
    <row r="83" spans="1:43" ht="15" customHeight="1" x14ac:dyDescent="0.25">
      <c r="A83" s="209"/>
      <c r="B83" s="194"/>
      <c r="C83" s="27"/>
      <c r="D83" s="28"/>
      <c r="H83" s="30"/>
      <c r="I83" s="31"/>
      <c r="J83" s="31"/>
      <c r="K83" s="38" t="str">
        <f t="shared" si="176"/>
        <v/>
      </c>
      <c r="L83" s="35"/>
      <c r="M83" s="31"/>
      <c r="N83" s="31"/>
      <c r="O83" s="34"/>
      <c r="P83" s="34"/>
      <c r="Q83" s="31"/>
      <c r="R83" s="31"/>
      <c r="S83" s="32"/>
      <c r="T83" s="35"/>
      <c r="U83" s="31"/>
      <c r="V83" s="31"/>
      <c r="W83" s="34"/>
      <c r="X83" s="34"/>
      <c r="Y83" s="31"/>
      <c r="Z83" s="31"/>
      <c r="AA83" s="32"/>
      <c r="AB83" s="35"/>
      <c r="AC83" s="31"/>
      <c r="AD83" s="31"/>
      <c r="AE83" s="34"/>
      <c r="AF83" s="34"/>
      <c r="AG83" s="31"/>
      <c r="AH83" s="31"/>
      <c r="AI83" s="32"/>
      <c r="AJ83" s="33" t="str">
        <f t="shared" si="177"/>
        <v/>
      </c>
      <c r="AK83" s="31" t="str">
        <f t="shared" si="178"/>
        <v/>
      </c>
      <c r="AL83" s="34" t="str">
        <f t="shared" si="179"/>
        <v/>
      </c>
      <c r="AM83" s="31" t="str">
        <f t="shared" si="180"/>
        <v/>
      </c>
      <c r="AN83" s="36" t="str">
        <f t="shared" si="181"/>
        <v/>
      </c>
      <c r="AO83" s="37" t="str">
        <f t="shared" si="182"/>
        <v/>
      </c>
      <c r="AP83" s="38" t="str">
        <f t="shared" si="183"/>
        <v/>
      </c>
      <c r="AQ83" s="38" t="str">
        <f t="shared" si="184"/>
        <v/>
      </c>
    </row>
    <row r="84" spans="1:43" ht="15" customHeight="1" x14ac:dyDescent="0.25">
      <c r="A84" s="209"/>
      <c r="B84" s="194"/>
      <c r="C84" s="27"/>
      <c r="D84" s="28"/>
      <c r="G84" s="29"/>
      <c r="H84" s="30"/>
      <c r="I84" s="31"/>
      <c r="J84" s="31"/>
      <c r="K84" s="38" t="str">
        <f t="shared" si="176"/>
        <v/>
      </c>
      <c r="L84" s="35"/>
      <c r="M84" s="31"/>
      <c r="N84" s="31"/>
      <c r="O84" s="34"/>
      <c r="P84" s="34"/>
      <c r="Q84" s="31"/>
      <c r="R84" s="31"/>
      <c r="S84" s="32"/>
      <c r="T84" s="35"/>
      <c r="U84" s="31"/>
      <c r="V84" s="31"/>
      <c r="W84" s="34"/>
      <c r="X84" s="34"/>
      <c r="Y84" s="31"/>
      <c r="Z84" s="31"/>
      <c r="AA84" s="32"/>
      <c r="AB84" s="35"/>
      <c r="AC84" s="31"/>
      <c r="AD84" s="31"/>
      <c r="AE84" s="34"/>
      <c r="AF84" s="34"/>
      <c r="AG84" s="31"/>
      <c r="AH84" s="31"/>
      <c r="AI84" s="32"/>
      <c r="AJ84" s="33" t="str">
        <f t="shared" si="177"/>
        <v/>
      </c>
      <c r="AK84" s="31" t="str">
        <f t="shared" si="178"/>
        <v/>
      </c>
      <c r="AL84" s="34" t="str">
        <f t="shared" si="179"/>
        <v/>
      </c>
      <c r="AM84" s="31" t="str">
        <f t="shared" si="180"/>
        <v/>
      </c>
      <c r="AN84" s="36" t="str">
        <f t="shared" si="181"/>
        <v/>
      </c>
      <c r="AO84" s="37" t="str">
        <f t="shared" si="182"/>
        <v/>
      </c>
      <c r="AP84" s="38" t="str">
        <f t="shared" si="183"/>
        <v/>
      </c>
      <c r="AQ84" s="38" t="str">
        <f t="shared" si="184"/>
        <v/>
      </c>
    </row>
    <row r="85" spans="1:43" ht="15" customHeight="1" thickBot="1" x14ac:dyDescent="0.3">
      <c r="A85" s="209"/>
      <c r="B85" s="194"/>
      <c r="C85" s="27"/>
      <c r="D85" s="39"/>
      <c r="E85" s="40"/>
      <c r="F85" s="40"/>
      <c r="G85" s="40"/>
      <c r="H85" s="30"/>
      <c r="I85" s="31"/>
      <c r="J85" s="31"/>
      <c r="K85" s="43" t="str">
        <f t="shared" si="176"/>
        <v/>
      </c>
      <c r="L85" s="35"/>
      <c r="M85" s="31"/>
      <c r="N85" s="31"/>
      <c r="O85" s="34"/>
      <c r="P85" s="34"/>
      <c r="Q85" s="31"/>
      <c r="R85" s="31"/>
      <c r="S85" s="32"/>
      <c r="T85" s="35"/>
      <c r="U85" s="31"/>
      <c r="V85" s="31"/>
      <c r="W85" s="34"/>
      <c r="X85" s="34"/>
      <c r="Y85" s="31"/>
      <c r="Z85" s="31"/>
      <c r="AA85" s="32"/>
      <c r="AB85" s="35"/>
      <c r="AC85" s="31"/>
      <c r="AD85" s="31"/>
      <c r="AE85" s="34"/>
      <c r="AF85" s="34"/>
      <c r="AG85" s="31"/>
      <c r="AH85" s="31"/>
      <c r="AI85" s="32"/>
      <c r="AJ85" s="33" t="str">
        <f t="shared" si="177"/>
        <v/>
      </c>
      <c r="AK85" s="31" t="str">
        <f t="shared" si="178"/>
        <v/>
      </c>
      <c r="AL85" s="34" t="str">
        <f t="shared" si="179"/>
        <v/>
      </c>
      <c r="AM85" s="31" t="str">
        <f t="shared" si="180"/>
        <v/>
      </c>
      <c r="AN85" s="36" t="str">
        <f t="shared" si="181"/>
        <v/>
      </c>
      <c r="AO85" s="42" t="str">
        <f t="shared" si="182"/>
        <v/>
      </c>
      <c r="AP85" s="43" t="str">
        <f t="shared" si="183"/>
        <v/>
      </c>
      <c r="AQ85" s="38" t="str">
        <f t="shared" si="184"/>
        <v/>
      </c>
    </row>
    <row r="86" spans="1:43" ht="15" customHeight="1" x14ac:dyDescent="0.25">
      <c r="A86" s="209"/>
      <c r="B86" s="194"/>
      <c r="C86" s="145" t="s">
        <v>28</v>
      </c>
      <c r="D86" s="44"/>
      <c r="E86" s="45"/>
      <c r="F86" s="45"/>
      <c r="G86" s="46"/>
      <c r="H86" s="47">
        <f>AVERAGE(H77:H85)</f>
        <v>7.1366666666666667</v>
      </c>
      <c r="I86" s="48">
        <f t="shared" ref="I86:AP86" si="201">AVERAGE(I77:I85)</f>
        <v>622.16666666666663</v>
      </c>
      <c r="J86" s="49">
        <f t="shared" si="201"/>
        <v>109.79633333333332</v>
      </c>
      <c r="K86" s="53">
        <f t="shared" si="201"/>
        <v>402.57400000000007</v>
      </c>
      <c r="L86" s="44">
        <f t="shared" si="201"/>
        <v>107</v>
      </c>
      <c r="M86" s="48">
        <f t="shared" si="201"/>
        <v>868.53132622662417</v>
      </c>
      <c r="N86" s="48">
        <f t="shared" si="201"/>
        <v>44.087709004076864</v>
      </c>
      <c r="O86" s="50">
        <f t="shared" si="201"/>
        <v>1.5479119675230786</v>
      </c>
      <c r="P86" s="50">
        <f t="shared" si="201"/>
        <v>1.6128465021144349</v>
      </c>
      <c r="Q86" s="48">
        <f t="shared" si="201"/>
        <v>31.762692877060967</v>
      </c>
      <c r="R86" s="48">
        <f t="shared" si="201"/>
        <v>151.35867970899685</v>
      </c>
      <c r="S86" s="49">
        <f t="shared" si="201"/>
        <v>126.41345496515618</v>
      </c>
      <c r="T86" s="45">
        <f t="shared" si="201"/>
        <v>100</v>
      </c>
      <c r="U86" s="48">
        <f t="shared" si="201"/>
        <v>856.48640148351899</v>
      </c>
      <c r="V86" s="48">
        <f t="shared" si="201"/>
        <v>44.776722185658677</v>
      </c>
      <c r="W86" s="50">
        <f t="shared" si="201"/>
        <v>1.5479119675230786</v>
      </c>
      <c r="X86" s="50">
        <f t="shared" si="201"/>
        <v>1.5879185960397963</v>
      </c>
      <c r="Y86" s="48">
        <f t="shared" si="201"/>
        <v>29.885127116359339</v>
      </c>
      <c r="Z86" s="48">
        <f t="shared" si="201"/>
        <v>144.14761614628404</v>
      </c>
      <c r="AA86" s="49">
        <f t="shared" si="201"/>
        <v>114.30606709591329</v>
      </c>
      <c r="AB86" s="44">
        <f t="shared" si="201"/>
        <v>63.999999999999979</v>
      </c>
      <c r="AC86" s="48">
        <f t="shared" si="201"/>
        <v>765.10521921710676</v>
      </c>
      <c r="AD86" s="48">
        <f t="shared" si="201"/>
        <v>50.881347957160763</v>
      </c>
      <c r="AE86" s="50">
        <f t="shared" si="201"/>
        <v>1.5479119675230786</v>
      </c>
      <c r="AF86" s="50">
        <f t="shared" si="201"/>
        <v>1.3973113090123566</v>
      </c>
      <c r="AG86" s="48">
        <f t="shared" si="201"/>
        <v>19.590771168985629</v>
      </c>
      <c r="AH86" s="48">
        <f t="shared" si="201"/>
        <v>109.12305105661339</v>
      </c>
      <c r="AI86" s="49">
        <f t="shared" si="201"/>
        <v>55.665905369934798</v>
      </c>
      <c r="AJ86" s="44">
        <f t="shared" si="201"/>
        <v>107</v>
      </c>
      <c r="AK86" s="48">
        <f t="shared" si="201"/>
        <v>780.35590821847029</v>
      </c>
      <c r="AL86" s="45">
        <f t="shared" si="201"/>
        <v>63.999999999999979</v>
      </c>
      <c r="AM86" s="48">
        <f t="shared" si="201"/>
        <v>663.34252330278503</v>
      </c>
      <c r="AN86" s="51">
        <f t="shared" si="201"/>
        <v>30.765237113348121</v>
      </c>
      <c r="AO86" s="52">
        <f t="shared" si="201"/>
        <v>390.17795410923515</v>
      </c>
      <c r="AP86" s="53">
        <f t="shared" si="201"/>
        <v>331.67126165139251</v>
      </c>
      <c r="AQ86" s="53">
        <f>AVERAGE(AQ77:AQ85)</f>
        <v>383.46647855610081</v>
      </c>
    </row>
    <row r="87" spans="1:43" ht="15" customHeight="1" x14ac:dyDescent="0.25">
      <c r="A87" s="209"/>
      <c r="B87" s="194"/>
      <c r="C87" s="146" t="s">
        <v>29</v>
      </c>
      <c r="D87" s="54"/>
      <c r="E87" s="55"/>
      <c r="F87" s="55"/>
      <c r="G87" s="56"/>
      <c r="H87" s="57">
        <f>_xlfn.STDEV.S(H77:H85)</f>
        <v>0.29289360980852186</v>
      </c>
      <c r="I87" s="58">
        <f t="shared" ref="I87:AP87" si="202">_xlfn.STDEV.S(I77:I85)</f>
        <v>54.656808054136036</v>
      </c>
      <c r="J87" s="59">
        <f t="shared" si="202"/>
        <v>4.8366246770518266</v>
      </c>
      <c r="K87" s="63">
        <f>_xlfn.STDEV.S(K77:K85)</f>
        <v>50.268434294296149</v>
      </c>
      <c r="L87" s="54">
        <f t="shared" si="202"/>
        <v>9.2534381770404398E-14</v>
      </c>
      <c r="M87" s="58">
        <f t="shared" si="202"/>
        <v>69.89246242795646</v>
      </c>
      <c r="N87" s="58">
        <f t="shared" si="202"/>
        <v>3.1793825045941486</v>
      </c>
      <c r="O87" s="60">
        <f t="shared" si="202"/>
        <v>4.2686316783147632E-2</v>
      </c>
      <c r="P87" s="60">
        <f t="shared" si="202"/>
        <v>7.202507798587518E-2</v>
      </c>
      <c r="Q87" s="58">
        <f t="shared" si="202"/>
        <v>2.3770989810688774</v>
      </c>
      <c r="R87" s="58">
        <f t="shared" si="202"/>
        <v>12.574883920747876</v>
      </c>
      <c r="S87" s="59">
        <f t="shared" si="202"/>
        <v>8.8131159835191575</v>
      </c>
      <c r="T87" s="55">
        <f t="shared" si="202"/>
        <v>4.713207304057789E-14</v>
      </c>
      <c r="U87" s="58">
        <f t="shared" si="202"/>
        <v>68.801052617943185</v>
      </c>
      <c r="V87" s="58">
        <f t="shared" si="202"/>
        <v>3.189584486476591</v>
      </c>
      <c r="W87" s="60">
        <f t="shared" si="202"/>
        <v>4.2686316783147632E-2</v>
      </c>
      <c r="X87" s="60">
        <f t="shared" si="202"/>
        <v>7.0189715911249562E-2</v>
      </c>
      <c r="Y87" s="58">
        <f t="shared" si="202"/>
        <v>2.132123012328639</v>
      </c>
      <c r="Z87" s="58">
        <f t="shared" si="202"/>
        <v>12.382447735785007</v>
      </c>
      <c r="AA87" s="59">
        <f t="shared" si="202"/>
        <v>7.7361230864401929</v>
      </c>
      <c r="AB87" s="54">
        <f t="shared" si="202"/>
        <v>7.3361601943931343E-14</v>
      </c>
      <c r="AC87" s="58">
        <f t="shared" si="202"/>
        <v>60.649211876294132</v>
      </c>
      <c r="AD87" s="58">
        <f t="shared" si="202"/>
        <v>3.5571720071994148</v>
      </c>
      <c r="AE87" s="60">
        <f t="shared" si="202"/>
        <v>4.2686316783147632E-2</v>
      </c>
      <c r="AF87" s="60">
        <f t="shared" si="202"/>
        <v>6.254772919497445E-2</v>
      </c>
      <c r="AG87" s="58">
        <f t="shared" si="202"/>
        <v>1.3855204638685767</v>
      </c>
      <c r="AH87" s="58">
        <f t="shared" si="202"/>
        <v>12.688904371595997</v>
      </c>
      <c r="AI87" s="59">
        <f t="shared" si="202"/>
        <v>3.5149406734504027</v>
      </c>
      <c r="AJ87" s="54">
        <f t="shared" si="202"/>
        <v>9.2534381770404398E-14</v>
      </c>
      <c r="AK87" s="58">
        <f t="shared" si="202"/>
        <v>65.886099078569785</v>
      </c>
      <c r="AL87" s="55">
        <f t="shared" si="202"/>
        <v>7.3361601943931343E-14</v>
      </c>
      <c r="AM87" s="58">
        <f t="shared" si="202"/>
        <v>55.677600307650948</v>
      </c>
      <c r="AN87" s="61">
        <f t="shared" si="202"/>
        <v>1.1861610034834662</v>
      </c>
      <c r="AO87" s="62">
        <f t="shared" si="202"/>
        <v>32.943049539284893</v>
      </c>
      <c r="AP87" s="63">
        <f t="shared" si="202"/>
        <v>27.838800153825474</v>
      </c>
      <c r="AQ87" s="63">
        <f>_xlfn.STDEV.S(AQ77:AQ85)</f>
        <v>32.324044764945654</v>
      </c>
    </row>
    <row r="88" spans="1:43" ht="15" customHeight="1" thickBot="1" x14ac:dyDescent="0.3">
      <c r="A88" s="209"/>
      <c r="B88" s="195"/>
      <c r="C88" s="147" t="s">
        <v>30</v>
      </c>
      <c r="D88" s="64"/>
      <c r="E88" s="65"/>
      <c r="F88" s="65"/>
      <c r="G88" s="66"/>
      <c r="H88" s="67">
        <f>_xlfn.STDEV.S(H77:H85)/SQRT(COUNT(H77:H85))</f>
        <v>0.1195733154921188</v>
      </c>
      <c r="I88" s="68">
        <f t="shared" ref="I88:AP88" si="203">_xlfn.STDEV.S(I77:I85)/SQRT(COUNT(I77:I85))</f>
        <v>22.313548450312538</v>
      </c>
      <c r="J88" s="69">
        <f t="shared" si="203"/>
        <v>1.974543756021742</v>
      </c>
      <c r="K88" s="73">
        <f>_xlfn.STDEV.S(K77:K85)/SQRT(COUNT(K77:K85))</f>
        <v>20.522002364941429</v>
      </c>
      <c r="L88" s="64">
        <f t="shared" si="203"/>
        <v>3.7777003166898047E-14</v>
      </c>
      <c r="M88" s="68">
        <f t="shared" si="203"/>
        <v>28.533478302523005</v>
      </c>
      <c r="N88" s="68">
        <f t="shared" si="203"/>
        <v>1.2979774722312765</v>
      </c>
      <c r="O88" s="70">
        <f t="shared" si="203"/>
        <v>1.7426615852918926E-2</v>
      </c>
      <c r="P88" s="70">
        <f t="shared" si="203"/>
        <v>2.940411495825996E-2</v>
      </c>
      <c r="Q88" s="68">
        <f t="shared" si="203"/>
        <v>0.97044659528475996</v>
      </c>
      <c r="R88" s="68">
        <f t="shared" si="203"/>
        <v>5.1336748634268403</v>
      </c>
      <c r="S88" s="69">
        <f t="shared" si="203"/>
        <v>3.5979395339314433</v>
      </c>
      <c r="T88" s="65">
        <f t="shared" si="203"/>
        <v>1.9241588244833852E-14</v>
      </c>
      <c r="U88" s="68">
        <f t="shared" si="203"/>
        <v>28.087912113389596</v>
      </c>
      <c r="V88" s="68">
        <f t="shared" si="203"/>
        <v>1.3021424138941269</v>
      </c>
      <c r="W88" s="70">
        <f t="shared" si="203"/>
        <v>1.7426615852918926E-2</v>
      </c>
      <c r="X88" s="70">
        <f t="shared" si="203"/>
        <v>2.865483152891184E-2</v>
      </c>
      <c r="Y88" s="68">
        <f t="shared" si="203"/>
        <v>0.87043557484182887</v>
      </c>
      <c r="Z88" s="68">
        <f t="shared" si="203"/>
        <v>5.0551131198923613</v>
      </c>
      <c r="AA88" s="69">
        <f t="shared" si="203"/>
        <v>3.1582590248572324</v>
      </c>
      <c r="AB88" s="64">
        <f t="shared" si="203"/>
        <v>2.994974857930038E-14</v>
      </c>
      <c r="AC88" s="68">
        <f t="shared" si="203"/>
        <v>24.759937066477701</v>
      </c>
      <c r="AD88" s="68">
        <f t="shared" si="203"/>
        <v>1.4522093908250695</v>
      </c>
      <c r="AE88" s="70">
        <f t="shared" si="203"/>
        <v>1.7426615852918926E-2</v>
      </c>
      <c r="AF88" s="70">
        <f t="shared" si="203"/>
        <v>2.5535003516244978E-2</v>
      </c>
      <c r="AG88" s="68">
        <f t="shared" si="203"/>
        <v>0.56563636077704504</v>
      </c>
      <c r="AH88" s="68">
        <f t="shared" si="203"/>
        <v>5.1802235175635047</v>
      </c>
      <c r="AI88" s="69">
        <f t="shared" si="203"/>
        <v>1.4349685210180265</v>
      </c>
      <c r="AJ88" s="64">
        <f t="shared" si="203"/>
        <v>3.7777003166898047E-14</v>
      </c>
      <c r="AK88" s="68">
        <f t="shared" si="203"/>
        <v>26.897887314158819</v>
      </c>
      <c r="AL88" s="65">
        <f t="shared" si="203"/>
        <v>2.994974857930038E-14</v>
      </c>
      <c r="AM88" s="68">
        <f t="shared" si="203"/>
        <v>22.730285142728754</v>
      </c>
      <c r="AN88" s="71">
        <f t="shared" si="203"/>
        <v>0.48424820188702539</v>
      </c>
      <c r="AO88" s="72">
        <f t="shared" si="203"/>
        <v>13.448943657079409</v>
      </c>
      <c r="AP88" s="73">
        <f t="shared" si="203"/>
        <v>11.365142571364377</v>
      </c>
      <c r="AQ88" s="73">
        <f>_xlfn.STDEV.S(AQ77:AQ85)/SQRT(COUNT(AQ77:AQ85))</f>
        <v>13.196236016166445</v>
      </c>
    </row>
    <row r="89" spans="1:43" ht="15.75" thickBot="1" x14ac:dyDescent="0.3">
      <c r="A89" s="209"/>
      <c r="B89" s="75"/>
    </row>
    <row r="90" spans="1:43" ht="19.5" thickBot="1" x14ac:dyDescent="0.3">
      <c r="A90" s="209"/>
      <c r="B90" s="203" t="s">
        <v>31</v>
      </c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5"/>
      <c r="Z90" s="132"/>
      <c r="AA90" s="165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65"/>
      <c r="AN90" s="125"/>
      <c r="AO90" s="125"/>
      <c r="AP90" s="125"/>
      <c r="AQ90" s="125"/>
    </row>
    <row r="91" spans="1:43" x14ac:dyDescent="0.25">
      <c r="A91" s="209"/>
      <c r="B91" s="196" t="s">
        <v>1</v>
      </c>
      <c r="C91" s="198" t="s">
        <v>2</v>
      </c>
      <c r="D91" s="76" t="s">
        <v>32</v>
      </c>
      <c r="E91" s="200" t="s">
        <v>33</v>
      </c>
      <c r="F91" s="201"/>
      <c r="G91" s="200" t="s">
        <v>34</v>
      </c>
      <c r="H91" s="201"/>
      <c r="I91" s="200" t="s">
        <v>35</v>
      </c>
      <c r="J91" s="202"/>
      <c r="K91" s="201"/>
      <c r="L91" s="130"/>
      <c r="M91" s="77"/>
      <c r="N91" s="186" t="s">
        <v>51</v>
      </c>
      <c r="O91" s="187"/>
      <c r="P91" s="187"/>
      <c r="Q91" s="188"/>
      <c r="R91" s="186" t="s">
        <v>50</v>
      </c>
      <c r="S91" s="187"/>
      <c r="T91" s="187"/>
      <c r="U91" s="188"/>
      <c r="V91" s="187" t="s">
        <v>49</v>
      </c>
      <c r="W91" s="187"/>
      <c r="X91" s="187"/>
      <c r="Y91" s="188"/>
      <c r="AB91" s="172"/>
      <c r="AC91" s="172"/>
      <c r="AD91" s="166"/>
      <c r="AE91" s="166"/>
      <c r="AF91" s="166"/>
      <c r="AG91" s="166"/>
      <c r="AH91" s="166"/>
      <c r="AI91" s="166"/>
      <c r="AJ91" s="166"/>
      <c r="AK91" s="166"/>
      <c r="AL91" s="166"/>
    </row>
    <row r="92" spans="1:43" ht="18.75" thickBot="1" x14ac:dyDescent="0.3">
      <c r="A92" s="209"/>
      <c r="B92" s="197"/>
      <c r="C92" s="199"/>
      <c r="D92" s="78" t="s">
        <v>36</v>
      </c>
      <c r="E92" s="79" t="s">
        <v>37</v>
      </c>
      <c r="F92" s="80" t="s">
        <v>38</v>
      </c>
      <c r="G92" s="79" t="s">
        <v>39</v>
      </c>
      <c r="H92" s="80" t="s">
        <v>40</v>
      </c>
      <c r="I92" s="79" t="s">
        <v>41</v>
      </c>
      <c r="J92" s="81" t="s">
        <v>42</v>
      </c>
      <c r="K92" s="80" t="s">
        <v>43</v>
      </c>
      <c r="L92" s="82" t="s">
        <v>44</v>
      </c>
      <c r="M92" s="83"/>
      <c r="N92" s="84" t="s">
        <v>45</v>
      </c>
      <c r="O92" s="85" t="s">
        <v>46</v>
      </c>
      <c r="P92" s="85" t="s">
        <v>47</v>
      </c>
      <c r="Q92" s="86" t="s">
        <v>48</v>
      </c>
      <c r="R92" s="84" t="s">
        <v>45</v>
      </c>
      <c r="S92" s="85" t="s">
        <v>46</v>
      </c>
      <c r="T92" s="85" t="s">
        <v>47</v>
      </c>
      <c r="U92" s="86" t="s">
        <v>48</v>
      </c>
      <c r="V92" s="85" t="s">
        <v>45</v>
      </c>
      <c r="W92" s="85" t="s">
        <v>46</v>
      </c>
      <c r="X92" s="85" t="s">
        <v>47</v>
      </c>
      <c r="Y92" s="86" t="s">
        <v>48</v>
      </c>
      <c r="AB92" s="172"/>
      <c r="AC92" s="172"/>
      <c r="AD92" s="166"/>
      <c r="AE92" s="167"/>
      <c r="AF92" s="167"/>
      <c r="AG92" s="168"/>
      <c r="AH92" s="167"/>
      <c r="AI92" s="167"/>
      <c r="AJ92" s="167"/>
      <c r="AK92" s="167"/>
      <c r="AL92" s="167"/>
    </row>
    <row r="93" spans="1:43" x14ac:dyDescent="0.25">
      <c r="A93" s="209"/>
      <c r="B93" s="193" t="s">
        <v>59</v>
      </c>
      <c r="C93" s="14">
        <v>292</v>
      </c>
      <c r="D93" s="87">
        <v>15.528465377872163</v>
      </c>
      <c r="E93" s="88">
        <v>13.527581346934923</v>
      </c>
      <c r="F93" s="89">
        <v>2.3373116307898747E-14</v>
      </c>
      <c r="G93" s="88">
        <v>8.0582342015304</v>
      </c>
      <c r="H93" s="89">
        <v>0.16279086780976623</v>
      </c>
      <c r="I93" s="88">
        <v>0.79867978425410791</v>
      </c>
      <c r="J93" s="87">
        <v>0.7143979878351836</v>
      </c>
      <c r="K93" s="90">
        <v>36.697519078473618</v>
      </c>
      <c r="L93" s="87">
        <v>8.5398039857290789E-2</v>
      </c>
      <c r="M93" s="83"/>
      <c r="N93" s="91">
        <v>2.3933338368061268</v>
      </c>
      <c r="O93" s="87">
        <v>2.5967197865749307</v>
      </c>
      <c r="P93" s="87">
        <v>1.134198369256272</v>
      </c>
      <c r="Q93" s="92">
        <v>1.3980215430024565</v>
      </c>
      <c r="R93" s="91">
        <v>1.7088251599125488</v>
      </c>
      <c r="S93" s="87">
        <v>2.1236492094182577</v>
      </c>
      <c r="T93" s="87">
        <v>0.82635344659295384</v>
      </c>
      <c r="U93" s="92">
        <v>1.0611909855219497</v>
      </c>
      <c r="V93" s="93">
        <v>1.2185240111009523</v>
      </c>
      <c r="W93" s="93">
        <v>1.7565357628368734</v>
      </c>
      <c r="X93" s="93">
        <v>0.59878063124477454</v>
      </c>
      <c r="Y93" s="95">
        <v>0.81070726288865314</v>
      </c>
      <c r="AB93" s="173"/>
      <c r="AC93" s="169"/>
      <c r="AD93" s="166"/>
      <c r="AE93" s="170"/>
      <c r="AF93" s="170"/>
      <c r="AG93" s="170"/>
      <c r="AH93" s="170"/>
      <c r="AI93" s="170"/>
      <c r="AJ93" s="170"/>
      <c r="AK93" s="170"/>
      <c r="AL93" s="170"/>
    </row>
    <row r="94" spans="1:43" x14ac:dyDescent="0.25">
      <c r="A94" s="209"/>
      <c r="B94" s="194"/>
      <c r="C94" s="27">
        <v>293</v>
      </c>
      <c r="D94" s="93">
        <v>8.9226625746160533</v>
      </c>
      <c r="E94" s="97">
        <v>18.376515009935041</v>
      </c>
      <c r="F94" s="98">
        <v>2.3394355820739649E-14</v>
      </c>
      <c r="G94" s="97">
        <v>11.42418192401604</v>
      </c>
      <c r="H94" s="98">
        <v>0.12733648455092381</v>
      </c>
      <c r="I94" s="97">
        <v>0.13002008213680494</v>
      </c>
      <c r="J94" s="93">
        <v>1.1359014317882488</v>
      </c>
      <c r="K94" s="96">
        <v>34.178987241636513</v>
      </c>
      <c r="L94" s="93">
        <v>7.9770673853756399E-2</v>
      </c>
      <c r="M94" s="83"/>
      <c r="N94" s="94">
        <v>1.8655193939321599</v>
      </c>
      <c r="O94" s="93">
        <v>2.9684747491680219</v>
      </c>
      <c r="P94" s="93">
        <v>1.0713933435035168</v>
      </c>
      <c r="Q94" s="95">
        <v>1.3094708966443027</v>
      </c>
      <c r="R94" s="94">
        <v>1.3465392391334383</v>
      </c>
      <c r="S94" s="93">
        <v>2.3301383556493285</v>
      </c>
      <c r="T94" s="93">
        <v>0.73742429923834207</v>
      </c>
      <c r="U94" s="95">
        <v>0.94877072970149112</v>
      </c>
      <c r="V94" s="93">
        <v>0.97717347981227998</v>
      </c>
      <c r="W94" s="93">
        <v>1.8696437428297721</v>
      </c>
      <c r="X94" s="93">
        <v>0.50822389208701468</v>
      </c>
      <c r="Y94" s="95">
        <v>0.69992027121590339</v>
      </c>
      <c r="AB94" s="173"/>
      <c r="AC94" s="169"/>
      <c r="AD94" s="166"/>
      <c r="AE94" s="170"/>
      <c r="AF94" s="170"/>
      <c r="AG94" s="170"/>
      <c r="AH94" s="170"/>
      <c r="AI94" s="170"/>
      <c r="AJ94" s="170"/>
      <c r="AK94" s="170"/>
      <c r="AL94" s="170"/>
    </row>
    <row r="95" spans="1:43" x14ac:dyDescent="0.25">
      <c r="A95" s="209"/>
      <c r="B95" s="194"/>
      <c r="C95" s="27">
        <v>299</v>
      </c>
      <c r="D95" s="93">
        <v>6.543603982289107</v>
      </c>
      <c r="E95" s="97">
        <v>23.174652508533313</v>
      </c>
      <c r="F95" s="98">
        <v>0.14096445738850533</v>
      </c>
      <c r="G95" s="97">
        <v>8.27994176293946</v>
      </c>
      <c r="H95" s="98">
        <v>0.14582308700147281</v>
      </c>
      <c r="I95" s="97">
        <v>0.85924921855687653</v>
      </c>
      <c r="J95" s="93">
        <v>1.4139561351988628</v>
      </c>
      <c r="K95" s="96">
        <v>27.82520971556303</v>
      </c>
      <c r="L95" s="93">
        <v>8.5414240447766465E-2</v>
      </c>
      <c r="M95" s="83"/>
      <c r="N95" s="94">
        <v>1.6463563270804051</v>
      </c>
      <c r="O95" s="93">
        <v>2.9273390999077287</v>
      </c>
      <c r="P95" s="93">
        <v>0.80741120877533701</v>
      </c>
      <c r="Q95" s="95">
        <v>1.0248993087206173</v>
      </c>
      <c r="R95" s="94">
        <v>1.1959958141569313</v>
      </c>
      <c r="S95" s="93">
        <v>2.476219932820956</v>
      </c>
      <c r="T95" s="93">
        <v>0.60752454913710752</v>
      </c>
      <c r="U95" s="95">
        <v>0.80379137633558906</v>
      </c>
      <c r="V95" s="93">
        <v>0.87320320699969034</v>
      </c>
      <c r="W95" s="93">
        <v>2.1225488628689755</v>
      </c>
      <c r="X95" s="93">
        <v>0.45791046941134034</v>
      </c>
      <c r="Y95" s="95">
        <v>0.63727191452952991</v>
      </c>
      <c r="AB95" s="173"/>
      <c r="AC95" s="169"/>
      <c r="AD95" s="166"/>
      <c r="AE95" s="170"/>
      <c r="AF95" s="170"/>
      <c r="AG95" s="170"/>
      <c r="AH95" s="170"/>
      <c r="AI95" s="170"/>
      <c r="AJ95" s="170"/>
      <c r="AK95" s="170"/>
      <c r="AL95" s="170"/>
    </row>
    <row r="96" spans="1:43" x14ac:dyDescent="0.25">
      <c r="A96" s="209"/>
      <c r="B96" s="194"/>
      <c r="C96" s="27">
        <v>309</v>
      </c>
      <c r="D96" s="93">
        <v>15.266205409526409</v>
      </c>
      <c r="E96" s="97">
        <v>8.3188355778760101</v>
      </c>
      <c r="F96" s="98">
        <v>9.7698011060483869E-2</v>
      </c>
      <c r="G96" s="97">
        <v>13.150821669899125</v>
      </c>
      <c r="H96" s="98">
        <v>6.8845466738617064E-2</v>
      </c>
      <c r="I96" s="97">
        <v>0.24412922211661622</v>
      </c>
      <c r="J96" s="93">
        <v>0.98538316988257535</v>
      </c>
      <c r="K96" s="96">
        <v>33.634390462162294</v>
      </c>
      <c r="L96" s="93">
        <v>9.1823959890568504E-2</v>
      </c>
      <c r="M96" s="83"/>
      <c r="N96" s="94">
        <v>1.7720905617324261</v>
      </c>
      <c r="O96" s="93">
        <v>3.2748935281435694</v>
      </c>
      <c r="P96" s="93">
        <v>1.1834881780081015</v>
      </c>
      <c r="Q96" s="95">
        <v>1.4285626249364813</v>
      </c>
      <c r="R96" s="94">
        <v>1.2317724910217083</v>
      </c>
      <c r="S96" s="93">
        <v>2.4572378984400505</v>
      </c>
      <c r="T96" s="93">
        <v>0.75768695898551219</v>
      </c>
      <c r="U96" s="95">
        <v>0.96541751777404838</v>
      </c>
      <c r="V96" s="93">
        <v>0.86079159365013125</v>
      </c>
      <c r="W96" s="93">
        <v>1.8940399114162658</v>
      </c>
      <c r="X96" s="93">
        <v>0.48277864766650808</v>
      </c>
      <c r="Y96" s="95">
        <v>0.66417660680109492</v>
      </c>
      <c r="AB96" s="173"/>
      <c r="AC96" s="169"/>
      <c r="AD96" s="166"/>
      <c r="AE96" s="170"/>
      <c r="AF96" s="170"/>
      <c r="AG96" s="170"/>
      <c r="AH96" s="170"/>
      <c r="AI96" s="170"/>
      <c r="AJ96" s="170"/>
      <c r="AK96" s="170"/>
      <c r="AL96" s="170"/>
    </row>
    <row r="97" spans="1:38" x14ac:dyDescent="0.25">
      <c r="A97" s="209"/>
      <c r="B97" s="194"/>
      <c r="C97" s="27">
        <v>322</v>
      </c>
      <c r="D97" s="93">
        <v>7.9283330700868486</v>
      </c>
      <c r="E97" s="97">
        <v>13.957597963865446</v>
      </c>
      <c r="F97" s="98">
        <v>4.7804016473553271E-2</v>
      </c>
      <c r="G97" s="97">
        <v>12.368862682454278</v>
      </c>
      <c r="H97" s="98">
        <v>6.3562376219067615E-2</v>
      </c>
      <c r="I97" s="97">
        <v>0.22826676974293317</v>
      </c>
      <c r="J97" s="93">
        <v>1.3024855401223419</v>
      </c>
      <c r="K97" s="96">
        <v>31.641048832289883</v>
      </c>
      <c r="L97" s="93">
        <v>0.10207735722760301</v>
      </c>
      <c r="M97" s="83"/>
      <c r="N97" s="94">
        <v>1.4785987383950769</v>
      </c>
      <c r="O97" s="93">
        <v>2.8096864000599995</v>
      </c>
      <c r="P97" s="93">
        <v>1.0093971566474462</v>
      </c>
      <c r="Q97" s="95">
        <v>1.2052411329990351</v>
      </c>
      <c r="R97" s="94">
        <v>1.0483665104637634</v>
      </c>
      <c r="S97" s="93">
        <v>2.1061175023527228</v>
      </c>
      <c r="T97" s="93">
        <v>0.65637074636729698</v>
      </c>
      <c r="U97" s="95">
        <v>0.82216054855190868</v>
      </c>
      <c r="V97" s="93">
        <v>0.75130274823217924</v>
      </c>
      <c r="W97" s="93">
        <v>1.6242165846166532</v>
      </c>
      <c r="X97" s="93">
        <v>0.42871867349861953</v>
      </c>
      <c r="Y97" s="95">
        <v>0.57345557486424048</v>
      </c>
      <c r="AB97" s="173"/>
      <c r="AC97" s="169"/>
      <c r="AD97" s="166"/>
      <c r="AE97" s="170"/>
      <c r="AF97" s="170"/>
      <c r="AG97" s="170"/>
      <c r="AH97" s="170"/>
      <c r="AI97" s="170"/>
      <c r="AJ97" s="170"/>
      <c r="AK97" s="170"/>
      <c r="AL97" s="170"/>
    </row>
    <row r="98" spans="1:38" x14ac:dyDescent="0.25">
      <c r="A98" s="209"/>
      <c r="B98" s="194"/>
      <c r="C98" s="27"/>
      <c r="D98" s="93"/>
      <c r="E98" s="97"/>
      <c r="F98" s="98"/>
      <c r="G98" s="97"/>
      <c r="H98" s="98"/>
      <c r="I98" s="97"/>
      <c r="J98" s="93"/>
      <c r="K98" s="96"/>
      <c r="L98" s="93"/>
      <c r="M98" s="83"/>
      <c r="N98" s="94"/>
      <c r="O98" s="93"/>
      <c r="P98" s="93"/>
      <c r="Q98" s="95"/>
      <c r="R98" s="94"/>
      <c r="S98" s="93"/>
      <c r="T98" s="93"/>
      <c r="U98" s="95"/>
      <c r="V98" s="93"/>
      <c r="W98" s="93"/>
      <c r="X98" s="93"/>
      <c r="Y98" s="95"/>
      <c r="AB98" s="173"/>
      <c r="AC98" s="169"/>
      <c r="AD98" s="166"/>
      <c r="AE98" s="170"/>
      <c r="AF98" s="170"/>
      <c r="AG98" s="170"/>
      <c r="AH98" s="170"/>
      <c r="AI98" s="170"/>
      <c r="AJ98" s="170"/>
      <c r="AK98" s="170"/>
      <c r="AL98" s="170"/>
    </row>
    <row r="99" spans="1:38" x14ac:dyDescent="0.25">
      <c r="A99" s="209"/>
      <c r="B99" s="194"/>
      <c r="C99" s="27"/>
      <c r="D99" s="93"/>
      <c r="E99" s="97"/>
      <c r="F99" s="98"/>
      <c r="G99" s="97"/>
      <c r="H99" s="98"/>
      <c r="I99" s="97"/>
      <c r="J99" s="93"/>
      <c r="K99" s="96"/>
      <c r="L99" s="93"/>
      <c r="M99" s="83"/>
      <c r="N99" s="94"/>
      <c r="O99" s="93"/>
      <c r="P99" s="93"/>
      <c r="Q99" s="95"/>
      <c r="R99" s="94"/>
      <c r="S99" s="93"/>
      <c r="T99" s="93"/>
      <c r="U99" s="95"/>
      <c r="V99" s="93"/>
      <c r="W99" s="93"/>
      <c r="X99" s="93"/>
      <c r="Y99" s="95"/>
      <c r="AB99" s="173"/>
      <c r="AC99" s="169"/>
      <c r="AD99" s="166"/>
      <c r="AE99" s="170"/>
      <c r="AF99" s="170"/>
      <c r="AG99" s="170"/>
      <c r="AH99" s="170"/>
      <c r="AI99" s="170"/>
      <c r="AJ99" s="170"/>
      <c r="AK99" s="170"/>
      <c r="AL99" s="170"/>
    </row>
    <row r="100" spans="1:38" x14ac:dyDescent="0.25">
      <c r="A100" s="209"/>
      <c r="B100" s="194"/>
      <c r="C100" s="27"/>
      <c r="D100" s="93"/>
      <c r="E100" s="97"/>
      <c r="F100" s="98"/>
      <c r="G100" s="97"/>
      <c r="H100" s="98"/>
      <c r="I100" s="97"/>
      <c r="J100" s="93"/>
      <c r="K100" s="96"/>
      <c r="L100" s="93"/>
      <c r="M100" s="83"/>
      <c r="N100" s="94"/>
      <c r="O100" s="93"/>
      <c r="P100" s="93"/>
      <c r="Q100" s="95"/>
      <c r="R100" s="94"/>
      <c r="S100" s="93"/>
      <c r="T100" s="93"/>
      <c r="U100" s="95"/>
      <c r="V100" s="93"/>
      <c r="W100" s="93"/>
      <c r="X100" s="93"/>
      <c r="Y100" s="95"/>
      <c r="AB100" s="173"/>
      <c r="AC100" s="169"/>
      <c r="AD100" s="166"/>
      <c r="AE100" s="170"/>
      <c r="AF100" s="170"/>
      <c r="AG100" s="170"/>
      <c r="AH100" s="170"/>
      <c r="AI100" s="170"/>
      <c r="AJ100" s="170"/>
      <c r="AK100" s="170"/>
      <c r="AL100" s="170"/>
    </row>
    <row r="101" spans="1:38" ht="15.75" thickBot="1" x14ac:dyDescent="0.3">
      <c r="A101" s="209"/>
      <c r="B101" s="194"/>
      <c r="C101" s="27"/>
      <c r="D101" s="99"/>
      <c r="E101" s="100"/>
      <c r="F101" s="101"/>
      <c r="G101" s="100"/>
      <c r="H101" s="101"/>
      <c r="I101" s="100"/>
      <c r="J101" s="99"/>
      <c r="K101" s="102"/>
      <c r="L101" s="99"/>
      <c r="M101" s="83"/>
      <c r="N101" s="94"/>
      <c r="O101" s="93"/>
      <c r="P101" s="93"/>
      <c r="Q101" s="95"/>
      <c r="R101" s="94"/>
      <c r="S101" s="93"/>
      <c r="T101" s="93"/>
      <c r="U101" s="95"/>
      <c r="V101" s="93"/>
      <c r="W101" s="93"/>
      <c r="X101" s="93"/>
      <c r="Y101" s="95"/>
      <c r="AB101" s="173"/>
      <c r="AC101" s="169"/>
      <c r="AD101" s="166"/>
      <c r="AE101" s="170"/>
      <c r="AF101" s="170"/>
      <c r="AG101" s="170"/>
      <c r="AH101" s="170"/>
      <c r="AI101" s="170"/>
      <c r="AJ101" s="170"/>
      <c r="AK101" s="170"/>
      <c r="AL101" s="170"/>
    </row>
    <row r="102" spans="1:38" x14ac:dyDescent="0.25">
      <c r="A102" s="209"/>
      <c r="B102" s="194"/>
      <c r="C102" s="145" t="s">
        <v>28</v>
      </c>
      <c r="D102" s="103">
        <f>AVERAGE(D93:D101)</f>
        <v>10.837854082878115</v>
      </c>
      <c r="E102" s="104">
        <f t="shared" ref="E102:L102" si="204">AVERAGE(E93:E101)</f>
        <v>15.471036481428944</v>
      </c>
      <c r="F102" s="105">
        <f t="shared" si="204"/>
        <v>5.729329698451785E-2</v>
      </c>
      <c r="G102" s="104">
        <f t="shared" si="204"/>
        <v>10.656408448167861</v>
      </c>
      <c r="H102" s="105">
        <f t="shared" si="204"/>
        <v>0.11367165646396948</v>
      </c>
      <c r="I102" s="104">
        <f t="shared" si="204"/>
        <v>0.45206901536146776</v>
      </c>
      <c r="J102" s="106">
        <f t="shared" si="204"/>
        <v>1.1104248529654424</v>
      </c>
      <c r="K102" s="107">
        <f t="shared" si="204"/>
        <v>32.795431066025074</v>
      </c>
      <c r="L102" s="106">
        <f t="shared" si="204"/>
        <v>8.8896854255397034E-2</v>
      </c>
      <c r="M102" s="83"/>
      <c r="N102" s="103">
        <f t="shared" ref="N102:U102" si="205">AVERAGE(N93:N101)</f>
        <v>1.8311797715892388</v>
      </c>
      <c r="O102" s="106">
        <f t="shared" si="205"/>
        <v>2.9154227127708494</v>
      </c>
      <c r="P102" s="106">
        <f t="shared" si="205"/>
        <v>1.0411776512381348</v>
      </c>
      <c r="Q102" s="108">
        <f t="shared" si="205"/>
        <v>1.2732391012605786</v>
      </c>
      <c r="R102" s="103">
        <f t="shared" si="205"/>
        <v>1.306299842937678</v>
      </c>
      <c r="S102" s="106">
        <f t="shared" si="205"/>
        <v>2.2986725797362628</v>
      </c>
      <c r="T102" s="106">
        <f t="shared" si="205"/>
        <v>0.71707200006424243</v>
      </c>
      <c r="U102" s="108">
        <f t="shared" si="205"/>
        <v>0.92026623157699738</v>
      </c>
      <c r="V102" s="103">
        <f>AVERAGE(V93:V101)</f>
        <v>0.93619900795904665</v>
      </c>
      <c r="W102" s="106">
        <f>AVERAGE(W93:W101)</f>
        <v>1.8533969729137081</v>
      </c>
      <c r="X102" s="106">
        <f>AVERAGE(X93:X101)</f>
        <v>0.49528246278165139</v>
      </c>
      <c r="Y102" s="108">
        <f>AVERAGE(Y93:Y101)</f>
        <v>0.67710632605988441</v>
      </c>
      <c r="AB102" s="173"/>
      <c r="AC102" s="174"/>
      <c r="AD102" s="174"/>
      <c r="AE102" s="170"/>
      <c r="AF102" s="170"/>
      <c r="AG102" s="170"/>
      <c r="AH102" s="170"/>
      <c r="AI102" s="170"/>
      <c r="AJ102" s="170"/>
      <c r="AK102" s="170"/>
      <c r="AL102" s="170"/>
    </row>
    <row r="103" spans="1:38" x14ac:dyDescent="0.25">
      <c r="A103" s="209"/>
      <c r="B103" s="194"/>
      <c r="C103" s="146" t="s">
        <v>29</v>
      </c>
      <c r="D103" s="109">
        <f>_xlfn.STDEV.S(D93:D101)</f>
        <v>4.2481167814855079</v>
      </c>
      <c r="E103" s="110">
        <f t="shared" ref="E103:L103" si="206">_xlfn.STDEV.S(E93:E101)</f>
        <v>5.5903711223783858</v>
      </c>
      <c r="F103" s="111">
        <f t="shared" si="206"/>
        <v>6.1823325303305032E-2</v>
      </c>
      <c r="G103" s="110">
        <f t="shared" si="206"/>
        <v>2.3527736959480348</v>
      </c>
      <c r="H103" s="111">
        <f t="shared" si="206"/>
        <v>4.5148272911160199E-2</v>
      </c>
      <c r="I103" s="110">
        <f t="shared" si="206"/>
        <v>0.34748261148450132</v>
      </c>
      <c r="J103" s="112">
        <f t="shared" si="206"/>
        <v>0.27483645288018854</v>
      </c>
      <c r="K103" s="113">
        <f t="shared" si="206"/>
        <v>3.3121016753145689</v>
      </c>
      <c r="L103" s="112">
        <f t="shared" si="206"/>
        <v>8.5139749213949331E-3</v>
      </c>
      <c r="M103" s="114"/>
      <c r="N103" s="109">
        <f t="shared" ref="N103:U103" si="207">_xlfn.STDEV.S(N93:N101)</f>
        <v>0.34610729118020644</v>
      </c>
      <c r="O103" s="112">
        <f t="shared" si="207"/>
        <v>0.24745075719450671</v>
      </c>
      <c r="P103" s="112">
        <f t="shared" si="207"/>
        <v>0.14618043433320013</v>
      </c>
      <c r="Q103" s="115">
        <f t="shared" si="207"/>
        <v>0.16378734232029368</v>
      </c>
      <c r="R103" s="109">
        <f t="shared" si="207"/>
        <v>0.24894615319476751</v>
      </c>
      <c r="S103" s="112">
        <f t="shared" si="207"/>
        <v>0.17703584094787159</v>
      </c>
      <c r="T103" s="112">
        <f t="shared" si="207"/>
        <v>8.6156125333998648E-2</v>
      </c>
      <c r="U103" s="115">
        <f t="shared" si="207"/>
        <v>0.10712381653762762</v>
      </c>
      <c r="V103" s="109">
        <f>_xlfn.STDEV.S(V93:V101)</f>
        <v>0.17693762366649227</v>
      </c>
      <c r="W103" s="112">
        <f>_xlfn.STDEV.S(W93:W101)</f>
        <v>0.18456996657559033</v>
      </c>
      <c r="X103" s="112">
        <f>_xlfn.STDEV.S(X93:X101)</f>
        <v>6.4929001209603973E-2</v>
      </c>
      <c r="Y103" s="115">
        <f>_xlfn.STDEV.S(Y93:Y101)</f>
        <v>8.7845208492849769E-2</v>
      </c>
      <c r="AB103" s="173"/>
      <c r="AC103" s="174"/>
      <c r="AD103" s="174"/>
      <c r="AE103" s="170"/>
      <c r="AF103" s="170"/>
      <c r="AG103" s="170"/>
      <c r="AH103" s="170"/>
      <c r="AI103" s="170"/>
      <c r="AJ103" s="170"/>
      <c r="AK103" s="170"/>
      <c r="AL103" s="170"/>
    </row>
    <row r="104" spans="1:38" ht="15.75" thickBot="1" x14ac:dyDescent="0.3">
      <c r="A104" s="209"/>
      <c r="B104" s="195"/>
      <c r="C104" s="147" t="s">
        <v>30</v>
      </c>
      <c r="D104" s="116">
        <f>D103/SQRT(COUNT(D93:D101))</f>
        <v>1.899815579951843</v>
      </c>
      <c r="E104" s="117">
        <f t="shared" ref="E104:L104" si="208">E103/SQRT(COUNT(E93:E101))</f>
        <v>2.500089969817973</v>
      </c>
      <c r="F104" s="118">
        <f t="shared" si="208"/>
        <v>2.7648231594654571E-2</v>
      </c>
      <c r="G104" s="117">
        <f t="shared" si="208"/>
        <v>1.0521923839626455</v>
      </c>
      <c r="H104" s="118">
        <f t="shared" si="208"/>
        <v>2.0190921459213303E-2</v>
      </c>
      <c r="I104" s="117">
        <f t="shared" si="208"/>
        <v>0.15539894805569882</v>
      </c>
      <c r="J104" s="119">
        <f t="shared" si="208"/>
        <v>0.12291059826700389</v>
      </c>
      <c r="K104" s="120">
        <f t="shared" si="208"/>
        <v>1.4812168988788625</v>
      </c>
      <c r="L104" s="119">
        <f t="shared" si="208"/>
        <v>3.8075653365934998E-3</v>
      </c>
      <c r="M104" s="114"/>
      <c r="N104" s="116">
        <f t="shared" ref="N104:U104" si="209">_xlfn.STDEV.S(N93:N101)/SQRT(COUNT(N93:N101))</f>
        <v>0.154783886117451</v>
      </c>
      <c r="O104" s="119">
        <f t="shared" si="209"/>
        <v>0.11066334283414242</v>
      </c>
      <c r="P104" s="119">
        <f t="shared" si="209"/>
        <v>6.5373877629895924E-2</v>
      </c>
      <c r="Q104" s="121">
        <f t="shared" si="209"/>
        <v>7.3247926256440957E-2</v>
      </c>
      <c r="R104" s="116">
        <f t="shared" si="209"/>
        <v>0.11133210425611531</v>
      </c>
      <c r="S104" s="119">
        <f t="shared" si="209"/>
        <v>7.9172834962656327E-2</v>
      </c>
      <c r="T104" s="119">
        <f t="shared" si="209"/>
        <v>3.853019058496255E-2</v>
      </c>
      <c r="U104" s="121">
        <f t="shared" si="209"/>
        <v>4.7907227157470297E-2</v>
      </c>
      <c r="V104" s="116">
        <f>_xlfn.STDEV.S(V93:V101)/SQRT(COUNT(V93:V101))</f>
        <v>7.912891085911046E-2</v>
      </c>
      <c r="W104" s="119">
        <f>_xlfn.STDEV.S(W93:W101)/SQRT(COUNT(W93:W101))</f>
        <v>8.2542198373576806E-2</v>
      </c>
      <c r="X104" s="119">
        <f>_xlfn.STDEV.S(X93:X101)/SQRT(COUNT(X93:X101))</f>
        <v>2.9037132083168108E-2</v>
      </c>
      <c r="Y104" s="121">
        <f>_xlfn.STDEV.S(Y93:Y101)/SQRT(COUNT(Y93:Y101))</f>
        <v>3.9285571537530782E-2</v>
      </c>
      <c r="AB104" s="173"/>
      <c r="AC104" s="174"/>
      <c r="AD104" s="174"/>
      <c r="AE104" s="170"/>
      <c r="AF104" s="170"/>
      <c r="AG104" s="170"/>
      <c r="AH104" s="170"/>
      <c r="AI104" s="170"/>
      <c r="AJ104" s="170"/>
      <c r="AK104" s="170"/>
      <c r="AL104" s="170"/>
    </row>
    <row r="105" spans="1:38" x14ac:dyDescent="0.25">
      <c r="A105" s="209"/>
      <c r="B105" s="193" t="s">
        <v>60</v>
      </c>
      <c r="C105" s="14">
        <v>182</v>
      </c>
      <c r="D105" s="87">
        <v>2.3373116307929387E-14</v>
      </c>
      <c r="E105" s="88">
        <v>15.147293650719794</v>
      </c>
      <c r="F105" s="89">
        <v>0.25284086804822081</v>
      </c>
      <c r="G105" s="88">
        <v>9.1272121231043055</v>
      </c>
      <c r="H105" s="89">
        <v>2.5633742437593848E-2</v>
      </c>
      <c r="I105" s="88">
        <v>5.0984929110521993</v>
      </c>
      <c r="J105" s="87">
        <v>0.38993515946789564</v>
      </c>
      <c r="K105" s="90">
        <v>36.537462017863163</v>
      </c>
      <c r="L105" s="87">
        <v>8.6804250769462202E-2</v>
      </c>
      <c r="M105" s="83"/>
      <c r="N105" s="91">
        <v>1.5048621667880506</v>
      </c>
      <c r="O105" s="87">
        <v>2.3620127946313034</v>
      </c>
      <c r="P105" s="87">
        <v>0.80130776915040458</v>
      </c>
      <c r="Q105" s="92">
        <v>1.0636225673853514</v>
      </c>
      <c r="R105" s="91">
        <v>0.64685243956658078</v>
      </c>
      <c r="S105" s="87">
        <v>1.7792148081320422</v>
      </c>
      <c r="T105" s="87">
        <v>0.34723813085365746</v>
      </c>
      <c r="U105" s="92">
        <v>0.54731932920093307</v>
      </c>
      <c r="V105" s="93">
        <v>0.87152175912235519</v>
      </c>
      <c r="W105" s="93">
        <v>1.9404228165689887</v>
      </c>
      <c r="X105" s="93">
        <v>0.46526890057270309</v>
      </c>
      <c r="Y105" s="95">
        <v>0.68293258040769611</v>
      </c>
      <c r="AB105" s="173"/>
      <c r="AC105" s="169"/>
      <c r="AD105" s="166"/>
      <c r="AE105" s="170"/>
      <c r="AF105" s="170"/>
      <c r="AG105" s="170"/>
      <c r="AH105" s="170"/>
      <c r="AI105" s="170"/>
      <c r="AJ105" s="170"/>
      <c r="AK105" s="170"/>
      <c r="AL105" s="170"/>
    </row>
    <row r="106" spans="1:38" x14ac:dyDescent="0.25">
      <c r="A106" s="209"/>
      <c r="B106" s="194"/>
      <c r="C106" s="27">
        <v>184</v>
      </c>
      <c r="D106" s="93">
        <v>16.147546279786351</v>
      </c>
      <c r="E106" s="97">
        <v>13.832463546601257</v>
      </c>
      <c r="F106" s="98">
        <v>1.630447992143432E-11</v>
      </c>
      <c r="G106" s="97">
        <v>13.806210999069858</v>
      </c>
      <c r="H106" s="98">
        <v>0.16475427141243568</v>
      </c>
      <c r="I106" s="97">
        <v>1.0530764979080531</v>
      </c>
      <c r="J106" s="93">
        <v>1.010321853246497</v>
      </c>
      <c r="K106" s="96">
        <v>29.042617693364704</v>
      </c>
      <c r="L106" s="93">
        <v>7.5227609735424847E-2</v>
      </c>
      <c r="M106" s="83"/>
      <c r="N106" s="94">
        <v>2.1123432476012374</v>
      </c>
      <c r="O106" s="93">
        <v>4.0196524607116784</v>
      </c>
      <c r="P106" s="93">
        <v>1.1143532631044792</v>
      </c>
      <c r="Q106" s="95">
        <v>1.4096653008409443</v>
      </c>
      <c r="R106" s="94">
        <v>0.84502791608296457</v>
      </c>
      <c r="S106" s="93">
        <v>2.4459676287363088</v>
      </c>
      <c r="T106" s="93">
        <v>0.51028435602701416</v>
      </c>
      <c r="U106" s="95">
        <v>0.72866907244462131</v>
      </c>
      <c r="V106" s="93">
        <v>1.1791424806437885</v>
      </c>
      <c r="W106" s="93">
        <v>2.9156494910352562</v>
      </c>
      <c r="X106" s="93">
        <v>0.68144256546937554</v>
      </c>
      <c r="Y106" s="95">
        <v>0.92313790456556155</v>
      </c>
      <c r="AB106" s="173"/>
      <c r="AC106" s="169"/>
      <c r="AD106" s="166"/>
      <c r="AE106" s="170"/>
      <c r="AF106" s="170"/>
      <c r="AG106" s="170"/>
      <c r="AH106" s="170"/>
      <c r="AI106" s="170"/>
      <c r="AJ106" s="170"/>
      <c r="AK106" s="170"/>
      <c r="AL106" s="170"/>
    </row>
    <row r="107" spans="1:38" x14ac:dyDescent="0.25">
      <c r="A107" s="209"/>
      <c r="B107" s="194"/>
      <c r="C107" s="27">
        <v>188</v>
      </c>
      <c r="D107" s="93">
        <v>16.202160406988945</v>
      </c>
      <c r="E107" s="97">
        <v>15.572799185477741</v>
      </c>
      <c r="F107" s="98">
        <v>6.4248520069938017E-2</v>
      </c>
      <c r="G107" s="97">
        <v>10.549474098388743</v>
      </c>
      <c r="H107" s="98">
        <v>6.4156510671075556E-2</v>
      </c>
      <c r="I107" s="97">
        <v>0.85182876980213862</v>
      </c>
      <c r="J107" s="93">
        <v>0.95986879030923133</v>
      </c>
      <c r="K107" s="96">
        <v>36.36989563509249</v>
      </c>
      <c r="L107" s="93">
        <v>5.9746215140132043E-2</v>
      </c>
      <c r="M107" s="83"/>
      <c r="N107" s="94">
        <v>2.1245375718553303</v>
      </c>
      <c r="O107" s="93">
        <v>3.0803710485722831</v>
      </c>
      <c r="P107" s="93">
        <v>1.4951794217380536</v>
      </c>
      <c r="Q107" s="95">
        <v>1.7721826603049162</v>
      </c>
      <c r="R107" s="94">
        <v>0.8070113366384698</v>
      </c>
      <c r="S107" s="93">
        <v>1.581219228254648</v>
      </c>
      <c r="T107" s="93">
        <v>0.48236757019640825</v>
      </c>
      <c r="U107" s="95">
        <v>0.67081375421439138</v>
      </c>
      <c r="V107" s="93">
        <v>1.1484090915023104</v>
      </c>
      <c r="W107" s="93">
        <v>1.9814315163181169</v>
      </c>
      <c r="X107" s="93">
        <v>0.73634500775007972</v>
      </c>
      <c r="Y107" s="95">
        <v>0.9490315518460134</v>
      </c>
      <c r="AB107" s="173"/>
      <c r="AC107" s="169"/>
      <c r="AD107" s="166"/>
      <c r="AE107" s="170"/>
      <c r="AF107" s="170"/>
      <c r="AG107" s="170"/>
      <c r="AH107" s="170"/>
      <c r="AI107" s="170"/>
      <c r="AJ107" s="170"/>
      <c r="AK107" s="170"/>
      <c r="AL107" s="170"/>
    </row>
    <row r="108" spans="1:38" x14ac:dyDescent="0.25">
      <c r="A108" s="209"/>
      <c r="B108" s="194"/>
      <c r="C108" s="27">
        <v>192</v>
      </c>
      <c r="D108" s="93">
        <v>18.17019876691343</v>
      </c>
      <c r="E108" s="97">
        <v>9.3228215844685387</v>
      </c>
      <c r="F108" s="98">
        <v>0.13650961076629786</v>
      </c>
      <c r="G108" s="97">
        <v>8.4469724760405018</v>
      </c>
      <c r="H108" s="98">
        <v>0.17146268909890261</v>
      </c>
      <c r="I108" s="97">
        <v>7.1761549233528621E-2</v>
      </c>
      <c r="J108" s="93">
        <v>1.4055666846251678</v>
      </c>
      <c r="K108" s="96">
        <v>29.792776560975938</v>
      </c>
      <c r="L108" s="93">
        <v>6.7469055096672489E-2</v>
      </c>
      <c r="M108" s="83"/>
      <c r="N108" s="94">
        <v>2.333067380348357</v>
      </c>
      <c r="O108" s="93">
        <v>4.948979417378176</v>
      </c>
      <c r="P108" s="93">
        <v>1.4598129795633634</v>
      </c>
      <c r="Q108" s="95">
        <v>1.7417290985287415</v>
      </c>
      <c r="R108" s="94">
        <v>0.91274871033728056</v>
      </c>
      <c r="S108" s="93">
        <v>2.6238127918421719</v>
      </c>
      <c r="T108" s="93">
        <v>0.54537670819858219</v>
      </c>
      <c r="U108" s="95">
        <v>0.74844795822109544</v>
      </c>
      <c r="V108" s="93">
        <v>1.292272281264198</v>
      </c>
      <c r="W108" s="93">
        <v>3.2811796733573901</v>
      </c>
      <c r="X108" s="93">
        <v>0.79091548808467893</v>
      </c>
      <c r="Y108" s="95">
        <v>1.0166551145903568</v>
      </c>
      <c r="AB108" s="173"/>
      <c r="AC108" s="169"/>
      <c r="AD108" s="166"/>
      <c r="AE108" s="170"/>
      <c r="AF108" s="170"/>
      <c r="AG108" s="170"/>
      <c r="AH108" s="170"/>
      <c r="AI108" s="170"/>
      <c r="AJ108" s="170"/>
      <c r="AK108" s="170"/>
      <c r="AL108" s="170"/>
    </row>
    <row r="109" spans="1:38" x14ac:dyDescent="0.25">
      <c r="A109" s="209"/>
      <c r="B109" s="194"/>
      <c r="C109" s="27">
        <v>256</v>
      </c>
      <c r="D109" s="93">
        <v>8.5805537892451653</v>
      </c>
      <c r="E109" s="97">
        <v>13.873824873384114</v>
      </c>
      <c r="F109" s="98">
        <v>4.1609424799013528E-2</v>
      </c>
      <c r="G109" s="97">
        <v>10.499944446896272</v>
      </c>
      <c r="H109" s="98">
        <v>9.4633402672246097E-2</v>
      </c>
      <c r="I109" s="97">
        <v>0.82810298030938678</v>
      </c>
      <c r="J109" s="93">
        <v>0.63962897890700698</v>
      </c>
      <c r="K109" s="96">
        <v>36.265648036470267</v>
      </c>
      <c r="L109" s="93">
        <v>7.3059732771105071E-2</v>
      </c>
      <c r="M109" s="83"/>
      <c r="N109" s="94">
        <v>1.671689139289541</v>
      </c>
      <c r="O109" s="93">
        <v>3.0417674556820558</v>
      </c>
      <c r="P109" s="93">
        <v>1.0804097801194266</v>
      </c>
      <c r="Q109" s="95">
        <v>1.3722648919570619</v>
      </c>
      <c r="R109" s="94">
        <v>0.69255274926959243</v>
      </c>
      <c r="S109" s="93">
        <v>1.8958612897139455</v>
      </c>
      <c r="T109" s="93">
        <v>0.43756748970839426</v>
      </c>
      <c r="U109" s="95">
        <v>0.65902807455771728</v>
      </c>
      <c r="V109" s="93">
        <v>0.95147807686233676</v>
      </c>
      <c r="W109" s="93">
        <v>2.2159390960190462</v>
      </c>
      <c r="X109" s="93">
        <v>0.60717723824989545</v>
      </c>
      <c r="Y109" s="95">
        <v>0.84868195342182051</v>
      </c>
      <c r="AB109" s="173"/>
      <c r="AC109" s="169"/>
      <c r="AD109" s="166"/>
      <c r="AE109" s="170"/>
      <c r="AF109" s="170"/>
      <c r="AG109" s="170"/>
      <c r="AH109" s="170"/>
      <c r="AI109" s="170"/>
      <c r="AJ109" s="170"/>
      <c r="AK109" s="170"/>
      <c r="AL109" s="170"/>
    </row>
    <row r="110" spans="1:38" x14ac:dyDescent="0.25">
      <c r="A110" s="209"/>
      <c r="B110" s="194"/>
      <c r="C110" s="27">
        <v>656</v>
      </c>
      <c r="D110" s="93">
        <v>14.078052882098689</v>
      </c>
      <c r="E110" s="97">
        <v>12.020879270760606</v>
      </c>
      <c r="F110" s="98">
        <v>0.20090431875303477</v>
      </c>
      <c r="G110" s="97">
        <v>13.611220927063631</v>
      </c>
      <c r="H110" s="98">
        <v>0.12215390397096462</v>
      </c>
      <c r="I110" s="97">
        <v>0.80673671382531287</v>
      </c>
      <c r="J110" s="93">
        <v>1.682753687944514</v>
      </c>
      <c r="K110" s="96">
        <v>30.440616802243554</v>
      </c>
      <c r="L110" s="93">
        <v>8.2128777097154174E-2</v>
      </c>
      <c r="M110" s="83"/>
      <c r="N110" s="94">
        <v>1.7988472786889897</v>
      </c>
      <c r="O110" s="93">
        <v>3.7597987458782165</v>
      </c>
      <c r="P110" s="93">
        <v>1.3239692260745233</v>
      </c>
      <c r="Q110" s="95">
        <v>1.5618447301467464</v>
      </c>
      <c r="R110" s="94">
        <v>0.72641083650810123</v>
      </c>
      <c r="S110" s="93">
        <v>1.9370870164822951</v>
      </c>
      <c r="T110" s="93">
        <v>0.4814252420171013</v>
      </c>
      <c r="U110" s="95">
        <v>0.63822976633449535</v>
      </c>
      <c r="V110" s="93">
        <v>1.0078646077015101</v>
      </c>
      <c r="W110" s="93">
        <v>2.4317234604548301</v>
      </c>
      <c r="X110" s="93">
        <v>0.6970350473810879</v>
      </c>
      <c r="Y110" s="95">
        <v>0.87631473418769212</v>
      </c>
      <c r="AB110" s="173"/>
      <c r="AC110" s="169"/>
      <c r="AD110" s="166"/>
      <c r="AE110" s="170"/>
      <c r="AF110" s="170"/>
      <c r="AG110" s="170"/>
      <c r="AH110" s="170"/>
      <c r="AI110" s="170"/>
      <c r="AJ110" s="170"/>
      <c r="AK110" s="170"/>
      <c r="AL110" s="170"/>
    </row>
    <row r="111" spans="1:38" x14ac:dyDescent="0.25">
      <c r="A111" s="209"/>
      <c r="B111" s="194"/>
      <c r="C111" s="27">
        <v>670</v>
      </c>
      <c r="D111" s="93">
        <v>12.928925046260206</v>
      </c>
      <c r="E111" s="97">
        <v>11.926978672154645</v>
      </c>
      <c r="F111" s="98">
        <v>0.16321923216459711</v>
      </c>
      <c r="G111" s="97">
        <v>18.626045998979023</v>
      </c>
      <c r="H111" s="98">
        <v>0.23922558534634694</v>
      </c>
      <c r="I111" s="97">
        <v>0.62898249935259054</v>
      </c>
      <c r="J111" s="93">
        <v>1.243836874375307</v>
      </c>
      <c r="K111" s="96">
        <v>36.273981631237618</v>
      </c>
      <c r="L111" s="93">
        <v>5.8202676274795591E-2</v>
      </c>
      <c r="M111" s="83"/>
      <c r="N111" s="94">
        <v>2.0463439972975594</v>
      </c>
      <c r="O111" s="93">
        <v>3.5165881540987143</v>
      </c>
      <c r="P111" s="93">
        <v>1.1885050810809674</v>
      </c>
      <c r="Q111" s="95">
        <v>1.4578303158308681</v>
      </c>
      <c r="R111" s="94">
        <v>0.88315773146781462</v>
      </c>
      <c r="S111" s="93">
        <v>2.1997963085196526</v>
      </c>
      <c r="T111" s="93">
        <v>0.5031337215094106</v>
      </c>
      <c r="U111" s="95">
        <v>0.70801063690049859</v>
      </c>
      <c r="V111" s="93">
        <v>1.194843135462307</v>
      </c>
      <c r="W111" s="93">
        <v>2.5712526353765668</v>
      </c>
      <c r="X111" s="93">
        <v>0.68740500967132723</v>
      </c>
      <c r="Y111" s="95">
        <v>0.91078828875866236</v>
      </c>
      <c r="AB111" s="173"/>
      <c r="AC111" s="169"/>
      <c r="AD111" s="166"/>
      <c r="AE111" s="170"/>
      <c r="AF111" s="170"/>
      <c r="AG111" s="170"/>
      <c r="AH111" s="170"/>
      <c r="AI111" s="170"/>
      <c r="AJ111" s="170"/>
      <c r="AK111" s="170"/>
      <c r="AL111" s="170"/>
    </row>
    <row r="112" spans="1:38" x14ac:dyDescent="0.25">
      <c r="A112" s="209"/>
      <c r="B112" s="194"/>
      <c r="C112" s="27">
        <v>676</v>
      </c>
      <c r="D112" s="93">
        <v>21.860292194369197</v>
      </c>
      <c r="E112" s="97">
        <v>10.108881684091338</v>
      </c>
      <c r="F112" s="98">
        <v>2.2877831324245963</v>
      </c>
      <c r="G112" s="97">
        <v>6.0767049585926953</v>
      </c>
      <c r="H112" s="98">
        <v>0.37117452081836411</v>
      </c>
      <c r="I112" s="97">
        <v>3.4893554643736513</v>
      </c>
      <c r="J112" s="93">
        <v>2.7737614955843446</v>
      </c>
      <c r="K112" s="96">
        <v>28.434658796149133</v>
      </c>
      <c r="L112" s="93">
        <v>5.8410716751303993E-2</v>
      </c>
      <c r="M112" s="83"/>
      <c r="N112" s="94">
        <v>2.0002273580300178</v>
      </c>
      <c r="O112" s="93">
        <v>2.2008179926261375</v>
      </c>
      <c r="P112" s="93">
        <v>0.72040374432560228</v>
      </c>
      <c r="Q112" s="95">
        <v>0.87665461325038552</v>
      </c>
      <c r="R112" s="94">
        <v>0.74415869191812678</v>
      </c>
      <c r="S112" s="93">
        <v>1.4394927122505918</v>
      </c>
      <c r="T112" s="93">
        <v>0.32193801672054567</v>
      </c>
      <c r="U112" s="95">
        <v>0.43876220899057472</v>
      </c>
      <c r="V112" s="93">
        <v>1.0769967155853017</v>
      </c>
      <c r="W112" s="93">
        <v>1.6741164240620021</v>
      </c>
      <c r="X112" s="93">
        <v>0.4394148971664224</v>
      </c>
      <c r="Y112" s="95">
        <v>0.56862470237828511</v>
      </c>
      <c r="AB112" s="173"/>
      <c r="AC112" s="169"/>
      <c r="AD112" s="166"/>
      <c r="AE112" s="170"/>
      <c r="AF112" s="170"/>
      <c r="AG112" s="170"/>
      <c r="AH112" s="170"/>
      <c r="AI112" s="170"/>
      <c r="AJ112" s="170"/>
      <c r="AK112" s="170"/>
      <c r="AL112" s="170"/>
    </row>
    <row r="113" spans="1:39" ht="15.75" thickBot="1" x14ac:dyDescent="0.3">
      <c r="A113" s="209"/>
      <c r="B113" s="194"/>
      <c r="C113" s="27">
        <v>677</v>
      </c>
      <c r="D113" s="99">
        <v>20.661525568155696</v>
      </c>
      <c r="E113" s="100">
        <v>3.1082478482704774</v>
      </c>
      <c r="F113" s="101">
        <v>3.2866639763211185</v>
      </c>
      <c r="G113" s="100">
        <v>6.7246797823430517</v>
      </c>
      <c r="H113" s="101">
        <v>0.47801167554295448</v>
      </c>
      <c r="I113" s="100">
        <v>1.9639347435411256</v>
      </c>
      <c r="J113" s="99">
        <v>3.2490846684612431</v>
      </c>
      <c r="K113" s="102">
        <v>31.848295040964214</v>
      </c>
      <c r="L113" s="99">
        <v>5.43617515496643E-2</v>
      </c>
      <c r="M113" s="83"/>
      <c r="N113" s="94">
        <v>1.6812250795352448</v>
      </c>
      <c r="O113" s="93">
        <v>2.3181566038856256</v>
      </c>
      <c r="P113" s="93">
        <v>0.87610925803643813</v>
      </c>
      <c r="Q113" s="95">
        <v>1.020511387655622</v>
      </c>
      <c r="R113" s="94">
        <v>0.63987472697120684</v>
      </c>
      <c r="S113" s="93">
        <v>1.3973331707211956</v>
      </c>
      <c r="T113" s="93">
        <v>0.34854436873054412</v>
      </c>
      <c r="U113" s="95">
        <v>0.44972141620266365</v>
      </c>
      <c r="V113" s="93">
        <v>0.91729767487669844</v>
      </c>
      <c r="W113" s="93">
        <v>1.6662368624687431</v>
      </c>
      <c r="X113" s="93">
        <v>0.49575480145949202</v>
      </c>
      <c r="Y113" s="95">
        <v>0.60983098782354528</v>
      </c>
      <c r="AB113" s="173"/>
      <c r="AC113" s="169"/>
      <c r="AD113" s="166"/>
      <c r="AE113" s="170"/>
      <c r="AF113" s="170"/>
      <c r="AG113" s="170"/>
      <c r="AH113" s="170"/>
      <c r="AI113" s="170"/>
      <c r="AJ113" s="170"/>
      <c r="AK113" s="170"/>
      <c r="AL113" s="170"/>
    </row>
    <row r="114" spans="1:39" x14ac:dyDescent="0.25">
      <c r="A114" s="209"/>
      <c r="B114" s="194"/>
      <c r="C114" s="145" t="s">
        <v>28</v>
      </c>
      <c r="D114" s="103">
        <f>AVERAGE(D105:D113)</f>
        <v>14.292139437090855</v>
      </c>
      <c r="E114" s="104">
        <f t="shared" ref="E114:L114" si="210">AVERAGE(E105:E113)</f>
        <v>11.65713225732539</v>
      </c>
      <c r="F114" s="105">
        <f t="shared" si="210"/>
        <v>0.71486434259590248</v>
      </c>
      <c r="G114" s="104">
        <f t="shared" si="210"/>
        <v>10.829829534497565</v>
      </c>
      <c r="H114" s="105">
        <f t="shared" si="210"/>
        <v>0.19235625577454266</v>
      </c>
      <c r="I114" s="104">
        <f t="shared" si="210"/>
        <v>1.6435857921553321</v>
      </c>
      <c r="J114" s="106">
        <f t="shared" si="210"/>
        <v>1.4838620214356899</v>
      </c>
      <c r="K114" s="107">
        <f t="shared" si="210"/>
        <v>32.778439134929009</v>
      </c>
      <c r="L114" s="106">
        <f t="shared" si="210"/>
        <v>6.8378976131746066E-2</v>
      </c>
      <c r="M114" s="83"/>
      <c r="N114" s="103">
        <f t="shared" ref="N114:U114" si="211">AVERAGE(N105:N113)</f>
        <v>1.9192381354927031</v>
      </c>
      <c r="O114" s="106">
        <f t="shared" si="211"/>
        <v>3.2497938526071324</v>
      </c>
      <c r="P114" s="106">
        <f t="shared" si="211"/>
        <v>1.1177833914659177</v>
      </c>
      <c r="Q114" s="108">
        <f t="shared" si="211"/>
        <v>1.3640339517667377</v>
      </c>
      <c r="R114" s="103">
        <f t="shared" si="211"/>
        <v>0.76642168208445982</v>
      </c>
      <c r="S114" s="106">
        <f t="shared" si="211"/>
        <v>1.922198328294761</v>
      </c>
      <c r="T114" s="106">
        <f t="shared" si="211"/>
        <v>0.44198617821796199</v>
      </c>
      <c r="U114" s="108">
        <f t="shared" si="211"/>
        <v>0.62100024634077677</v>
      </c>
      <c r="V114" s="103">
        <f>AVERAGE(V105:V113)</f>
        <v>1.0710917581134227</v>
      </c>
      <c r="W114" s="106">
        <f>AVERAGE(W105:W113)</f>
        <v>2.2975502195178823</v>
      </c>
      <c r="X114" s="106">
        <f>AVERAGE(X105:X113)</f>
        <v>0.62230655064500695</v>
      </c>
      <c r="Y114" s="108">
        <f>AVERAGE(Y105:Y113)</f>
        <v>0.82066642421995928</v>
      </c>
      <c r="AB114" s="173"/>
      <c r="AC114" s="174"/>
      <c r="AD114" s="174"/>
      <c r="AE114" s="170"/>
      <c r="AF114" s="170"/>
      <c r="AG114" s="170"/>
      <c r="AH114" s="170"/>
      <c r="AI114" s="170"/>
      <c r="AJ114" s="170"/>
      <c r="AK114" s="170"/>
      <c r="AL114" s="170"/>
    </row>
    <row r="115" spans="1:39" x14ac:dyDescent="0.25">
      <c r="A115" s="209"/>
      <c r="B115" s="194"/>
      <c r="C115" s="146" t="s">
        <v>29</v>
      </c>
      <c r="D115" s="109">
        <f>_xlfn.STDEV.S(D105:D113)</f>
        <v>6.6967130136490951</v>
      </c>
      <c r="E115" s="110">
        <f t="shared" ref="E115:L115" si="212">_xlfn.STDEV.S(E105:E113)</f>
        <v>3.845356065893851</v>
      </c>
      <c r="F115" s="111">
        <f t="shared" si="212"/>
        <v>1.2037575626662769</v>
      </c>
      <c r="G115" s="110">
        <f t="shared" si="212"/>
        <v>3.9620821662388344</v>
      </c>
      <c r="H115" s="111">
        <f t="shared" si="212"/>
        <v>0.14818899790268053</v>
      </c>
      <c r="I115" s="110">
        <f t="shared" si="212"/>
        <v>1.6312124567134869</v>
      </c>
      <c r="J115" s="112">
        <f t="shared" si="212"/>
        <v>0.95468361117454137</v>
      </c>
      <c r="K115" s="113">
        <f t="shared" si="212"/>
        <v>3.5262906833623506</v>
      </c>
      <c r="L115" s="112">
        <f t="shared" si="212"/>
        <v>1.1576481624857108E-2</v>
      </c>
      <c r="M115" s="114"/>
      <c r="N115" s="109">
        <f t="shared" ref="N115:U115" si="213">_xlfn.STDEV.S(N105:N113)</f>
        <v>0.26868647231314674</v>
      </c>
      <c r="O115" s="112">
        <f t="shared" si="213"/>
        <v>0.91101801873929544</v>
      </c>
      <c r="P115" s="112">
        <f t="shared" si="213"/>
        <v>0.27946567352503821</v>
      </c>
      <c r="Q115" s="115">
        <f t="shared" si="213"/>
        <v>0.31723595202362936</v>
      </c>
      <c r="R115" s="109">
        <f t="shared" si="213"/>
        <v>0.10045485792011226</v>
      </c>
      <c r="S115" s="112">
        <f t="shared" si="213"/>
        <v>0.4315339305755167</v>
      </c>
      <c r="T115" s="112">
        <f t="shared" si="213"/>
        <v>8.2476520545580911E-2</v>
      </c>
      <c r="U115" s="115">
        <f t="shared" si="213"/>
        <v>0.11597773415054322</v>
      </c>
      <c r="V115" s="109">
        <f>_xlfn.STDEV.S(V105:V113)</f>
        <v>0.14305109849674799</v>
      </c>
      <c r="W115" s="112">
        <f>_xlfn.STDEV.S(W105:W113)</f>
        <v>0.55496021557573716</v>
      </c>
      <c r="X115" s="112">
        <f>_xlfn.STDEV.S(X105:X113)</f>
        <v>0.12703709649774</v>
      </c>
      <c r="Y115" s="115">
        <f>_xlfn.STDEV.S(Y105:Y113)</f>
        <v>0.15982035003994211</v>
      </c>
      <c r="AB115" s="173"/>
      <c r="AC115" s="174"/>
      <c r="AD115" s="174"/>
      <c r="AE115" s="170"/>
      <c r="AF115" s="170"/>
      <c r="AG115" s="170"/>
      <c r="AH115" s="170"/>
      <c r="AI115" s="170"/>
      <c r="AJ115" s="170"/>
      <c r="AK115" s="170"/>
      <c r="AL115" s="170"/>
    </row>
    <row r="116" spans="1:39" ht="15.75" thickBot="1" x14ac:dyDescent="0.3">
      <c r="A116" s="209"/>
      <c r="B116" s="195"/>
      <c r="C116" s="147" t="s">
        <v>30</v>
      </c>
      <c r="D116" s="116">
        <f>D115/SQRT(COUNT(D105:D113))</f>
        <v>2.2322376712163652</v>
      </c>
      <c r="E116" s="117">
        <f t="shared" ref="E116:L116" si="214">E115/SQRT(COUNT(E105:E113))</f>
        <v>1.2817853552979503</v>
      </c>
      <c r="F116" s="118">
        <f t="shared" si="214"/>
        <v>0.40125252088875896</v>
      </c>
      <c r="G116" s="117">
        <f t="shared" si="214"/>
        <v>1.3206940554129447</v>
      </c>
      <c r="H116" s="118">
        <f t="shared" si="214"/>
        <v>4.9396332634226846E-2</v>
      </c>
      <c r="I116" s="117">
        <f t="shared" si="214"/>
        <v>0.5437374855711623</v>
      </c>
      <c r="J116" s="119">
        <f t="shared" si="214"/>
        <v>0.31822787039151379</v>
      </c>
      <c r="K116" s="120">
        <f t="shared" si="214"/>
        <v>1.1754302277874502</v>
      </c>
      <c r="L116" s="119">
        <f t="shared" si="214"/>
        <v>3.8588272082857029E-3</v>
      </c>
      <c r="M116" s="114"/>
      <c r="N116" s="116">
        <f t="shared" ref="N116:U116" si="215">_xlfn.STDEV.S(N105:N113)/SQRT(COUNT(N105:N113))</f>
        <v>8.9562157437715575E-2</v>
      </c>
      <c r="O116" s="119">
        <f t="shared" si="215"/>
        <v>0.30367267291309846</v>
      </c>
      <c r="P116" s="119">
        <f t="shared" si="215"/>
        <v>9.3155224508346068E-2</v>
      </c>
      <c r="Q116" s="121">
        <f t="shared" si="215"/>
        <v>0.10574531734120979</v>
      </c>
      <c r="R116" s="116">
        <f t="shared" si="215"/>
        <v>3.3484952640037417E-2</v>
      </c>
      <c r="S116" s="119">
        <f t="shared" si="215"/>
        <v>0.14384464352517223</v>
      </c>
      <c r="T116" s="119">
        <f t="shared" si="215"/>
        <v>2.7492173515193636E-2</v>
      </c>
      <c r="U116" s="121">
        <f t="shared" si="215"/>
        <v>3.8659244716847736E-2</v>
      </c>
      <c r="V116" s="116">
        <f>_xlfn.STDEV.S(V105:V113)/SQRT(COUNT(V105:V113))</f>
        <v>4.7683699498915995E-2</v>
      </c>
      <c r="W116" s="119">
        <f>_xlfn.STDEV.S(W105:W113)/SQRT(COUNT(W105:W113))</f>
        <v>0.18498673852524572</v>
      </c>
      <c r="X116" s="119">
        <f>_xlfn.STDEV.S(X105:X113)/SQRT(COUNT(X105:X113))</f>
        <v>4.2345698832579999E-2</v>
      </c>
      <c r="Y116" s="121">
        <f>_xlfn.STDEV.S(Y105:Y113)/SQRT(COUNT(Y105:Y113))</f>
        <v>5.3273450013314037E-2</v>
      </c>
      <c r="AB116" s="173"/>
      <c r="AC116" s="174"/>
      <c r="AD116" s="174"/>
      <c r="AE116" s="170"/>
      <c r="AF116" s="170"/>
      <c r="AG116" s="170"/>
      <c r="AH116" s="170"/>
      <c r="AI116" s="170"/>
      <c r="AJ116" s="170"/>
      <c r="AK116" s="170"/>
      <c r="AL116" s="170"/>
    </row>
    <row r="117" spans="1:39" ht="15" customHeight="1" x14ac:dyDescent="0.25">
      <c r="A117" s="209"/>
      <c r="B117" s="193" t="s">
        <v>61</v>
      </c>
      <c r="C117" s="14">
        <v>880</v>
      </c>
      <c r="D117" s="91">
        <v>24.952823706508301</v>
      </c>
      <c r="E117" s="88">
        <v>1.0049067705457562</v>
      </c>
      <c r="F117" s="89">
        <v>0.59400951860162421</v>
      </c>
      <c r="G117" s="88">
        <v>7.2214607120014254</v>
      </c>
      <c r="H117" s="89">
        <v>0.12331398265518709</v>
      </c>
      <c r="I117" s="88">
        <v>1.5915130430695794</v>
      </c>
      <c r="J117" s="87">
        <v>0.64901850452314436</v>
      </c>
      <c r="K117" s="90">
        <v>37.797007321066523</v>
      </c>
      <c r="L117" s="87">
        <v>6.9448221358789211E-2</v>
      </c>
      <c r="M117" s="83"/>
      <c r="N117" s="91">
        <v>2.9078709142314563</v>
      </c>
      <c r="O117" s="87">
        <v>3.0924742583488891</v>
      </c>
      <c r="P117" s="87">
        <v>1.5306501624033613</v>
      </c>
      <c r="Q117" s="92">
        <v>1.8166844075776207</v>
      </c>
      <c r="R117" s="91">
        <v>1.2017419922409445</v>
      </c>
      <c r="S117" s="87">
        <v>1.8871374178475449</v>
      </c>
      <c r="T117" s="87">
        <v>0.62785403585231436</v>
      </c>
      <c r="U117" s="92">
        <v>0.82699973726697706</v>
      </c>
      <c r="V117" s="93">
        <v>1.4837438173840469</v>
      </c>
      <c r="W117" s="93">
        <v>2.1025000090570134</v>
      </c>
      <c r="X117" s="93">
        <v>0.77961570349553033</v>
      </c>
      <c r="Y117" s="95">
        <v>0.99465472779169428</v>
      </c>
      <c r="AB117" s="173"/>
      <c r="AC117" s="169"/>
      <c r="AD117" s="166"/>
      <c r="AE117" s="170"/>
      <c r="AF117" s="170"/>
      <c r="AG117" s="170"/>
      <c r="AH117" s="170"/>
      <c r="AI117" s="170"/>
      <c r="AJ117" s="170"/>
      <c r="AK117" s="170"/>
      <c r="AL117" s="170"/>
    </row>
    <row r="118" spans="1:39" x14ac:dyDescent="0.25">
      <c r="A118" s="209"/>
      <c r="B118" s="194"/>
      <c r="C118" s="27">
        <v>885</v>
      </c>
      <c r="D118" s="94">
        <v>25.953210487606579</v>
      </c>
      <c r="E118" s="97">
        <v>1.2835450282067147E-2</v>
      </c>
      <c r="F118" s="98">
        <v>1.5897005553533332</v>
      </c>
      <c r="G118" s="97">
        <v>10.016465538647587</v>
      </c>
      <c r="H118" s="98">
        <v>0.18587662133041011</v>
      </c>
      <c r="I118" s="97">
        <v>0.61497532200227767</v>
      </c>
      <c r="J118" s="93">
        <v>0.94136632781644369</v>
      </c>
      <c r="K118" s="96">
        <v>33.22520000427523</v>
      </c>
      <c r="L118" s="93">
        <v>7.1701650886884655E-2</v>
      </c>
      <c r="M118" s="83"/>
      <c r="N118" s="94">
        <v>2.8551537807809204</v>
      </c>
      <c r="O118" s="93">
        <v>4.5241943920923164</v>
      </c>
      <c r="P118" s="93">
        <v>1.5547156518165284</v>
      </c>
      <c r="Q118" s="95">
        <v>1.8395620265724444</v>
      </c>
      <c r="R118" s="94">
        <v>1.2009289532606717</v>
      </c>
      <c r="S118" s="93">
        <v>2.7872799604071838</v>
      </c>
      <c r="T118" s="93">
        <v>0.6852483916491704</v>
      </c>
      <c r="U118" s="95">
        <v>0.8839020246266992</v>
      </c>
      <c r="V118" s="93">
        <v>1.4753663324886801</v>
      </c>
      <c r="W118" s="93">
        <v>3.1061545467398544</v>
      </c>
      <c r="X118" s="93">
        <v>0.8362297763670723</v>
      </c>
      <c r="Y118" s="95">
        <v>1.0510138450964779</v>
      </c>
      <c r="AB118" s="173"/>
      <c r="AC118" s="169"/>
      <c r="AD118" s="166"/>
      <c r="AE118" s="170"/>
      <c r="AF118" s="170"/>
      <c r="AG118" s="170"/>
      <c r="AH118" s="170"/>
      <c r="AI118" s="170"/>
      <c r="AJ118" s="170"/>
      <c r="AK118" s="170"/>
      <c r="AL118" s="170"/>
    </row>
    <row r="119" spans="1:39" x14ac:dyDescent="0.25">
      <c r="A119" s="209"/>
      <c r="B119" s="194"/>
      <c r="C119" s="27">
        <v>902</v>
      </c>
      <c r="D119" s="94">
        <v>16.771673370761828</v>
      </c>
      <c r="E119" s="97">
        <v>1.6047493659717365</v>
      </c>
      <c r="F119" s="98">
        <v>0.69385485854791762</v>
      </c>
      <c r="G119" s="97">
        <v>6.4452626819111547</v>
      </c>
      <c r="H119" s="98">
        <v>0.12336534196095353</v>
      </c>
      <c r="I119" s="97">
        <v>0.28299963350839269</v>
      </c>
      <c r="J119" s="93">
        <v>1.192564805040071</v>
      </c>
      <c r="K119" s="96">
        <v>30.218282224433693</v>
      </c>
      <c r="L119" s="93">
        <v>7.4893399059375892E-2</v>
      </c>
      <c r="M119" s="83"/>
      <c r="N119" s="94">
        <v>1.9781156268691085</v>
      </c>
      <c r="O119" s="93">
        <v>3.8063407205533846</v>
      </c>
      <c r="P119" s="93">
        <v>1.2114363739942562</v>
      </c>
      <c r="Q119" s="95">
        <v>1.4362594702834131</v>
      </c>
      <c r="R119" s="94">
        <v>0.81982797533908114</v>
      </c>
      <c r="S119" s="93">
        <v>2.2592019927789901</v>
      </c>
      <c r="T119" s="93">
        <v>0.47884162603371144</v>
      </c>
      <c r="U119" s="95">
        <v>0.63605633171952658</v>
      </c>
      <c r="V119" s="93">
        <v>1.0109875603923562</v>
      </c>
      <c r="W119" s="93">
        <v>2.5311379177421012</v>
      </c>
      <c r="X119" s="93">
        <v>0.59998986591205083</v>
      </c>
      <c r="Y119" s="95">
        <v>0.76934429948462013</v>
      </c>
      <c r="AB119" s="173"/>
      <c r="AC119" s="169"/>
      <c r="AD119" s="166"/>
      <c r="AE119" s="170"/>
      <c r="AF119" s="170"/>
      <c r="AG119" s="170"/>
      <c r="AH119" s="170"/>
      <c r="AI119" s="170"/>
      <c r="AJ119" s="170"/>
      <c r="AK119" s="170"/>
      <c r="AL119" s="170"/>
    </row>
    <row r="120" spans="1:39" x14ac:dyDescent="0.25">
      <c r="A120" s="209"/>
      <c r="B120" s="194"/>
      <c r="C120" s="27">
        <v>934</v>
      </c>
      <c r="D120" s="94">
        <v>15.800708935831356</v>
      </c>
      <c r="E120" s="97">
        <v>3.1554982116911794</v>
      </c>
      <c r="F120" s="98">
        <v>0.21069209679140247</v>
      </c>
      <c r="G120" s="97">
        <v>6.2049937082793729</v>
      </c>
      <c r="H120" s="98">
        <v>7.3603110174972064E-2</v>
      </c>
      <c r="I120" s="97">
        <v>0.39514455278179933</v>
      </c>
      <c r="J120" s="93">
        <v>0.61061129154721683</v>
      </c>
      <c r="K120" s="96">
        <v>31.386880692039895</v>
      </c>
      <c r="L120" s="93">
        <v>8.4914670753737709E-2</v>
      </c>
      <c r="M120" s="83"/>
      <c r="N120" s="94">
        <v>2.0009182311133622</v>
      </c>
      <c r="O120" s="93">
        <v>3.5444931724204554</v>
      </c>
      <c r="P120" s="93">
        <v>1.1494672408975342</v>
      </c>
      <c r="Q120" s="95">
        <v>1.4185060198325419</v>
      </c>
      <c r="R120" s="94">
        <v>0.81369834068728686</v>
      </c>
      <c r="S120" s="93">
        <v>2.1330855062973368</v>
      </c>
      <c r="T120" s="93">
        <v>0.45816289802276394</v>
      </c>
      <c r="U120" s="95">
        <v>0.65183358840873962</v>
      </c>
      <c r="V120" s="93">
        <v>1.0074855341105469</v>
      </c>
      <c r="W120" s="93">
        <v>2.3825021054722586</v>
      </c>
      <c r="X120" s="93">
        <v>0.57227068513192902</v>
      </c>
      <c r="Y120" s="95">
        <v>0.77954960390343075</v>
      </c>
      <c r="AB120" s="173"/>
      <c r="AC120" s="169"/>
      <c r="AD120" s="166"/>
      <c r="AE120" s="170"/>
      <c r="AF120" s="170"/>
      <c r="AG120" s="170"/>
      <c r="AH120" s="170"/>
      <c r="AI120" s="170"/>
      <c r="AJ120" s="170"/>
      <c r="AK120" s="170"/>
      <c r="AL120" s="170"/>
    </row>
    <row r="121" spans="1:39" x14ac:dyDescent="0.25">
      <c r="A121" s="209"/>
      <c r="B121" s="194"/>
      <c r="C121" s="27">
        <v>943</v>
      </c>
      <c r="D121" s="94">
        <v>22.748959046931088</v>
      </c>
      <c r="E121" s="97">
        <v>0.35784044680521504</v>
      </c>
      <c r="F121" s="98">
        <v>1.027417349327721</v>
      </c>
      <c r="G121" s="97">
        <v>4.6813472958904958</v>
      </c>
      <c r="H121" s="98">
        <v>0.22696807464604909</v>
      </c>
      <c r="I121" s="97">
        <v>0.42864787562484769</v>
      </c>
      <c r="J121" s="93">
        <v>1.0806584668251509</v>
      </c>
      <c r="K121" s="96">
        <v>32.993048804975153</v>
      </c>
      <c r="L121" s="93">
        <v>7.2970470509141711E-2</v>
      </c>
      <c r="M121" s="83"/>
      <c r="N121" s="94">
        <v>2.6218038076165526</v>
      </c>
      <c r="O121" s="93">
        <v>4.0379616701519376</v>
      </c>
      <c r="P121" s="93">
        <v>1.4428137846627571</v>
      </c>
      <c r="Q121" s="95">
        <v>1.6951485593460776</v>
      </c>
      <c r="R121" s="94">
        <v>1.0880901425869605</v>
      </c>
      <c r="S121" s="93">
        <v>2.5563970618950758</v>
      </c>
      <c r="T121" s="93">
        <v>0.64508720141357312</v>
      </c>
      <c r="U121" s="95">
        <v>0.82642599704559594</v>
      </c>
      <c r="V121" s="93">
        <v>1.3450361534364335</v>
      </c>
      <c r="W121" s="93">
        <v>2.8340851541291312</v>
      </c>
      <c r="X121" s="93">
        <v>0.78728847668173285</v>
      </c>
      <c r="Y121" s="95">
        <v>0.98218427247101459</v>
      </c>
      <c r="AB121" s="173"/>
      <c r="AC121" s="169"/>
      <c r="AD121" s="166"/>
      <c r="AE121" s="170"/>
      <c r="AF121" s="170"/>
      <c r="AG121" s="170"/>
      <c r="AH121" s="170"/>
      <c r="AI121" s="170"/>
      <c r="AJ121" s="170"/>
      <c r="AK121" s="170"/>
      <c r="AL121" s="170"/>
    </row>
    <row r="122" spans="1:39" x14ac:dyDescent="0.25">
      <c r="A122" s="209"/>
      <c r="B122" s="194"/>
      <c r="C122" s="27"/>
      <c r="D122" s="94"/>
      <c r="E122" s="97"/>
      <c r="F122" s="98"/>
      <c r="G122" s="97"/>
      <c r="H122" s="98"/>
      <c r="I122" s="97"/>
      <c r="J122" s="93"/>
      <c r="K122" s="96"/>
      <c r="L122" s="93"/>
      <c r="M122" s="83"/>
      <c r="N122" s="94"/>
      <c r="O122" s="93"/>
      <c r="P122" s="93"/>
      <c r="Q122" s="95"/>
      <c r="R122" s="94"/>
      <c r="S122" s="93"/>
      <c r="T122" s="93"/>
      <c r="U122" s="95"/>
      <c r="V122" s="93"/>
      <c r="W122" s="93"/>
      <c r="X122" s="93"/>
      <c r="Y122" s="95"/>
      <c r="AB122" s="173"/>
      <c r="AC122" s="169"/>
      <c r="AD122" s="166"/>
      <c r="AE122" s="170"/>
      <c r="AF122" s="170"/>
      <c r="AG122" s="170"/>
      <c r="AH122" s="170"/>
      <c r="AI122" s="170"/>
      <c r="AJ122" s="170"/>
      <c r="AK122" s="170"/>
      <c r="AL122" s="170"/>
    </row>
    <row r="123" spans="1:39" x14ac:dyDescent="0.25">
      <c r="A123" s="209"/>
      <c r="B123" s="194"/>
      <c r="C123" s="27"/>
      <c r="D123" s="94"/>
      <c r="E123" s="97"/>
      <c r="F123" s="98"/>
      <c r="G123" s="97"/>
      <c r="H123" s="98"/>
      <c r="I123" s="97"/>
      <c r="J123" s="93"/>
      <c r="K123" s="96"/>
      <c r="L123" s="93"/>
      <c r="M123" s="83"/>
      <c r="N123" s="94"/>
      <c r="O123" s="93"/>
      <c r="P123" s="93"/>
      <c r="Q123" s="95"/>
      <c r="R123" s="94"/>
      <c r="S123" s="93"/>
      <c r="T123" s="93"/>
      <c r="U123" s="95"/>
      <c r="V123" s="93"/>
      <c r="W123" s="93"/>
      <c r="X123" s="93"/>
      <c r="Y123" s="95"/>
      <c r="AB123" s="173"/>
      <c r="AC123" s="169"/>
      <c r="AD123" s="166"/>
      <c r="AE123" s="170"/>
      <c r="AF123" s="170"/>
      <c r="AG123" s="170"/>
      <c r="AH123" s="170"/>
      <c r="AI123" s="170"/>
      <c r="AJ123" s="170"/>
      <c r="AK123" s="170"/>
      <c r="AL123" s="170"/>
    </row>
    <row r="124" spans="1:39" x14ac:dyDescent="0.25">
      <c r="A124" s="209"/>
      <c r="B124" s="194"/>
      <c r="C124" s="27"/>
      <c r="D124" s="94"/>
      <c r="E124" s="97"/>
      <c r="F124" s="98"/>
      <c r="G124" s="97"/>
      <c r="H124" s="98"/>
      <c r="I124" s="97"/>
      <c r="J124" s="93"/>
      <c r="K124" s="96"/>
      <c r="L124" s="93"/>
      <c r="M124" s="83"/>
      <c r="N124" s="94"/>
      <c r="O124" s="93"/>
      <c r="P124" s="93"/>
      <c r="Q124" s="95"/>
      <c r="R124" s="94"/>
      <c r="S124" s="93"/>
      <c r="T124" s="93"/>
      <c r="U124" s="95"/>
      <c r="V124" s="93"/>
      <c r="W124" s="93"/>
      <c r="X124" s="93"/>
      <c r="Y124" s="95"/>
      <c r="AB124" s="173"/>
      <c r="AC124" s="169"/>
      <c r="AD124" s="166"/>
      <c r="AE124" s="170"/>
      <c r="AF124" s="170"/>
      <c r="AG124" s="170"/>
      <c r="AH124" s="170"/>
      <c r="AI124" s="170"/>
      <c r="AJ124" s="170"/>
      <c r="AK124" s="170"/>
      <c r="AL124" s="170"/>
    </row>
    <row r="125" spans="1:39" ht="15.75" thickBot="1" x14ac:dyDescent="0.3">
      <c r="A125" s="209"/>
      <c r="B125" s="194"/>
      <c r="C125" s="27"/>
      <c r="D125" s="122"/>
      <c r="E125" s="100"/>
      <c r="F125" s="101"/>
      <c r="G125" s="100"/>
      <c r="H125" s="101"/>
      <c r="I125" s="100"/>
      <c r="J125" s="99"/>
      <c r="K125" s="102"/>
      <c r="L125" s="99"/>
      <c r="M125" s="83"/>
      <c r="N125" s="94"/>
      <c r="O125" s="93"/>
      <c r="P125" s="93"/>
      <c r="Q125" s="95"/>
      <c r="R125" s="94"/>
      <c r="S125" s="93"/>
      <c r="T125" s="93"/>
      <c r="U125" s="95"/>
      <c r="V125" s="93"/>
      <c r="W125" s="93"/>
      <c r="X125" s="93"/>
      <c r="Y125" s="95"/>
      <c r="AB125" s="173"/>
      <c r="AC125" s="169"/>
      <c r="AD125" s="166"/>
      <c r="AE125" s="170"/>
      <c r="AF125" s="170"/>
      <c r="AG125" s="170"/>
      <c r="AH125" s="170"/>
      <c r="AI125" s="170"/>
      <c r="AJ125" s="170"/>
      <c r="AK125" s="170"/>
      <c r="AL125" s="170"/>
    </row>
    <row r="126" spans="1:39" x14ac:dyDescent="0.25">
      <c r="A126" s="209"/>
      <c r="B126" s="194"/>
      <c r="C126" s="145" t="s">
        <v>28</v>
      </c>
      <c r="D126" s="103">
        <f>AVERAGE(D117:D125)</f>
        <v>21.245475109527831</v>
      </c>
      <c r="E126" s="104">
        <f t="shared" ref="E126:Y126" si="216">AVERAGE(E117:E125)</f>
        <v>1.2271660490591909</v>
      </c>
      <c r="F126" s="105">
        <f t="shared" si="216"/>
        <v>0.82313487572439958</v>
      </c>
      <c r="G126" s="104">
        <f t="shared" si="216"/>
        <v>6.9139059873460074</v>
      </c>
      <c r="H126" s="105">
        <f t="shared" si="216"/>
        <v>0.14662542615351437</v>
      </c>
      <c r="I126" s="104">
        <f t="shared" si="216"/>
        <v>0.6626560853973793</v>
      </c>
      <c r="J126" s="106">
        <f t="shared" si="216"/>
        <v>0.89484387915040531</v>
      </c>
      <c r="K126" s="107">
        <f t="shared" si="216"/>
        <v>33.124083809358105</v>
      </c>
      <c r="L126" s="106">
        <f t="shared" si="216"/>
        <v>7.4785682513585833E-2</v>
      </c>
      <c r="M126" s="114"/>
      <c r="N126" s="103">
        <f t="shared" si="216"/>
        <v>2.4727724721222799</v>
      </c>
      <c r="O126" s="106">
        <f t="shared" si="216"/>
        <v>3.801092842713397</v>
      </c>
      <c r="P126" s="106">
        <f t="shared" si="216"/>
        <v>1.3778166427548875</v>
      </c>
      <c r="Q126" s="108">
        <f t="shared" si="216"/>
        <v>1.6412320967224197</v>
      </c>
      <c r="R126" s="103">
        <f t="shared" si="216"/>
        <v>1.0248574808229889</v>
      </c>
      <c r="S126" s="106">
        <f t="shared" si="216"/>
        <v>2.3246203878452265</v>
      </c>
      <c r="T126" s="106">
        <f t="shared" si="216"/>
        <v>0.57903883059430661</v>
      </c>
      <c r="U126" s="108">
        <f t="shared" si="216"/>
        <v>0.7650435358135077</v>
      </c>
      <c r="V126" s="103">
        <f t="shared" si="216"/>
        <v>1.2645238795624127</v>
      </c>
      <c r="W126" s="106">
        <f t="shared" si="216"/>
        <v>2.5912759466280715</v>
      </c>
      <c r="X126" s="106">
        <f t="shared" si="216"/>
        <v>0.71507890151766307</v>
      </c>
      <c r="Y126" s="108">
        <f t="shared" si="216"/>
        <v>0.91534934974944748</v>
      </c>
      <c r="AB126" s="173"/>
      <c r="AC126" s="174"/>
      <c r="AD126" s="174"/>
      <c r="AE126" s="170"/>
      <c r="AF126" s="170"/>
      <c r="AG126" s="170"/>
      <c r="AH126" s="170"/>
      <c r="AI126" s="170"/>
      <c r="AJ126" s="170"/>
      <c r="AK126" s="170"/>
      <c r="AL126" s="170"/>
    </row>
    <row r="127" spans="1:39" x14ac:dyDescent="0.25">
      <c r="A127" s="209"/>
      <c r="B127" s="194"/>
      <c r="C127" s="146" t="s">
        <v>29</v>
      </c>
      <c r="D127" s="109">
        <f>_xlfn.STDEV.S(D117:D125)</f>
        <v>4.6858310533882817</v>
      </c>
      <c r="E127" s="110">
        <f t="shared" ref="E127:Y127" si="217">_xlfn.STDEV.S(E117:E125)</f>
        <v>1.2390277522514981</v>
      </c>
      <c r="F127" s="111">
        <f t="shared" si="217"/>
        <v>0.51808594359223459</v>
      </c>
      <c r="G127" s="110">
        <f t="shared" si="217"/>
        <v>1.963858902515939</v>
      </c>
      <c r="H127" s="111">
        <f t="shared" si="217"/>
        <v>6.0025642510306704E-2</v>
      </c>
      <c r="I127" s="110">
        <f t="shared" si="217"/>
        <v>0.53280155470827317</v>
      </c>
      <c r="J127" s="112">
        <f t="shared" si="217"/>
        <v>0.25814115692846107</v>
      </c>
      <c r="K127" s="113">
        <f t="shared" si="217"/>
        <v>2.8863976824622948</v>
      </c>
      <c r="L127" s="112">
        <f t="shared" si="217"/>
        <v>5.9979734681370918E-3</v>
      </c>
      <c r="M127" s="114"/>
      <c r="N127" s="109">
        <f t="shared" si="217"/>
        <v>0.45416634557462859</v>
      </c>
      <c r="O127" s="112">
        <f t="shared" si="217"/>
        <v>0.53548901044963537</v>
      </c>
      <c r="P127" s="112">
        <f t="shared" si="217"/>
        <v>0.18621346336448971</v>
      </c>
      <c r="Q127" s="115">
        <f t="shared" si="217"/>
        <v>0.20288293565295945</v>
      </c>
      <c r="R127" s="109">
        <f t="shared" si="217"/>
        <v>0.1955204234098856</v>
      </c>
      <c r="S127" s="112">
        <f t="shared" si="217"/>
        <v>0.35359964402464372</v>
      </c>
      <c r="T127" s="112">
        <f t="shared" si="217"/>
        <v>0.10329115800556922</v>
      </c>
      <c r="U127" s="115">
        <f t="shared" si="217"/>
        <v>0.11312372520804277</v>
      </c>
      <c r="V127" s="109">
        <f t="shared" si="217"/>
        <v>0.23944911960048215</v>
      </c>
      <c r="W127" s="112">
        <f t="shared" si="217"/>
        <v>0.39056411142028896</v>
      </c>
      <c r="X127" s="112">
        <f t="shared" si="217"/>
        <v>0.12010040467832264</v>
      </c>
      <c r="Y127" s="115">
        <f t="shared" si="217"/>
        <v>0.13126323824100922</v>
      </c>
      <c r="AB127" s="173"/>
      <c r="AC127" s="174"/>
      <c r="AD127" s="174"/>
      <c r="AE127" s="170"/>
      <c r="AF127" s="170"/>
      <c r="AG127" s="170"/>
      <c r="AH127" s="170"/>
      <c r="AI127" s="170"/>
      <c r="AJ127" s="170"/>
      <c r="AK127" s="170"/>
      <c r="AL127" s="170"/>
    </row>
    <row r="128" spans="1:39" ht="15.75" thickBot="1" x14ac:dyDescent="0.3">
      <c r="A128" s="209"/>
      <c r="B128" s="195"/>
      <c r="C128" s="147" t="s">
        <v>30</v>
      </c>
      <c r="D128" s="116">
        <f>D127/SQRT(COUNT(D117:D125))</f>
        <v>2.0955673532911288</v>
      </c>
      <c r="E128" s="117">
        <f t="shared" ref="E128:Y128" si="218">E127/SQRT(COUNT(E117:E125))</f>
        <v>0.55411005600862351</v>
      </c>
      <c r="F128" s="118">
        <f t="shared" si="218"/>
        <v>0.23169507761187161</v>
      </c>
      <c r="G128" s="117">
        <f t="shared" si="218"/>
        <v>0.87826440084875446</v>
      </c>
      <c r="H128" s="118">
        <f t="shared" si="218"/>
        <v>2.684428340922938E-2</v>
      </c>
      <c r="I128" s="117">
        <f t="shared" si="218"/>
        <v>0.23827609896905438</v>
      </c>
      <c r="J128" s="119">
        <f t="shared" si="218"/>
        <v>0.11544423493649594</v>
      </c>
      <c r="K128" s="120">
        <f t="shared" si="218"/>
        <v>1.2908362856167086</v>
      </c>
      <c r="L128" s="119">
        <f t="shared" si="218"/>
        <v>2.6823752803989409E-3</v>
      </c>
      <c r="M128" s="114"/>
      <c r="N128" s="116">
        <f t="shared" si="218"/>
        <v>0.20310936435950605</v>
      </c>
      <c r="O128" s="119">
        <f t="shared" si="218"/>
        <v>0.23947796571389598</v>
      </c>
      <c r="P128" s="119">
        <f t="shared" si="218"/>
        <v>8.3277192481733139E-2</v>
      </c>
      <c r="Q128" s="121">
        <f t="shared" si="218"/>
        <v>9.0732007118946592E-2</v>
      </c>
      <c r="R128" s="116">
        <f t="shared" si="218"/>
        <v>8.7439391546809075E-2</v>
      </c>
      <c r="S128" s="119">
        <f t="shared" si="218"/>
        <v>0.15813456817176613</v>
      </c>
      <c r="T128" s="119">
        <f t="shared" si="218"/>
        <v>4.6193210155024873E-2</v>
      </c>
      <c r="U128" s="121">
        <f t="shared" si="218"/>
        <v>5.0590467886638034E-2</v>
      </c>
      <c r="V128" s="116">
        <f t="shared" si="218"/>
        <v>0.10708490171583107</v>
      </c>
      <c r="W128" s="119">
        <f t="shared" si="218"/>
        <v>0.1746655805415136</v>
      </c>
      <c r="X128" s="119">
        <f t="shared" si="218"/>
        <v>5.3710533797192636E-2</v>
      </c>
      <c r="Y128" s="121">
        <f t="shared" si="218"/>
        <v>5.8702704730729305E-2</v>
      </c>
      <c r="AB128" s="173"/>
      <c r="AC128" s="174"/>
      <c r="AD128" s="174"/>
      <c r="AE128" s="170"/>
      <c r="AF128" s="170"/>
      <c r="AG128" s="170"/>
      <c r="AH128" s="170"/>
      <c r="AI128" s="170"/>
      <c r="AJ128" s="170"/>
      <c r="AK128" s="170"/>
      <c r="AL128" s="170"/>
      <c r="AM128" s="143"/>
    </row>
    <row r="129" spans="1:43" ht="15" customHeight="1" x14ac:dyDescent="0.25">
      <c r="A129" s="209"/>
      <c r="B129" s="193" t="s">
        <v>62</v>
      </c>
      <c r="C129" s="14">
        <v>196</v>
      </c>
      <c r="D129" s="91">
        <v>18.321793380167769</v>
      </c>
      <c r="E129" s="88">
        <v>1.4831454682175647E-4</v>
      </c>
      <c r="F129" s="89">
        <v>9.5330694609442865</v>
      </c>
      <c r="G129" s="88">
        <v>8.7053062915837831</v>
      </c>
      <c r="H129" s="89">
        <v>0.45829732862381484</v>
      </c>
      <c r="I129" s="88">
        <v>0.70716631371470384</v>
      </c>
      <c r="J129" s="87">
        <v>3.0713707798133778</v>
      </c>
      <c r="K129" s="90">
        <v>33.043944482452183</v>
      </c>
      <c r="L129" s="87">
        <v>9.6184807578296699E-2</v>
      </c>
      <c r="M129" s="83"/>
      <c r="N129" s="91">
        <v>1.3562196411705949</v>
      </c>
      <c r="O129" s="87">
        <v>3.2652653811979464</v>
      </c>
      <c r="P129" s="87">
        <v>1.0991275931100282</v>
      </c>
      <c r="Q129" s="92">
        <v>1.247686713105731</v>
      </c>
      <c r="R129" s="91">
        <v>0.94018782825250169</v>
      </c>
      <c r="S129" s="87">
        <v>2.592997757885994</v>
      </c>
      <c r="T129" s="87">
        <v>0.75646146330313202</v>
      </c>
      <c r="U129" s="92">
        <v>0.87901511321714498</v>
      </c>
      <c r="V129" s="93">
        <v>0.67549135942818661</v>
      </c>
      <c r="W129" s="93">
        <v>2.1392661053054534</v>
      </c>
      <c r="X129" s="93">
        <v>0.53558206161787825</v>
      </c>
      <c r="Y129" s="95">
        <v>0.64021862352273839</v>
      </c>
      <c r="AB129" s="173"/>
      <c r="AC129" s="169"/>
      <c r="AD129" s="166"/>
      <c r="AE129" s="170"/>
      <c r="AF129" s="170"/>
      <c r="AG129" s="170"/>
      <c r="AH129" s="170"/>
      <c r="AI129" s="170"/>
      <c r="AJ129" s="170"/>
      <c r="AK129" s="170"/>
      <c r="AL129" s="170"/>
      <c r="AM129" s="143"/>
    </row>
    <row r="130" spans="1:43" x14ac:dyDescent="0.25">
      <c r="A130" s="209"/>
      <c r="B130" s="194"/>
      <c r="C130" s="27">
        <v>212</v>
      </c>
      <c r="D130" s="94">
        <v>16.630161612646912</v>
      </c>
      <c r="E130" s="97">
        <v>0.34427212790886941</v>
      </c>
      <c r="F130" s="98">
        <v>3.200473646842005</v>
      </c>
      <c r="G130" s="97">
        <v>5.6106175107282041</v>
      </c>
      <c r="H130" s="98">
        <v>0.26015512429564192</v>
      </c>
      <c r="I130" s="97">
        <v>1.6273612893095337</v>
      </c>
      <c r="J130" s="93">
        <v>1.7648601118293714</v>
      </c>
      <c r="K130" s="96">
        <v>32.908956773064695</v>
      </c>
      <c r="L130" s="93">
        <v>9.1464627866033432E-2</v>
      </c>
      <c r="M130" s="83"/>
      <c r="N130" s="94">
        <v>1.4050906341219334</v>
      </c>
      <c r="O130" s="93">
        <v>2.6680183326607598</v>
      </c>
      <c r="P130" s="93">
        <v>0.89616033889200475</v>
      </c>
      <c r="Q130" s="95">
        <v>1.0579082054574993</v>
      </c>
      <c r="R130" s="94">
        <v>0.96118485248100849</v>
      </c>
      <c r="S130" s="93">
        <v>2.2107966389835099</v>
      </c>
      <c r="T130" s="93">
        <v>0.62034754139162129</v>
      </c>
      <c r="U130" s="95">
        <v>0.75752553228075836</v>
      </c>
      <c r="V130" s="93">
        <v>0.68065415577250021</v>
      </c>
      <c r="W130" s="93">
        <v>1.8970710641743613</v>
      </c>
      <c r="X130" s="93">
        <v>0.44064832269184306</v>
      </c>
      <c r="Y130" s="95">
        <v>0.56059019975693991</v>
      </c>
      <c r="AB130" s="173"/>
      <c r="AC130" s="169"/>
      <c r="AD130" s="166"/>
      <c r="AE130" s="170"/>
      <c r="AF130" s="170"/>
      <c r="AG130" s="170"/>
      <c r="AH130" s="170"/>
      <c r="AI130" s="170"/>
      <c r="AJ130" s="170"/>
      <c r="AK130" s="170"/>
      <c r="AL130" s="170"/>
      <c r="AM130" s="143"/>
    </row>
    <row r="131" spans="1:43" x14ac:dyDescent="0.25">
      <c r="A131" s="209"/>
      <c r="B131" s="194"/>
      <c r="C131" s="27">
        <v>213</v>
      </c>
      <c r="D131" s="94">
        <v>8.2191436022833546</v>
      </c>
      <c r="E131" s="97">
        <v>15.402445862473403</v>
      </c>
      <c r="F131" s="98">
        <v>0.13195938981178867</v>
      </c>
      <c r="G131" s="97">
        <v>5.8903233441385296</v>
      </c>
      <c r="H131" s="98">
        <v>0.22786350204358172</v>
      </c>
      <c r="I131" s="97">
        <v>0.19875179083843603</v>
      </c>
      <c r="J131" s="93">
        <v>2.5215052340499549</v>
      </c>
      <c r="K131" s="96">
        <v>26.528434345192498</v>
      </c>
      <c r="L131" s="93">
        <v>0.10980310463412864</v>
      </c>
      <c r="M131" s="83"/>
      <c r="N131" s="94">
        <v>1.1367854720153467</v>
      </c>
      <c r="O131" s="93">
        <v>2.0860720628252767</v>
      </c>
      <c r="P131" s="93">
        <v>0.55592232229758398</v>
      </c>
      <c r="Q131" s="95">
        <v>0.68204742696255527</v>
      </c>
      <c r="R131" s="94">
        <v>0.80070187643557988</v>
      </c>
      <c r="S131" s="93">
        <v>1.676827001130428</v>
      </c>
      <c r="T131" s="93">
        <v>0.39971091489017396</v>
      </c>
      <c r="U131" s="95">
        <v>0.51170649552361858</v>
      </c>
      <c r="V131" s="93">
        <v>0.58578655039647742</v>
      </c>
      <c r="W131" s="93">
        <v>1.3930900350399096</v>
      </c>
      <c r="X131" s="93">
        <v>0.29626672478682736</v>
      </c>
      <c r="Y131" s="95">
        <v>0.39830405555596238</v>
      </c>
      <c r="AB131" s="173"/>
      <c r="AC131" s="169"/>
      <c r="AD131" s="166"/>
      <c r="AE131" s="170"/>
      <c r="AF131" s="170"/>
      <c r="AG131" s="170"/>
      <c r="AH131" s="170"/>
      <c r="AI131" s="170"/>
      <c r="AJ131" s="170"/>
      <c r="AK131" s="170"/>
      <c r="AL131" s="170"/>
      <c r="AM131" s="143"/>
    </row>
    <row r="132" spans="1:43" x14ac:dyDescent="0.25">
      <c r="A132" s="209"/>
      <c r="B132" s="194"/>
      <c r="C132" s="27">
        <v>221</v>
      </c>
      <c r="D132" s="94">
        <v>17.187469834655762</v>
      </c>
      <c r="E132" s="97">
        <v>0.51344688879323086</v>
      </c>
      <c r="F132" s="98">
        <v>4.8496528434723309</v>
      </c>
      <c r="G132" s="97">
        <v>6.3041563605864077</v>
      </c>
      <c r="H132" s="98">
        <v>0.61276717254583024</v>
      </c>
      <c r="I132" s="97">
        <v>1.9116365912869573</v>
      </c>
      <c r="J132" s="93">
        <v>2.851309726276646</v>
      </c>
      <c r="K132" s="96">
        <v>29.615457752745087</v>
      </c>
      <c r="L132" s="93">
        <v>0.1120045889492623</v>
      </c>
      <c r="M132" s="83"/>
      <c r="N132" s="94">
        <v>1.2607841987038795</v>
      </c>
      <c r="O132" s="93">
        <v>3.1719633548107842</v>
      </c>
      <c r="P132" s="93">
        <v>0.67541945688295901</v>
      </c>
      <c r="Q132" s="95">
        <v>0.82916053012375746</v>
      </c>
      <c r="R132" s="94">
        <v>0.86142453894261106</v>
      </c>
      <c r="S132" s="93">
        <v>2.7945425955521963</v>
      </c>
      <c r="T132" s="93">
        <v>0.50574209216835186</v>
      </c>
      <c r="U132" s="95">
        <v>0.64281312646636013</v>
      </c>
      <c r="V132" s="93">
        <v>0.60977075175233197</v>
      </c>
      <c r="W132" s="93">
        <v>2.5130480185863351</v>
      </c>
      <c r="X132" s="93">
        <v>0.38456570974126975</v>
      </c>
      <c r="Y132" s="95">
        <v>0.5089837813414233</v>
      </c>
      <c r="AB132" s="173"/>
      <c r="AC132" s="169"/>
      <c r="AD132" s="166"/>
      <c r="AE132" s="170"/>
      <c r="AF132" s="170"/>
      <c r="AG132" s="170"/>
      <c r="AH132" s="170"/>
      <c r="AI132" s="170"/>
      <c r="AJ132" s="170"/>
      <c r="AK132" s="170"/>
      <c r="AL132" s="170"/>
      <c r="AM132" s="143"/>
    </row>
    <row r="133" spans="1:43" x14ac:dyDescent="0.25">
      <c r="A133" s="209"/>
      <c r="B133" s="194"/>
      <c r="C133" s="27">
        <v>243</v>
      </c>
      <c r="D133" s="94">
        <v>21.61204399536248</v>
      </c>
      <c r="E133" s="97">
        <v>1.884339643773653</v>
      </c>
      <c r="F133" s="98">
        <v>1.668417646160629</v>
      </c>
      <c r="G133" s="97">
        <v>12.284552730686634</v>
      </c>
      <c r="H133" s="98">
        <v>0.96403950996056509</v>
      </c>
      <c r="I133" s="97">
        <v>0.25592076543239239</v>
      </c>
      <c r="J133" s="93">
        <v>4.1238343323434368</v>
      </c>
      <c r="K133" s="96">
        <v>31.526636999894407</v>
      </c>
      <c r="L133" s="93">
        <v>8.3767701217902377E-2</v>
      </c>
      <c r="M133" s="83"/>
      <c r="N133" s="94">
        <v>1.4573942247348435</v>
      </c>
      <c r="O133" s="93">
        <v>3.0068966118409461</v>
      </c>
      <c r="P133" s="93">
        <v>0.82338712801097735</v>
      </c>
      <c r="Q133" s="95">
        <v>0.97161124508536645</v>
      </c>
      <c r="R133" s="94">
        <v>1.0146145329351068</v>
      </c>
      <c r="S133" s="93">
        <v>2.4451419855004071</v>
      </c>
      <c r="T133" s="93">
        <v>0.59773448538233054</v>
      </c>
      <c r="U133" s="95">
        <v>0.72884279831231757</v>
      </c>
      <c r="V133" s="93">
        <v>0.73169028475529529</v>
      </c>
      <c r="W133" s="93">
        <v>2.0450433836623692</v>
      </c>
      <c r="X133" s="93">
        <v>0.44320461434837427</v>
      </c>
      <c r="Y133" s="95">
        <v>0.56192252081550886</v>
      </c>
      <c r="AB133" s="173"/>
      <c r="AC133" s="169"/>
      <c r="AD133" s="166"/>
      <c r="AE133" s="170"/>
      <c r="AF133" s="170"/>
      <c r="AG133" s="170"/>
      <c r="AH133" s="170"/>
      <c r="AI133" s="170"/>
      <c r="AJ133" s="170"/>
      <c r="AK133" s="170"/>
      <c r="AL133" s="170"/>
      <c r="AM133" s="143"/>
    </row>
    <row r="134" spans="1:43" x14ac:dyDescent="0.25">
      <c r="A134" s="209"/>
      <c r="B134" s="194"/>
      <c r="C134" s="27"/>
      <c r="D134" s="94"/>
      <c r="E134" s="97"/>
      <c r="F134" s="98"/>
      <c r="G134" s="97"/>
      <c r="H134" s="98"/>
      <c r="I134" s="97"/>
      <c r="J134" s="93"/>
      <c r="K134" s="96"/>
      <c r="L134" s="93"/>
      <c r="M134" s="83"/>
      <c r="N134" s="94"/>
      <c r="O134" s="93"/>
      <c r="P134" s="93"/>
      <c r="Q134" s="95"/>
      <c r="R134" s="94"/>
      <c r="S134" s="93"/>
      <c r="T134" s="93"/>
      <c r="U134" s="95"/>
      <c r="V134" s="93"/>
      <c r="W134" s="93"/>
      <c r="X134" s="93"/>
      <c r="Y134" s="95"/>
      <c r="AB134" s="173"/>
      <c r="AC134" s="169"/>
      <c r="AD134" s="166"/>
      <c r="AE134" s="170"/>
      <c r="AF134" s="170"/>
      <c r="AG134" s="170"/>
      <c r="AH134" s="170"/>
      <c r="AI134" s="170"/>
      <c r="AJ134" s="170"/>
      <c r="AK134" s="170"/>
      <c r="AL134" s="170"/>
      <c r="AM134" s="143"/>
    </row>
    <row r="135" spans="1:43" x14ac:dyDescent="0.25">
      <c r="A135" s="209"/>
      <c r="B135" s="194"/>
      <c r="C135" s="27"/>
      <c r="D135" s="94"/>
      <c r="E135" s="97"/>
      <c r="F135" s="98"/>
      <c r="G135" s="97"/>
      <c r="H135" s="98"/>
      <c r="I135" s="97"/>
      <c r="J135" s="93"/>
      <c r="K135" s="96"/>
      <c r="L135" s="93"/>
      <c r="M135" s="83"/>
      <c r="N135" s="94"/>
      <c r="O135" s="93"/>
      <c r="P135" s="93"/>
      <c r="Q135" s="95"/>
      <c r="R135" s="94"/>
      <c r="S135" s="93"/>
      <c r="T135" s="93"/>
      <c r="U135" s="95"/>
      <c r="V135" s="93"/>
      <c r="W135" s="93"/>
      <c r="X135" s="93"/>
      <c r="Y135" s="95"/>
      <c r="AB135" s="173"/>
      <c r="AC135" s="169"/>
      <c r="AD135" s="166"/>
      <c r="AE135" s="170"/>
      <c r="AF135" s="170"/>
      <c r="AG135" s="170"/>
      <c r="AH135" s="170"/>
      <c r="AI135" s="170"/>
      <c r="AJ135" s="170"/>
      <c r="AK135" s="170"/>
      <c r="AL135" s="170"/>
      <c r="AM135" s="144"/>
      <c r="AN135" s="34"/>
      <c r="AO135" s="34"/>
      <c r="AP135" s="34"/>
      <c r="AQ135" s="34"/>
    </row>
    <row r="136" spans="1:43" x14ac:dyDescent="0.25">
      <c r="A136" s="209"/>
      <c r="B136" s="194"/>
      <c r="C136" s="27"/>
      <c r="D136" s="94"/>
      <c r="E136" s="97"/>
      <c r="F136" s="98"/>
      <c r="G136" s="97"/>
      <c r="H136" s="98"/>
      <c r="I136" s="97"/>
      <c r="J136" s="93"/>
      <c r="K136" s="96"/>
      <c r="L136" s="93"/>
      <c r="M136" s="83"/>
      <c r="N136" s="94"/>
      <c r="O136" s="93"/>
      <c r="P136" s="93"/>
      <c r="Q136" s="95"/>
      <c r="R136" s="94"/>
      <c r="S136" s="93"/>
      <c r="T136" s="93"/>
      <c r="U136" s="95"/>
      <c r="V136" s="93"/>
      <c r="W136" s="93"/>
      <c r="X136" s="93"/>
      <c r="Y136" s="95"/>
      <c r="AB136" s="173"/>
      <c r="AC136" s="169"/>
      <c r="AD136" s="166"/>
      <c r="AE136" s="170"/>
      <c r="AF136" s="170"/>
      <c r="AG136" s="170"/>
      <c r="AH136" s="170"/>
      <c r="AI136" s="170"/>
      <c r="AJ136" s="170"/>
      <c r="AK136" s="170"/>
      <c r="AL136" s="170"/>
      <c r="AM136" s="143"/>
    </row>
    <row r="137" spans="1:43" ht="15.75" thickBot="1" x14ac:dyDescent="0.3">
      <c r="A137" s="209"/>
      <c r="B137" s="194"/>
      <c r="C137" s="27"/>
      <c r="D137" s="122"/>
      <c r="E137" s="100"/>
      <c r="F137" s="101"/>
      <c r="G137" s="100"/>
      <c r="H137" s="101"/>
      <c r="I137" s="100"/>
      <c r="J137" s="99"/>
      <c r="K137" s="102"/>
      <c r="L137" s="99"/>
      <c r="M137" s="83"/>
      <c r="N137" s="94"/>
      <c r="O137" s="93"/>
      <c r="P137" s="93"/>
      <c r="Q137" s="95"/>
      <c r="R137" s="94"/>
      <c r="S137" s="93"/>
      <c r="T137" s="93"/>
      <c r="U137" s="95"/>
      <c r="V137" s="93"/>
      <c r="W137" s="93"/>
      <c r="X137" s="93"/>
      <c r="Y137" s="95"/>
      <c r="AB137" s="173"/>
      <c r="AC137" s="169"/>
      <c r="AD137" s="166"/>
      <c r="AE137" s="170"/>
      <c r="AF137" s="170"/>
      <c r="AG137" s="170"/>
      <c r="AH137" s="170"/>
      <c r="AI137" s="170"/>
      <c r="AJ137" s="170"/>
      <c r="AK137" s="170"/>
      <c r="AL137" s="170"/>
    </row>
    <row r="138" spans="1:43" x14ac:dyDescent="0.25">
      <c r="A138" s="209"/>
      <c r="B138" s="194"/>
      <c r="C138" s="145" t="s">
        <v>28</v>
      </c>
      <c r="D138" s="103">
        <f t="shared" ref="D138:L138" si="219">AVERAGE(D129:D137)</f>
        <v>16.394122485023253</v>
      </c>
      <c r="E138" s="104">
        <f t="shared" si="219"/>
        <v>3.6289305674991956</v>
      </c>
      <c r="F138" s="105">
        <f t="shared" si="219"/>
        <v>3.8767145974462083</v>
      </c>
      <c r="G138" s="104">
        <f t="shared" si="219"/>
        <v>7.7589912475447109</v>
      </c>
      <c r="H138" s="105">
        <f t="shared" si="219"/>
        <v>0.50462452749388675</v>
      </c>
      <c r="I138" s="104">
        <f t="shared" si="219"/>
        <v>0.94016735011640473</v>
      </c>
      <c r="J138" s="106">
        <f t="shared" si="219"/>
        <v>2.8665760368625572</v>
      </c>
      <c r="K138" s="107">
        <f t="shared" si="219"/>
        <v>30.724686070669769</v>
      </c>
      <c r="L138" s="106">
        <f t="shared" si="219"/>
        <v>9.8644966049124691E-2</v>
      </c>
      <c r="M138" s="114"/>
      <c r="N138" s="103">
        <f t="shared" ref="N138:Y138" si="220">AVERAGE(N129:N137)</f>
        <v>1.3232548341493195</v>
      </c>
      <c r="O138" s="106">
        <f t="shared" si="220"/>
        <v>2.8396431486671432</v>
      </c>
      <c r="P138" s="106">
        <f t="shared" si="220"/>
        <v>0.81000336783871063</v>
      </c>
      <c r="Q138" s="108">
        <f t="shared" si="220"/>
        <v>0.95768282414698191</v>
      </c>
      <c r="R138" s="103">
        <f t="shared" si="220"/>
        <v>0.91562272580936155</v>
      </c>
      <c r="S138" s="106">
        <f t="shared" si="220"/>
        <v>2.3440611958105073</v>
      </c>
      <c r="T138" s="106">
        <f t="shared" si="220"/>
        <v>0.57599929942712191</v>
      </c>
      <c r="U138" s="108">
        <f t="shared" si="220"/>
        <v>0.70398061316004001</v>
      </c>
      <c r="V138" s="103">
        <f t="shared" si="220"/>
        <v>0.65667862042095826</v>
      </c>
      <c r="W138" s="106">
        <f t="shared" si="220"/>
        <v>1.9975037213536857</v>
      </c>
      <c r="X138" s="106">
        <f t="shared" si="220"/>
        <v>0.42005348663723857</v>
      </c>
      <c r="Y138" s="108">
        <f t="shared" si="220"/>
        <v>0.53400383619851455</v>
      </c>
      <c r="AB138" s="173"/>
      <c r="AC138" s="174"/>
      <c r="AD138" s="174"/>
      <c r="AE138" s="170"/>
      <c r="AF138" s="170"/>
      <c r="AG138" s="170"/>
      <c r="AH138" s="170"/>
      <c r="AI138" s="170"/>
      <c r="AJ138" s="170"/>
      <c r="AK138" s="170"/>
      <c r="AL138" s="170"/>
    </row>
    <row r="139" spans="1:43" x14ac:dyDescent="0.25">
      <c r="A139" s="209"/>
      <c r="B139" s="194"/>
      <c r="C139" s="146" t="s">
        <v>29</v>
      </c>
      <c r="D139" s="109">
        <f t="shared" ref="D139:L139" si="221">_xlfn.STDEV.S(D129:D137)</f>
        <v>4.9613005902744334</v>
      </c>
      <c r="E139" s="110">
        <f t="shared" si="221"/>
        <v>6.6204709075060224</v>
      </c>
      <c r="F139" s="111">
        <f t="shared" si="221"/>
        <v>3.6158687747841145</v>
      </c>
      <c r="G139" s="110">
        <f t="shared" si="221"/>
        <v>2.8107024431112779</v>
      </c>
      <c r="H139" s="111">
        <f t="shared" si="221"/>
        <v>0.30052667163550006</v>
      </c>
      <c r="I139" s="110">
        <f t="shared" si="221"/>
        <v>0.78869637690300753</v>
      </c>
      <c r="J139" s="112">
        <f t="shared" si="221"/>
        <v>0.85961098861056751</v>
      </c>
      <c r="K139" s="113">
        <f t="shared" si="221"/>
        <v>2.7217659423481644</v>
      </c>
      <c r="L139" s="112">
        <f t="shared" si="221"/>
        <v>1.2061573546800364E-2</v>
      </c>
      <c r="M139" s="114"/>
      <c r="N139" s="109">
        <f t="shared" ref="N139:Y139" si="222">_xlfn.STDEV.S(N129:N137)</f>
        <v>0.12693557034315783</v>
      </c>
      <c r="O139" s="112">
        <f t="shared" si="222"/>
        <v>0.47877165331335042</v>
      </c>
      <c r="P139" s="112">
        <f t="shared" si="222"/>
        <v>0.20848559490261209</v>
      </c>
      <c r="Q139" s="115">
        <f t="shared" si="222"/>
        <v>0.21612163000373319</v>
      </c>
      <c r="R139" s="109">
        <f t="shared" si="222"/>
        <v>8.4591628727877899E-2</v>
      </c>
      <c r="S139" s="112">
        <f t="shared" si="222"/>
        <v>0.42955824463982467</v>
      </c>
      <c r="T139" s="112">
        <f t="shared" si="222"/>
        <v>0.13324737066740808</v>
      </c>
      <c r="U139" s="115">
        <f t="shared" si="222"/>
        <v>0.13677816032331039</v>
      </c>
      <c r="V139" s="109">
        <f t="shared" si="222"/>
        <v>5.8697378489041926E-2</v>
      </c>
      <c r="W139" s="112">
        <f t="shared" si="222"/>
        <v>0.4072914000555144</v>
      </c>
      <c r="X139" s="112">
        <f t="shared" si="222"/>
        <v>8.7877070874459354E-2</v>
      </c>
      <c r="Y139" s="115">
        <f t="shared" si="222"/>
        <v>8.9174411037896514E-2</v>
      </c>
      <c r="AB139" s="173"/>
      <c r="AC139" s="174"/>
      <c r="AD139" s="174"/>
      <c r="AE139" s="170"/>
      <c r="AF139" s="170"/>
      <c r="AG139" s="170"/>
      <c r="AH139" s="170"/>
      <c r="AI139" s="170"/>
      <c r="AJ139" s="170"/>
      <c r="AK139" s="170"/>
      <c r="AL139" s="170"/>
    </row>
    <row r="140" spans="1:43" ht="15.75" thickBot="1" x14ac:dyDescent="0.3">
      <c r="A140" s="209"/>
      <c r="B140" s="195"/>
      <c r="C140" s="147" t="s">
        <v>30</v>
      </c>
      <c r="D140" s="116">
        <f t="shared" ref="D140:L140" si="223">D139/SQRT(COUNT(D129:D137))</f>
        <v>2.2187610753326927</v>
      </c>
      <c r="E140" s="117">
        <f t="shared" si="223"/>
        <v>2.9607645984486375</v>
      </c>
      <c r="F140" s="118">
        <f t="shared" si="223"/>
        <v>1.6170656756272315</v>
      </c>
      <c r="G140" s="117">
        <f t="shared" si="223"/>
        <v>1.2569843454643106</v>
      </c>
      <c r="H140" s="118">
        <f t="shared" si="223"/>
        <v>0.13439961336574721</v>
      </c>
      <c r="I140" s="117">
        <f t="shared" si="223"/>
        <v>0.35271574247258397</v>
      </c>
      <c r="J140" s="119">
        <f t="shared" si="223"/>
        <v>0.38442972094780525</v>
      </c>
      <c r="K140" s="120">
        <f t="shared" si="223"/>
        <v>1.2172107331868538</v>
      </c>
      <c r="L140" s="119">
        <f t="shared" si="223"/>
        <v>5.3940996732517706E-3</v>
      </c>
      <c r="M140" s="114"/>
      <c r="N140" s="116">
        <f t="shared" ref="N140:Y140" si="224">N139/SQRT(COUNT(N129:N137))</f>
        <v>5.6767312810001441E-2</v>
      </c>
      <c r="O140" s="119">
        <f t="shared" si="224"/>
        <v>0.21411319250172278</v>
      </c>
      <c r="P140" s="119">
        <f t="shared" si="224"/>
        <v>9.3237592506344849E-2</v>
      </c>
      <c r="Q140" s="121">
        <f t="shared" si="224"/>
        <v>9.6652531219281107E-2</v>
      </c>
      <c r="R140" s="116">
        <f t="shared" si="224"/>
        <v>3.7830526432591806E-2</v>
      </c>
      <c r="S140" s="119">
        <f t="shared" si="224"/>
        <v>0.19210428706202651</v>
      </c>
      <c r="T140" s="119">
        <f t="shared" si="224"/>
        <v>5.9590035727087196E-2</v>
      </c>
      <c r="U140" s="121">
        <f t="shared" si="224"/>
        <v>6.1169052864057327E-2</v>
      </c>
      <c r="V140" s="116">
        <f t="shared" si="224"/>
        <v>2.6250265680506327E-2</v>
      </c>
      <c r="W140" s="119">
        <f t="shared" si="224"/>
        <v>0.18214625143503835</v>
      </c>
      <c r="X140" s="119">
        <f t="shared" si="224"/>
        <v>3.92998208277716E-2</v>
      </c>
      <c r="Y140" s="121">
        <f t="shared" si="224"/>
        <v>3.9880008986848833E-2</v>
      </c>
      <c r="AA140" s="143"/>
      <c r="AB140" s="173"/>
      <c r="AC140" s="174"/>
      <c r="AD140" s="174"/>
      <c r="AE140" s="170"/>
      <c r="AF140" s="170"/>
      <c r="AG140" s="170"/>
      <c r="AH140" s="170"/>
      <c r="AI140" s="170"/>
      <c r="AJ140" s="170"/>
      <c r="AK140" s="170"/>
      <c r="AL140" s="170"/>
    </row>
    <row r="141" spans="1:43" ht="15" customHeight="1" x14ac:dyDescent="0.25">
      <c r="A141" s="209"/>
      <c r="B141" s="193" t="s">
        <v>63</v>
      </c>
      <c r="C141" s="14">
        <v>181</v>
      </c>
      <c r="D141" s="91">
        <v>18.276770044229131</v>
      </c>
      <c r="E141" s="88">
        <v>5.2211709778392859</v>
      </c>
      <c r="F141" s="89">
        <v>1.279931364791747</v>
      </c>
      <c r="G141" s="88">
        <v>10.666770835424572</v>
      </c>
      <c r="H141" s="89">
        <v>0.31098539772535488</v>
      </c>
      <c r="I141" s="88">
        <v>0.32952683485778866</v>
      </c>
      <c r="J141" s="87">
        <v>2.9569650199940694</v>
      </c>
      <c r="K141" s="90">
        <v>30.204847794832489</v>
      </c>
      <c r="L141" s="87">
        <v>8.9130824574407019E-2</v>
      </c>
      <c r="M141" s="83"/>
      <c r="N141" s="91">
        <v>1.9002661075586369</v>
      </c>
      <c r="O141" s="87">
        <v>4.3494364016228593</v>
      </c>
      <c r="P141" s="87">
        <v>1.2961235804721254</v>
      </c>
      <c r="Q141" s="92">
        <v>1.5101967147453685</v>
      </c>
      <c r="R141" s="91">
        <v>0.84616889025357356</v>
      </c>
      <c r="S141" s="87">
        <v>2.664322283892449</v>
      </c>
      <c r="T141" s="87">
        <v>0.54674143174907586</v>
      </c>
      <c r="U141" s="92">
        <v>0.70260649129824726</v>
      </c>
      <c r="V141" s="93">
        <v>1.0264011443513779</v>
      </c>
      <c r="W141" s="93">
        <v>2.9661902923397725</v>
      </c>
      <c r="X141" s="93">
        <v>0.67458270055592451</v>
      </c>
      <c r="Y141" s="95">
        <v>0.84108405199091529</v>
      </c>
      <c r="AB141" s="173"/>
      <c r="AC141" s="169"/>
      <c r="AD141" s="166"/>
      <c r="AE141" s="170"/>
      <c r="AF141" s="170"/>
      <c r="AG141" s="170"/>
      <c r="AH141" s="170"/>
      <c r="AI141" s="170"/>
      <c r="AJ141" s="170"/>
      <c r="AK141" s="170"/>
      <c r="AL141" s="170"/>
    </row>
    <row r="142" spans="1:43" x14ac:dyDescent="0.25">
      <c r="A142" s="209"/>
      <c r="B142" s="194"/>
      <c r="C142" s="27">
        <v>780</v>
      </c>
      <c r="D142" s="94">
        <v>15.002139118091048</v>
      </c>
      <c r="E142" s="97">
        <v>0.43639179455808874</v>
      </c>
      <c r="F142" s="98">
        <v>3.9405913691504426</v>
      </c>
      <c r="G142" s="97">
        <v>5.6430930392447829</v>
      </c>
      <c r="H142" s="98">
        <v>0.70655860326333042</v>
      </c>
      <c r="I142" s="97">
        <v>0.49544786773837729</v>
      </c>
      <c r="J142" s="93">
        <v>3.6231513005061315</v>
      </c>
      <c r="K142" s="96">
        <v>32.066792272970019</v>
      </c>
      <c r="L142" s="93">
        <v>8.9614641928012592E-2</v>
      </c>
      <c r="M142" s="83"/>
      <c r="N142" s="94">
        <v>1.7047775825026446</v>
      </c>
      <c r="O142" s="93">
        <v>2.8311316164634626</v>
      </c>
      <c r="P142" s="93">
        <v>0.92276921903469744</v>
      </c>
      <c r="Q142" s="95">
        <v>1.052741633666211</v>
      </c>
      <c r="R142" s="94">
        <v>0.78114484744676715</v>
      </c>
      <c r="S142" s="93">
        <v>1.9187059972888463</v>
      </c>
      <c r="T142" s="93">
        <v>0.459738930186679</v>
      </c>
      <c r="U142" s="95">
        <v>0.55616544140329438</v>
      </c>
      <c r="V142" s="93">
        <v>0.94224587243088864</v>
      </c>
      <c r="W142" s="93">
        <v>2.0937561061808179</v>
      </c>
      <c r="X142" s="93">
        <v>0.54542221765984689</v>
      </c>
      <c r="Y142" s="95">
        <v>0.64839315351119342</v>
      </c>
      <c r="AB142" s="173"/>
      <c r="AC142" s="169"/>
      <c r="AD142" s="166"/>
      <c r="AE142" s="170"/>
      <c r="AF142" s="170"/>
      <c r="AG142" s="170"/>
      <c r="AH142" s="170"/>
      <c r="AI142" s="170"/>
      <c r="AJ142" s="170"/>
      <c r="AK142" s="170"/>
      <c r="AL142" s="170"/>
    </row>
    <row r="143" spans="1:43" x14ac:dyDescent="0.25">
      <c r="A143" s="209"/>
      <c r="B143" s="194"/>
      <c r="C143" s="27"/>
      <c r="D143" s="94"/>
      <c r="E143" s="97"/>
      <c r="F143" s="98"/>
      <c r="G143" s="97"/>
      <c r="H143" s="98"/>
      <c r="I143" s="97"/>
      <c r="J143" s="93"/>
      <c r="K143" s="96"/>
      <c r="L143" s="93"/>
      <c r="M143" s="83"/>
      <c r="N143" s="94"/>
      <c r="O143" s="93"/>
      <c r="P143" s="93"/>
      <c r="Q143" s="95"/>
      <c r="R143" s="94"/>
      <c r="S143" s="93"/>
      <c r="T143" s="93"/>
      <c r="U143" s="95"/>
      <c r="V143" s="93"/>
      <c r="W143" s="93"/>
      <c r="X143" s="93"/>
      <c r="Y143" s="95"/>
      <c r="AB143" s="173"/>
      <c r="AC143" s="169"/>
      <c r="AD143" s="166"/>
      <c r="AE143" s="170"/>
      <c r="AF143" s="170"/>
      <c r="AG143" s="170"/>
      <c r="AH143" s="170"/>
      <c r="AI143" s="170"/>
      <c r="AJ143" s="170"/>
      <c r="AK143" s="170"/>
      <c r="AL143" s="170"/>
    </row>
    <row r="144" spans="1:43" x14ac:dyDescent="0.25">
      <c r="A144" s="209"/>
      <c r="B144" s="194"/>
      <c r="C144" s="27"/>
      <c r="D144" s="94"/>
      <c r="E144" s="97"/>
      <c r="F144" s="98"/>
      <c r="G144" s="97"/>
      <c r="H144" s="98"/>
      <c r="I144" s="97"/>
      <c r="J144" s="93"/>
      <c r="K144" s="96"/>
      <c r="L144" s="93"/>
      <c r="M144" s="83"/>
      <c r="N144" s="94"/>
      <c r="O144" s="93"/>
      <c r="P144" s="93"/>
      <c r="Q144" s="95"/>
      <c r="R144" s="94"/>
      <c r="S144" s="93"/>
      <c r="T144" s="93"/>
      <c r="U144" s="95"/>
      <c r="V144" s="93"/>
      <c r="W144" s="93"/>
      <c r="X144" s="93"/>
      <c r="Y144" s="95"/>
      <c r="AB144" s="173"/>
      <c r="AC144" s="169"/>
      <c r="AD144" s="166"/>
      <c r="AE144" s="170"/>
      <c r="AF144" s="170"/>
      <c r="AG144" s="170"/>
      <c r="AH144" s="170"/>
      <c r="AI144" s="170"/>
      <c r="AJ144" s="170"/>
      <c r="AK144" s="170"/>
      <c r="AL144" s="170"/>
    </row>
    <row r="145" spans="1:38" x14ac:dyDescent="0.25">
      <c r="A145" s="209"/>
      <c r="B145" s="194"/>
      <c r="C145" s="27"/>
      <c r="D145" s="94"/>
      <c r="E145" s="97"/>
      <c r="F145" s="98"/>
      <c r="G145" s="97"/>
      <c r="H145" s="98"/>
      <c r="I145" s="97"/>
      <c r="J145" s="93"/>
      <c r="K145" s="96"/>
      <c r="L145" s="93"/>
      <c r="M145" s="83"/>
      <c r="N145" s="94"/>
      <c r="O145" s="93"/>
      <c r="P145" s="93"/>
      <c r="Q145" s="95"/>
      <c r="R145" s="94"/>
      <c r="S145" s="93"/>
      <c r="T145" s="93"/>
      <c r="U145" s="95"/>
      <c r="V145" s="93"/>
      <c r="W145" s="93"/>
      <c r="X145" s="93"/>
      <c r="Y145" s="95"/>
      <c r="AB145" s="173"/>
      <c r="AC145" s="169"/>
      <c r="AD145" s="166"/>
      <c r="AE145" s="170"/>
      <c r="AF145" s="170"/>
      <c r="AG145" s="170"/>
      <c r="AH145" s="170"/>
      <c r="AI145" s="170"/>
      <c r="AJ145" s="170"/>
      <c r="AK145" s="170"/>
      <c r="AL145" s="170"/>
    </row>
    <row r="146" spans="1:38" x14ac:dyDescent="0.25">
      <c r="A146" s="209"/>
      <c r="B146" s="194"/>
      <c r="C146" s="27"/>
      <c r="D146" s="94"/>
      <c r="E146" s="97"/>
      <c r="F146" s="98"/>
      <c r="G146" s="97"/>
      <c r="H146" s="98"/>
      <c r="I146" s="97"/>
      <c r="J146" s="93"/>
      <c r="K146" s="96"/>
      <c r="L146" s="93"/>
      <c r="M146" s="83"/>
      <c r="N146" s="94"/>
      <c r="O146" s="93"/>
      <c r="P146" s="93"/>
      <c r="Q146" s="95"/>
      <c r="R146" s="94"/>
      <c r="S146" s="93"/>
      <c r="T146" s="93"/>
      <c r="U146" s="95"/>
      <c r="V146" s="93"/>
      <c r="W146" s="93"/>
      <c r="X146" s="93"/>
      <c r="Y146" s="95"/>
      <c r="AB146" s="173"/>
      <c r="AC146" s="169"/>
      <c r="AD146" s="166"/>
      <c r="AE146" s="170"/>
      <c r="AF146" s="170"/>
      <c r="AG146" s="170"/>
      <c r="AH146" s="170"/>
      <c r="AI146" s="170"/>
      <c r="AJ146" s="170"/>
      <c r="AK146" s="170"/>
      <c r="AL146" s="170"/>
    </row>
    <row r="147" spans="1:38" x14ac:dyDescent="0.25">
      <c r="A147" s="209"/>
      <c r="B147" s="194"/>
      <c r="C147" s="27"/>
      <c r="D147" s="94"/>
      <c r="E147" s="97"/>
      <c r="F147" s="98"/>
      <c r="G147" s="97"/>
      <c r="H147" s="98"/>
      <c r="I147" s="97"/>
      <c r="J147" s="93"/>
      <c r="K147" s="96"/>
      <c r="L147" s="93"/>
      <c r="M147" s="83"/>
      <c r="N147" s="94"/>
      <c r="O147" s="93"/>
      <c r="P147" s="93"/>
      <c r="Q147" s="95"/>
      <c r="R147" s="94"/>
      <c r="S147" s="93"/>
      <c r="T147" s="93"/>
      <c r="U147" s="95"/>
      <c r="V147" s="93"/>
      <c r="W147" s="93"/>
      <c r="X147" s="93"/>
      <c r="Y147" s="95"/>
      <c r="AB147" s="173"/>
      <c r="AC147" s="169"/>
      <c r="AD147" s="166"/>
      <c r="AE147" s="170"/>
      <c r="AF147" s="170"/>
      <c r="AG147" s="170"/>
      <c r="AH147" s="170"/>
      <c r="AI147" s="170"/>
      <c r="AJ147" s="170"/>
      <c r="AK147" s="170"/>
      <c r="AL147" s="170"/>
    </row>
    <row r="148" spans="1:38" x14ac:dyDescent="0.25">
      <c r="A148" s="209"/>
      <c r="B148" s="194"/>
      <c r="C148" s="27"/>
      <c r="D148" s="94"/>
      <c r="E148" s="97"/>
      <c r="F148" s="98"/>
      <c r="G148" s="97"/>
      <c r="H148" s="98"/>
      <c r="I148" s="97"/>
      <c r="J148" s="93"/>
      <c r="K148" s="96"/>
      <c r="L148" s="93"/>
      <c r="M148" s="83"/>
      <c r="N148" s="94"/>
      <c r="O148" s="93"/>
      <c r="P148" s="93"/>
      <c r="Q148" s="95"/>
      <c r="R148" s="94"/>
      <c r="S148" s="93"/>
      <c r="T148" s="93"/>
      <c r="U148" s="95"/>
      <c r="V148" s="93"/>
      <c r="W148" s="93"/>
      <c r="X148" s="93"/>
      <c r="Y148" s="95"/>
      <c r="AB148" s="173"/>
      <c r="AC148" s="169"/>
      <c r="AD148" s="166"/>
      <c r="AE148" s="170"/>
      <c r="AF148" s="170"/>
      <c r="AG148" s="170"/>
      <c r="AH148" s="170"/>
      <c r="AI148" s="170"/>
      <c r="AJ148" s="170"/>
      <c r="AK148" s="170"/>
      <c r="AL148" s="170"/>
    </row>
    <row r="149" spans="1:38" ht="15.75" thickBot="1" x14ac:dyDescent="0.3">
      <c r="A149" s="209"/>
      <c r="B149" s="194"/>
      <c r="C149" s="27"/>
      <c r="D149" s="122"/>
      <c r="E149" s="100"/>
      <c r="F149" s="101"/>
      <c r="G149" s="100"/>
      <c r="H149" s="101"/>
      <c r="I149" s="100"/>
      <c r="J149" s="99"/>
      <c r="K149" s="102"/>
      <c r="L149" s="99"/>
      <c r="M149" s="83"/>
      <c r="N149" s="94"/>
      <c r="O149" s="93"/>
      <c r="P149" s="93"/>
      <c r="Q149" s="95"/>
      <c r="R149" s="94"/>
      <c r="S149" s="93"/>
      <c r="T149" s="93"/>
      <c r="U149" s="95"/>
      <c r="V149" s="93"/>
      <c r="W149" s="93"/>
      <c r="X149" s="93"/>
      <c r="Y149" s="95"/>
      <c r="AB149" s="173"/>
      <c r="AC149" s="169"/>
      <c r="AD149" s="166"/>
      <c r="AE149" s="170"/>
      <c r="AF149" s="170"/>
      <c r="AG149" s="170"/>
      <c r="AH149" s="170"/>
      <c r="AI149" s="170"/>
      <c r="AJ149" s="170"/>
      <c r="AK149" s="170"/>
      <c r="AL149" s="170"/>
    </row>
    <row r="150" spans="1:38" x14ac:dyDescent="0.25">
      <c r="A150" s="209"/>
      <c r="B150" s="194"/>
      <c r="C150" s="145" t="s">
        <v>28</v>
      </c>
      <c r="D150" s="103">
        <f>AVERAGE(D141:D149)</f>
        <v>16.639454581160088</v>
      </c>
      <c r="E150" s="104">
        <f t="shared" ref="E150:L150" si="225">AVERAGE(E141:E149)</f>
        <v>2.8287813861986875</v>
      </c>
      <c r="F150" s="105">
        <f t="shared" si="225"/>
        <v>2.6102613669710948</v>
      </c>
      <c r="G150" s="104">
        <f t="shared" si="225"/>
        <v>8.1549319373346769</v>
      </c>
      <c r="H150" s="105">
        <f t="shared" si="225"/>
        <v>0.50877200049434268</v>
      </c>
      <c r="I150" s="104">
        <f t="shared" si="225"/>
        <v>0.412487351298083</v>
      </c>
      <c r="J150" s="106">
        <f t="shared" si="225"/>
        <v>3.2900581602501004</v>
      </c>
      <c r="K150" s="107">
        <f t="shared" si="225"/>
        <v>31.135820033901254</v>
      </c>
      <c r="L150" s="106">
        <f t="shared" si="225"/>
        <v>8.9372733251209813E-2</v>
      </c>
      <c r="M150" s="114"/>
      <c r="N150" s="103">
        <f t="shared" ref="N150:Y150" si="226">AVERAGE(N141:N149)</f>
        <v>1.8025218450306406</v>
      </c>
      <c r="O150" s="106">
        <f t="shared" si="226"/>
        <v>3.5902840090431609</v>
      </c>
      <c r="P150" s="106">
        <f t="shared" si="226"/>
        <v>1.1094463997534114</v>
      </c>
      <c r="Q150" s="108">
        <f t="shared" si="226"/>
        <v>1.2814691742057898</v>
      </c>
      <c r="R150" s="103">
        <f t="shared" si="226"/>
        <v>0.81365686885017041</v>
      </c>
      <c r="S150" s="106">
        <f t="shared" si="226"/>
        <v>2.2915141405906478</v>
      </c>
      <c r="T150" s="106">
        <f t="shared" si="226"/>
        <v>0.50324018096787748</v>
      </c>
      <c r="U150" s="108">
        <f t="shared" si="226"/>
        <v>0.62938596635077082</v>
      </c>
      <c r="V150" s="103">
        <f t="shared" si="226"/>
        <v>0.98432350839113325</v>
      </c>
      <c r="W150" s="106">
        <f t="shared" si="226"/>
        <v>2.5299731992602954</v>
      </c>
      <c r="X150" s="106">
        <f t="shared" si="226"/>
        <v>0.61000245910788564</v>
      </c>
      <c r="Y150" s="108">
        <f t="shared" si="226"/>
        <v>0.7447386027510543</v>
      </c>
      <c r="AB150" s="173"/>
      <c r="AC150" s="174"/>
      <c r="AD150" s="174"/>
      <c r="AE150" s="170"/>
      <c r="AF150" s="170"/>
      <c r="AG150" s="170"/>
      <c r="AH150" s="170"/>
      <c r="AI150" s="170"/>
      <c r="AJ150" s="170"/>
      <c r="AK150" s="170"/>
      <c r="AL150" s="170"/>
    </row>
    <row r="151" spans="1:38" x14ac:dyDescent="0.25">
      <c r="A151" s="209"/>
      <c r="B151" s="194"/>
      <c r="C151" s="146" t="s">
        <v>29</v>
      </c>
      <c r="D151" s="109">
        <f>_xlfn.STDEV.S(D141:D149)</f>
        <v>2.3155137337554237</v>
      </c>
      <c r="E151" s="110">
        <f t="shared" ref="E151:L151" si="227">_xlfn.STDEV.S(E141:E149)</f>
        <v>3.383349806978365</v>
      </c>
      <c r="F151" s="111">
        <f t="shared" si="227"/>
        <v>1.881370731513863</v>
      </c>
      <c r="G151" s="110">
        <f t="shared" si="227"/>
        <v>3.5522766361750215</v>
      </c>
      <c r="H151" s="111">
        <f t="shared" si="227"/>
        <v>0.27971249609160237</v>
      </c>
      <c r="I151" s="110">
        <f t="shared" si="227"/>
        <v>0.11732388749134021</v>
      </c>
      <c r="J151" s="112">
        <f t="shared" si="227"/>
        <v>0.47106483648352593</v>
      </c>
      <c r="K151" s="113">
        <f t="shared" si="227"/>
        <v>1.3165935666838953</v>
      </c>
      <c r="L151" s="112">
        <f t="shared" si="227"/>
        <v>3.4211053159023035E-4</v>
      </c>
      <c r="M151" s="114"/>
      <c r="N151" s="109">
        <f t="shared" ref="N151:Y151" si="228">_xlfn.STDEV.S(N141:N149)</f>
        <v>0.1382312617112485</v>
      </c>
      <c r="O151" s="112">
        <f t="shared" si="228"/>
        <v>1.0736036094941934</v>
      </c>
      <c r="P151" s="112">
        <f t="shared" si="228"/>
        <v>0.26400140075797901</v>
      </c>
      <c r="Q151" s="115">
        <f t="shared" si="228"/>
        <v>0.32346958991931407</v>
      </c>
      <c r="R151" s="109">
        <f t="shared" si="228"/>
        <v>4.5978941608857155E-2</v>
      </c>
      <c r="S151" s="112">
        <f t="shared" si="228"/>
        <v>0.52723033242053707</v>
      </c>
      <c r="T151" s="112">
        <f t="shared" si="228"/>
        <v>6.1520058834964017E-2</v>
      </c>
      <c r="U151" s="115">
        <f t="shared" si="228"/>
        <v>0.10354945942479911</v>
      </c>
      <c r="V151" s="109">
        <f t="shared" si="228"/>
        <v>5.9506763447575772E-2</v>
      </c>
      <c r="W151" s="112">
        <f t="shared" si="228"/>
        <v>0.61690412917196047</v>
      </c>
      <c r="X151" s="112">
        <f t="shared" si="228"/>
        <v>9.133025331714674E-2</v>
      </c>
      <c r="Y151" s="115">
        <f t="shared" si="228"/>
        <v>0.13625304098794006</v>
      </c>
      <c r="AB151" s="173"/>
      <c r="AC151" s="174"/>
      <c r="AD151" s="174"/>
      <c r="AE151" s="170"/>
      <c r="AF151" s="170"/>
      <c r="AG151" s="170"/>
      <c r="AH151" s="170"/>
      <c r="AI151" s="170"/>
      <c r="AJ151" s="170"/>
      <c r="AK151" s="170"/>
      <c r="AL151" s="170"/>
    </row>
    <row r="152" spans="1:38" ht="15.75" thickBot="1" x14ac:dyDescent="0.3">
      <c r="A152" s="209"/>
      <c r="B152" s="195"/>
      <c r="C152" s="147" t="s">
        <v>30</v>
      </c>
      <c r="D152" s="116">
        <f>D151/SQRT(COUNT(D141:D149))</f>
        <v>1.6373154630690419</v>
      </c>
      <c r="E152" s="117">
        <f t="shared" ref="E152:L152" si="229">E151/SQRT(COUNT(E141:E149))</f>
        <v>2.3923895916405984</v>
      </c>
      <c r="F152" s="118">
        <f t="shared" si="229"/>
        <v>1.3303300021793478</v>
      </c>
      <c r="G152" s="117">
        <f t="shared" si="229"/>
        <v>2.5118388980898958</v>
      </c>
      <c r="H152" s="118">
        <f t="shared" si="229"/>
        <v>0.19778660276898768</v>
      </c>
      <c r="I152" s="117">
        <f t="shared" si="229"/>
        <v>8.2960516440294216E-2</v>
      </c>
      <c r="J152" s="119">
        <f t="shared" si="229"/>
        <v>0.33309314025603332</v>
      </c>
      <c r="K152" s="120">
        <f t="shared" si="229"/>
        <v>0.93097223906876525</v>
      </c>
      <c r="L152" s="119">
        <f t="shared" si="229"/>
        <v>2.4190867680278644E-4</v>
      </c>
      <c r="M152" s="114"/>
      <c r="N152" s="116">
        <f t="shared" ref="N152:Y152" si="230">N151/SQRT(COUNT(N141:N149))</f>
        <v>9.7744262527996173E-2</v>
      </c>
      <c r="O152" s="119">
        <f t="shared" si="230"/>
        <v>0.75915239257969824</v>
      </c>
      <c r="P152" s="119">
        <f t="shared" si="230"/>
        <v>0.18667718071871428</v>
      </c>
      <c r="Q152" s="121">
        <f t="shared" si="230"/>
        <v>0.22872754053957867</v>
      </c>
      <c r="R152" s="116">
        <f t="shared" si="230"/>
        <v>3.2512021403403202E-2</v>
      </c>
      <c r="S152" s="119">
        <f t="shared" si="230"/>
        <v>0.3728081433017994</v>
      </c>
      <c r="T152" s="119">
        <f t="shared" si="230"/>
        <v>4.3501250781198431E-2</v>
      </c>
      <c r="U152" s="121">
        <f t="shared" si="230"/>
        <v>7.3220524947476703E-2</v>
      </c>
      <c r="V152" s="116">
        <f t="shared" si="230"/>
        <v>4.2077635960244601E-2</v>
      </c>
      <c r="W152" s="119">
        <f t="shared" si="230"/>
        <v>0.43621709307947509</v>
      </c>
      <c r="X152" s="119">
        <f t="shared" si="230"/>
        <v>6.458024144803963E-2</v>
      </c>
      <c r="Y152" s="121">
        <f t="shared" si="230"/>
        <v>9.634544923986102E-2</v>
      </c>
      <c r="AA152" s="143"/>
      <c r="AB152" s="173"/>
      <c r="AC152" s="174"/>
      <c r="AD152" s="174"/>
      <c r="AE152" s="170"/>
      <c r="AF152" s="170"/>
      <c r="AG152" s="170"/>
      <c r="AH152" s="170"/>
      <c r="AI152" s="170"/>
      <c r="AJ152" s="170"/>
      <c r="AK152" s="170"/>
      <c r="AL152" s="170"/>
    </row>
    <row r="153" spans="1:38" ht="15" customHeight="1" x14ac:dyDescent="0.25">
      <c r="A153" s="209"/>
      <c r="B153" s="193" t="s">
        <v>64</v>
      </c>
      <c r="C153" s="14">
        <v>773</v>
      </c>
      <c r="D153" s="91">
        <v>24.888357707439024</v>
      </c>
      <c r="E153" s="88">
        <v>0.16826138123941661</v>
      </c>
      <c r="F153" s="89">
        <v>3.1119422794751306</v>
      </c>
      <c r="G153" s="88">
        <v>4.0373106850007519</v>
      </c>
      <c r="H153" s="89">
        <v>1.7355760028058356</v>
      </c>
      <c r="I153" s="88">
        <v>0.17248200282929679</v>
      </c>
      <c r="J153" s="87">
        <v>4.0381452830990821</v>
      </c>
      <c r="K153" s="90">
        <v>33.037789315756456</v>
      </c>
      <c r="L153" s="87">
        <v>0.15036051883883539</v>
      </c>
      <c r="M153" s="83"/>
      <c r="N153" s="91">
        <v>3.4008058702758825</v>
      </c>
      <c r="O153" s="87">
        <v>3.3201002975528562</v>
      </c>
      <c r="P153" s="87">
        <v>1.1102834754396718</v>
      </c>
      <c r="Q153" s="92">
        <v>1.2641676984154533</v>
      </c>
      <c r="R153" s="91">
        <v>1.281776380796652</v>
      </c>
      <c r="S153" s="87">
        <v>2.1705436316358342</v>
      </c>
      <c r="T153" s="87">
        <v>0.5817416211185501</v>
      </c>
      <c r="U153" s="92">
        <v>0.70054663221309965</v>
      </c>
      <c r="V153" s="93">
        <v>1.8506381740903599</v>
      </c>
      <c r="W153" s="93">
        <v>2.5417143284114005</v>
      </c>
      <c r="X153" s="93">
        <v>0.74815208262580268</v>
      </c>
      <c r="Y153" s="95">
        <v>0.87841266003353613</v>
      </c>
      <c r="AB153" s="173"/>
      <c r="AC153" s="169"/>
      <c r="AD153" s="166"/>
      <c r="AE153" s="170"/>
      <c r="AF153" s="170"/>
      <c r="AG153" s="170"/>
      <c r="AH153" s="170"/>
      <c r="AI153" s="170"/>
      <c r="AJ153" s="170"/>
      <c r="AK153" s="170"/>
      <c r="AL153" s="170"/>
    </row>
    <row r="154" spans="1:38" x14ac:dyDescent="0.25">
      <c r="A154" s="209"/>
      <c r="B154" s="194"/>
      <c r="C154" s="27">
        <v>774</v>
      </c>
      <c r="D154" s="94">
        <v>28.315922952751695</v>
      </c>
      <c r="E154" s="97">
        <v>0.52901879370176919</v>
      </c>
      <c r="F154" s="98">
        <v>5.3561001391528764</v>
      </c>
      <c r="G154" s="97">
        <v>3.9522998596271512</v>
      </c>
      <c r="H154" s="98">
        <v>0.92222450078292395</v>
      </c>
      <c r="I154" s="97">
        <v>0.9978427702980659</v>
      </c>
      <c r="J154" s="93">
        <v>4.1474937945522479</v>
      </c>
      <c r="K154" s="96">
        <v>30.113963137939333</v>
      </c>
      <c r="L154" s="93">
        <v>0.10179453992428421</v>
      </c>
      <c r="M154" s="83"/>
      <c r="N154" s="94">
        <v>3.1948797791853512</v>
      </c>
      <c r="O154" s="93">
        <v>3.7020778092395861</v>
      </c>
      <c r="P154" s="93">
        <v>1.2966469047971672</v>
      </c>
      <c r="Q154" s="95">
        <v>1.4790917716750664</v>
      </c>
      <c r="R154" s="94">
        <v>1.1235109305632025</v>
      </c>
      <c r="S154" s="93">
        <v>2.2777381718715524</v>
      </c>
      <c r="T154" s="93">
        <v>0.59553631124917394</v>
      </c>
      <c r="U154" s="95">
        <v>0.72607463208715328</v>
      </c>
      <c r="V154" s="93">
        <v>1.6693661753464872</v>
      </c>
      <c r="W154" s="93">
        <v>2.7254518125822993</v>
      </c>
      <c r="X154" s="93">
        <v>0.8085972158171093</v>
      </c>
      <c r="Y154" s="95">
        <v>0.95571226978776969</v>
      </c>
      <c r="AB154" s="173"/>
      <c r="AC154" s="169"/>
      <c r="AD154" s="166"/>
      <c r="AE154" s="170"/>
      <c r="AF154" s="170"/>
      <c r="AG154" s="170"/>
      <c r="AH154" s="170"/>
      <c r="AI154" s="170"/>
      <c r="AJ154" s="170"/>
      <c r="AK154" s="170"/>
      <c r="AL154" s="170"/>
    </row>
    <row r="155" spans="1:38" x14ac:dyDescent="0.25">
      <c r="A155" s="209"/>
      <c r="B155" s="194"/>
      <c r="C155" s="27">
        <v>775</v>
      </c>
      <c r="D155" s="94">
        <v>25.627561039520774</v>
      </c>
      <c r="E155" s="97">
        <v>2.4661646809669566E-2</v>
      </c>
      <c r="F155" s="98">
        <v>3.665097046822702</v>
      </c>
      <c r="G155" s="97">
        <v>10.148091833433682</v>
      </c>
      <c r="H155" s="98">
        <v>0.63528747795639673</v>
      </c>
      <c r="I155" s="97">
        <v>0.2832838452081452</v>
      </c>
      <c r="J155" s="93">
        <v>3.2794285863180819</v>
      </c>
      <c r="K155" s="96">
        <v>31.891434208378204</v>
      </c>
      <c r="L155" s="93">
        <v>0.13626908212140193</v>
      </c>
      <c r="M155" s="83"/>
      <c r="N155" s="94">
        <v>2.2745973718349681</v>
      </c>
      <c r="O155" s="93">
        <v>4.3849411126222808</v>
      </c>
      <c r="P155" s="93">
        <v>1.5368729478444358</v>
      </c>
      <c r="Q155" s="95">
        <v>1.7340990661081377</v>
      </c>
      <c r="R155" s="94">
        <v>0.80945451089251774</v>
      </c>
      <c r="S155" s="93">
        <v>2.1593989080606772</v>
      </c>
      <c r="T155" s="93">
        <v>0.56728281374996836</v>
      </c>
      <c r="U155" s="95">
        <v>0.692115810595199</v>
      </c>
      <c r="V155" s="93">
        <v>1.1915068738254662</v>
      </c>
      <c r="W155" s="93">
        <v>2.7962649505817834</v>
      </c>
      <c r="X155" s="93">
        <v>0.83224403820737347</v>
      </c>
      <c r="Y155" s="95">
        <v>0.97818880612202774</v>
      </c>
      <c r="AB155" s="173"/>
      <c r="AC155" s="169"/>
      <c r="AD155" s="166"/>
      <c r="AE155" s="170"/>
      <c r="AF155" s="170"/>
      <c r="AG155" s="170"/>
      <c r="AH155" s="170"/>
      <c r="AI155" s="170"/>
      <c r="AJ155" s="170"/>
      <c r="AK155" s="170"/>
      <c r="AL155" s="170"/>
    </row>
    <row r="156" spans="1:38" x14ac:dyDescent="0.25">
      <c r="A156" s="209"/>
      <c r="B156" s="194"/>
      <c r="C156" s="27">
        <v>789</v>
      </c>
      <c r="D156" s="94">
        <v>23.825590570623479</v>
      </c>
      <c r="E156" s="97">
        <v>9.2854330620045916E-2</v>
      </c>
      <c r="F156" s="98">
        <v>4.7652439346196873</v>
      </c>
      <c r="G156" s="97">
        <v>7.5423543595891429</v>
      </c>
      <c r="H156" s="98">
        <v>0.50918227778678227</v>
      </c>
      <c r="I156" s="97">
        <v>0.15056637815795357</v>
      </c>
      <c r="J156" s="93">
        <v>4.602817805764885</v>
      </c>
      <c r="K156" s="96">
        <v>30.700519478593289</v>
      </c>
      <c r="L156" s="93">
        <v>8.7864723747380663E-2</v>
      </c>
      <c r="M156" s="83"/>
      <c r="N156" s="94">
        <v>2.4493606316838061</v>
      </c>
      <c r="O156" s="93">
        <v>4.4460414462876221</v>
      </c>
      <c r="P156" s="93">
        <v>1.7315437811694754</v>
      </c>
      <c r="Q156" s="95">
        <v>1.9057578120227892</v>
      </c>
      <c r="R156" s="94">
        <v>0.86818326309999538</v>
      </c>
      <c r="S156" s="93">
        <v>1.9700789246515629</v>
      </c>
      <c r="T156" s="93">
        <v>0.55606040474860863</v>
      </c>
      <c r="U156" s="95">
        <v>0.65901545652539906</v>
      </c>
      <c r="V156" s="93">
        <v>1.2829875539884514</v>
      </c>
      <c r="W156" s="93">
        <v>2.644932042433036</v>
      </c>
      <c r="X156" s="93">
        <v>0.86223346350032892</v>
      </c>
      <c r="Y156" s="95">
        <v>0.98502889171225971</v>
      </c>
      <c r="AB156" s="173"/>
      <c r="AC156" s="169"/>
      <c r="AD156" s="166"/>
      <c r="AE156" s="170"/>
      <c r="AF156" s="170"/>
      <c r="AG156" s="170"/>
      <c r="AH156" s="170"/>
      <c r="AI156" s="170"/>
      <c r="AJ156" s="170"/>
      <c r="AK156" s="170"/>
      <c r="AL156" s="170"/>
    </row>
    <row r="157" spans="1:38" x14ac:dyDescent="0.25">
      <c r="A157" s="209"/>
      <c r="B157" s="194"/>
      <c r="C157" s="27">
        <v>800</v>
      </c>
      <c r="D157" s="94">
        <v>22.466788952115063</v>
      </c>
      <c r="E157" s="97">
        <v>2.5949683459804179E-2</v>
      </c>
      <c r="F157" s="98">
        <v>5.5708323631613759</v>
      </c>
      <c r="G157" s="97">
        <v>3.4667143852443725</v>
      </c>
      <c r="H157" s="98">
        <v>0.83431756154627257</v>
      </c>
      <c r="I157" s="97">
        <v>0.13395356111188708</v>
      </c>
      <c r="J157" s="93">
        <v>4.3741469825594121</v>
      </c>
      <c r="K157" s="96">
        <v>29.889627699079735</v>
      </c>
      <c r="L157" s="93">
        <v>0.10028512791486593</v>
      </c>
      <c r="M157" s="83"/>
      <c r="N157" s="94">
        <v>2.7134083604863899</v>
      </c>
      <c r="O157" s="93">
        <v>3.4487230833460365</v>
      </c>
      <c r="P157" s="93">
        <v>1.220351400615183</v>
      </c>
      <c r="Q157" s="95">
        <v>1.3625723712317144</v>
      </c>
      <c r="R157" s="94">
        <v>0.97484489648700379</v>
      </c>
      <c r="S157" s="93">
        <v>1.8764839216166975</v>
      </c>
      <c r="T157" s="93">
        <v>0.51688945560490018</v>
      </c>
      <c r="U157" s="95">
        <v>0.61366994341261583</v>
      </c>
      <c r="V157" s="93">
        <v>1.4377006838208923</v>
      </c>
      <c r="W157" s="93">
        <v>2.353357052037425</v>
      </c>
      <c r="X157" s="93">
        <v>0.72310967861444253</v>
      </c>
      <c r="Y157" s="95">
        <v>0.83388479440971686</v>
      </c>
      <c r="AB157" s="173"/>
      <c r="AC157" s="169"/>
      <c r="AD157" s="166"/>
      <c r="AE157" s="170"/>
      <c r="AF157" s="170"/>
      <c r="AG157" s="170"/>
      <c r="AH157" s="170"/>
      <c r="AI157" s="170"/>
      <c r="AJ157" s="170"/>
      <c r="AK157" s="170"/>
      <c r="AL157" s="170"/>
    </row>
    <row r="158" spans="1:38" x14ac:dyDescent="0.25">
      <c r="A158" s="209"/>
      <c r="B158" s="194"/>
      <c r="C158" s="27"/>
      <c r="D158" s="94"/>
      <c r="E158" s="97"/>
      <c r="F158" s="98"/>
      <c r="G158" s="97"/>
      <c r="H158" s="98"/>
      <c r="I158" s="97"/>
      <c r="J158" s="93"/>
      <c r="K158" s="96"/>
      <c r="L158" s="93"/>
      <c r="M158" s="83"/>
      <c r="N158" s="94"/>
      <c r="O158" s="93"/>
      <c r="P158" s="93"/>
      <c r="Q158" s="95"/>
      <c r="R158" s="94"/>
      <c r="S158" s="93"/>
      <c r="T158" s="93"/>
      <c r="U158" s="95"/>
      <c r="V158" s="93"/>
      <c r="W158" s="93"/>
      <c r="X158" s="93"/>
      <c r="Y158" s="95"/>
      <c r="AB158" s="173"/>
      <c r="AC158" s="169"/>
      <c r="AD158" s="166"/>
      <c r="AE158" s="170"/>
      <c r="AF158" s="170"/>
      <c r="AG158" s="170"/>
      <c r="AH158" s="170"/>
      <c r="AI158" s="170"/>
      <c r="AJ158" s="170"/>
      <c r="AK158" s="170"/>
      <c r="AL158" s="170"/>
    </row>
    <row r="159" spans="1:38" x14ac:dyDescent="0.25">
      <c r="A159" s="209"/>
      <c r="B159" s="194"/>
      <c r="C159" s="27"/>
      <c r="D159" s="94"/>
      <c r="E159" s="97"/>
      <c r="F159" s="98"/>
      <c r="G159" s="97"/>
      <c r="H159" s="98"/>
      <c r="I159" s="97"/>
      <c r="J159" s="93"/>
      <c r="K159" s="96"/>
      <c r="L159" s="93"/>
      <c r="M159" s="83"/>
      <c r="N159" s="94"/>
      <c r="O159" s="93"/>
      <c r="P159" s="93"/>
      <c r="Q159" s="95"/>
      <c r="R159" s="94"/>
      <c r="S159" s="93"/>
      <c r="T159" s="93"/>
      <c r="U159" s="95"/>
      <c r="V159" s="93"/>
      <c r="W159" s="93"/>
      <c r="X159" s="93"/>
      <c r="Y159" s="95"/>
      <c r="AB159" s="173"/>
      <c r="AC159" s="169"/>
      <c r="AD159" s="166"/>
      <c r="AE159" s="170"/>
      <c r="AF159" s="170"/>
      <c r="AG159" s="170"/>
      <c r="AH159" s="170"/>
      <c r="AI159" s="170"/>
      <c r="AJ159" s="170"/>
      <c r="AK159" s="170"/>
      <c r="AL159" s="170"/>
    </row>
    <row r="160" spans="1:38" x14ac:dyDescent="0.25">
      <c r="A160" s="209"/>
      <c r="B160" s="194"/>
      <c r="C160" s="27"/>
      <c r="D160" s="94"/>
      <c r="E160" s="97"/>
      <c r="F160" s="98"/>
      <c r="G160" s="97"/>
      <c r="H160" s="98"/>
      <c r="I160" s="97"/>
      <c r="J160" s="93"/>
      <c r="K160" s="96"/>
      <c r="L160" s="93"/>
      <c r="M160" s="83"/>
      <c r="N160" s="94"/>
      <c r="O160" s="93"/>
      <c r="P160" s="93"/>
      <c r="Q160" s="95"/>
      <c r="R160" s="94"/>
      <c r="S160" s="93"/>
      <c r="T160" s="93"/>
      <c r="U160" s="95"/>
      <c r="V160" s="93"/>
      <c r="W160" s="93"/>
      <c r="X160" s="93"/>
      <c r="Y160" s="95"/>
      <c r="AB160" s="173"/>
      <c r="AC160" s="169"/>
      <c r="AD160" s="166"/>
      <c r="AE160" s="170"/>
      <c r="AF160" s="170"/>
      <c r="AG160" s="170"/>
      <c r="AH160" s="170"/>
      <c r="AI160" s="170"/>
      <c r="AJ160" s="170"/>
      <c r="AK160" s="170"/>
      <c r="AL160" s="170"/>
    </row>
    <row r="161" spans="1:38" ht="15.75" thickBot="1" x14ac:dyDescent="0.3">
      <c r="A161" s="209"/>
      <c r="B161" s="194"/>
      <c r="C161" s="27"/>
      <c r="D161" s="122"/>
      <c r="E161" s="100"/>
      <c r="F161" s="101"/>
      <c r="G161" s="100"/>
      <c r="H161" s="101"/>
      <c r="I161" s="100"/>
      <c r="J161" s="99"/>
      <c r="K161" s="102"/>
      <c r="L161" s="99"/>
      <c r="M161" s="83"/>
      <c r="N161" s="94"/>
      <c r="O161" s="93"/>
      <c r="P161" s="93"/>
      <c r="Q161" s="95"/>
      <c r="R161" s="94"/>
      <c r="S161" s="93"/>
      <c r="T161" s="93"/>
      <c r="U161" s="95"/>
      <c r="V161" s="93"/>
      <c r="W161" s="93"/>
      <c r="X161" s="93"/>
      <c r="Y161" s="95"/>
      <c r="AB161" s="173"/>
      <c r="AC161" s="169"/>
      <c r="AD161" s="166"/>
      <c r="AE161" s="170"/>
      <c r="AF161" s="170"/>
      <c r="AG161" s="170"/>
      <c r="AH161" s="170"/>
      <c r="AI161" s="170"/>
      <c r="AJ161" s="170"/>
      <c r="AK161" s="170"/>
      <c r="AL161" s="170"/>
    </row>
    <row r="162" spans="1:38" x14ac:dyDescent="0.25">
      <c r="A162" s="209"/>
      <c r="B162" s="194"/>
      <c r="C162" s="145" t="s">
        <v>28</v>
      </c>
      <c r="D162" s="103">
        <f>AVERAGE(D153:D161)</f>
        <v>25.024844244490005</v>
      </c>
      <c r="E162" s="104">
        <f t="shared" ref="E162:L162" si="231">AVERAGE(E153:E161)</f>
        <v>0.16814916716614109</v>
      </c>
      <c r="F162" s="105">
        <f t="shared" si="231"/>
        <v>4.4938431526463543</v>
      </c>
      <c r="G162" s="104">
        <f t="shared" si="231"/>
        <v>5.8293542245790197</v>
      </c>
      <c r="H162" s="105">
        <f t="shared" si="231"/>
        <v>0.92731756417564204</v>
      </c>
      <c r="I162" s="104">
        <f t="shared" si="231"/>
        <v>0.34762571152106975</v>
      </c>
      <c r="J162" s="106">
        <f t="shared" si="231"/>
        <v>4.088406490458742</v>
      </c>
      <c r="K162" s="107">
        <f t="shared" si="231"/>
        <v>31.126666767949406</v>
      </c>
      <c r="L162" s="106">
        <f t="shared" si="231"/>
        <v>0.11531479850935362</v>
      </c>
      <c r="M162" s="114"/>
      <c r="N162" s="103">
        <f t="shared" ref="N162:Y162" si="232">AVERAGE(N153:N161)</f>
        <v>2.8066104026932797</v>
      </c>
      <c r="O162" s="106">
        <f t="shared" si="232"/>
        <v>3.8603767498096757</v>
      </c>
      <c r="P162" s="106">
        <f t="shared" si="232"/>
        <v>1.3791397019731866</v>
      </c>
      <c r="Q162" s="108">
        <f t="shared" si="232"/>
        <v>1.5491377438906322</v>
      </c>
      <c r="R162" s="103">
        <f t="shared" si="232"/>
        <v>1.0115539963678744</v>
      </c>
      <c r="S162" s="106">
        <f t="shared" si="232"/>
        <v>2.0908487115672649</v>
      </c>
      <c r="T162" s="106">
        <f t="shared" si="232"/>
        <v>0.56350212129424038</v>
      </c>
      <c r="U162" s="108">
        <f t="shared" si="232"/>
        <v>0.6782844949666933</v>
      </c>
      <c r="V162" s="103">
        <f t="shared" si="232"/>
        <v>1.4864398922143316</v>
      </c>
      <c r="W162" s="106">
        <f t="shared" si="232"/>
        <v>2.6123440372091884</v>
      </c>
      <c r="X162" s="106">
        <f t="shared" si="232"/>
        <v>0.7948672957530114</v>
      </c>
      <c r="Y162" s="108">
        <f t="shared" si="232"/>
        <v>0.92624548441306198</v>
      </c>
      <c r="AB162" s="173"/>
      <c r="AC162" s="174"/>
      <c r="AD162" s="174"/>
      <c r="AE162" s="170"/>
      <c r="AF162" s="170"/>
      <c r="AG162" s="170"/>
      <c r="AH162" s="170"/>
      <c r="AI162" s="170"/>
      <c r="AJ162" s="170"/>
      <c r="AK162" s="170"/>
      <c r="AL162" s="170"/>
    </row>
    <row r="163" spans="1:38" x14ac:dyDescent="0.25">
      <c r="A163" s="209"/>
      <c r="B163" s="194"/>
      <c r="C163" s="146" t="s">
        <v>29</v>
      </c>
      <c r="D163" s="109">
        <f>_xlfn.STDEV.S(D153:D161)</f>
        <v>2.1906021676077776</v>
      </c>
      <c r="E163" s="110">
        <f t="shared" ref="E163:L163" si="233">_xlfn.STDEV.S(E153:E161)</f>
        <v>0.21018181059672053</v>
      </c>
      <c r="F163" s="111">
        <f t="shared" si="233"/>
        <v>1.0692896457450225</v>
      </c>
      <c r="G163" s="110">
        <f t="shared" si="233"/>
        <v>2.9113005746496139</v>
      </c>
      <c r="H163" s="111">
        <f t="shared" si="233"/>
        <v>0.48012376851740479</v>
      </c>
      <c r="I163" s="110">
        <f t="shared" si="233"/>
        <v>0.36813230865598667</v>
      </c>
      <c r="J163" s="112">
        <f t="shared" si="233"/>
        <v>0.50167952369990054</v>
      </c>
      <c r="K163" s="113">
        <f t="shared" si="233"/>
        <v>1.3204823401931214</v>
      </c>
      <c r="L163" s="112">
        <f t="shared" si="233"/>
        <v>2.6596426028370215E-2</v>
      </c>
      <c r="M163" s="114"/>
      <c r="N163" s="109">
        <f t="shared" ref="N163:Y163" si="234">_xlfn.STDEV.S(N153:N161)</f>
        <v>0.48040952503519119</v>
      </c>
      <c r="O163" s="112">
        <f t="shared" si="234"/>
        <v>0.5254966336703325</v>
      </c>
      <c r="P163" s="112">
        <f t="shared" si="234"/>
        <v>0.25167979093840154</v>
      </c>
      <c r="Q163" s="115">
        <f t="shared" si="234"/>
        <v>0.26566405808282723</v>
      </c>
      <c r="R163" s="109">
        <f t="shared" si="234"/>
        <v>0.19254961656805947</v>
      </c>
      <c r="S163" s="112">
        <f t="shared" si="234"/>
        <v>0.16318370376592747</v>
      </c>
      <c r="T163" s="112">
        <f t="shared" si="234"/>
        <v>3.0005341454340598E-2</v>
      </c>
      <c r="U163" s="115">
        <f t="shared" si="234"/>
        <v>4.335072481450615E-2</v>
      </c>
      <c r="V163" s="109">
        <f t="shared" si="234"/>
        <v>0.27242258683998549</v>
      </c>
      <c r="W163" s="112">
        <f t="shared" si="234"/>
        <v>0.17302099841012994</v>
      </c>
      <c r="X163" s="112">
        <f t="shared" si="234"/>
        <v>5.7998273451353534E-2</v>
      </c>
      <c r="Y163" s="115">
        <f t="shared" si="234"/>
        <v>6.6783915036107602E-2</v>
      </c>
      <c r="AB163" s="173"/>
      <c r="AC163" s="174"/>
      <c r="AD163" s="174"/>
      <c r="AE163" s="170"/>
      <c r="AF163" s="170"/>
      <c r="AG163" s="170"/>
      <c r="AH163" s="170"/>
      <c r="AI163" s="170"/>
      <c r="AJ163" s="170"/>
      <c r="AK163" s="170"/>
      <c r="AL163" s="170"/>
    </row>
    <row r="164" spans="1:38" ht="15.75" thickBot="1" x14ac:dyDescent="0.3">
      <c r="A164" s="209"/>
      <c r="B164" s="195"/>
      <c r="C164" s="147" t="s">
        <v>30</v>
      </c>
      <c r="D164" s="116">
        <f>D163/SQRT(COUNT(D153:D161))</f>
        <v>0.97966707168587563</v>
      </c>
      <c r="E164" s="117">
        <f t="shared" ref="E164:L164" si="235">E163/SQRT(COUNT(E153:E161))</f>
        <v>9.3996163225650547E-2</v>
      </c>
      <c r="F164" s="118">
        <f t="shared" si="235"/>
        <v>0.47820086710450777</v>
      </c>
      <c r="G164" s="117">
        <f t="shared" si="235"/>
        <v>1.3019731975701474</v>
      </c>
      <c r="H164" s="118">
        <f t="shared" si="235"/>
        <v>0.21471787680365809</v>
      </c>
      <c r="I164" s="117">
        <f t="shared" si="235"/>
        <v>0.16463377337374407</v>
      </c>
      <c r="J164" s="119">
        <f t="shared" si="235"/>
        <v>0.22435790358253888</v>
      </c>
      <c r="K164" s="120">
        <f t="shared" si="235"/>
        <v>0.59053765515196444</v>
      </c>
      <c r="L164" s="119">
        <f t="shared" si="235"/>
        <v>1.189428331159611E-2</v>
      </c>
      <c r="M164" s="114"/>
      <c r="N164" s="116">
        <f t="shared" ref="N164:Y164" si="236">N163/SQRT(COUNT(N153:N161))</f>
        <v>0.2148456710034149</v>
      </c>
      <c r="O164" s="119">
        <f t="shared" si="236"/>
        <v>0.23500923896683365</v>
      </c>
      <c r="P164" s="119">
        <f t="shared" si="236"/>
        <v>0.11255462422024028</v>
      </c>
      <c r="Q164" s="121">
        <f t="shared" si="236"/>
        <v>0.11880857861033083</v>
      </c>
      <c r="R164" s="116">
        <f t="shared" si="236"/>
        <v>8.6110806337540147E-2</v>
      </c>
      <c r="S164" s="119">
        <f t="shared" si="236"/>
        <v>7.2977970888160451E-2</v>
      </c>
      <c r="T164" s="119">
        <f t="shared" si="236"/>
        <v>1.3418796635999595E-2</v>
      </c>
      <c r="U164" s="121">
        <f t="shared" si="236"/>
        <v>1.9387033511824543E-2</v>
      </c>
      <c r="V164" s="116">
        <f t="shared" si="236"/>
        <v>0.12183108455610943</v>
      </c>
      <c r="W164" s="119">
        <f t="shared" si="236"/>
        <v>7.7377342795986709E-2</v>
      </c>
      <c r="X164" s="119">
        <f t="shared" si="236"/>
        <v>2.5937616402969568E-2</v>
      </c>
      <c r="Y164" s="121">
        <f t="shared" si="236"/>
        <v>2.9866674764861382E-2</v>
      </c>
      <c r="AA164" s="143"/>
      <c r="AB164" s="173"/>
      <c r="AC164" s="174"/>
      <c r="AD164" s="174"/>
      <c r="AE164" s="170"/>
      <c r="AF164" s="170"/>
      <c r="AG164" s="170"/>
      <c r="AH164" s="170"/>
      <c r="AI164" s="170"/>
      <c r="AJ164" s="170"/>
      <c r="AK164" s="170"/>
      <c r="AL164" s="170"/>
    </row>
    <row r="165" spans="1:38" ht="15" customHeight="1" x14ac:dyDescent="0.25">
      <c r="A165" s="209"/>
      <c r="B165" s="193" t="s">
        <v>65</v>
      </c>
      <c r="C165" s="14">
        <v>722</v>
      </c>
      <c r="D165" s="91">
        <v>12.895780127666049</v>
      </c>
      <c r="E165" s="88">
        <v>9.3769313329044994</v>
      </c>
      <c r="F165" s="89">
        <v>0.30082823935894587</v>
      </c>
      <c r="G165" s="88">
        <v>11.140725454286919</v>
      </c>
      <c r="H165" s="89">
        <v>0.11846151952720531</v>
      </c>
      <c r="I165" s="88">
        <v>1.6021681049850345</v>
      </c>
      <c r="J165" s="87">
        <v>1.1333653104110881</v>
      </c>
      <c r="K165" s="90">
        <v>31.101771824734499</v>
      </c>
      <c r="L165" s="87">
        <v>8.8676534869707432E-2</v>
      </c>
      <c r="M165" s="83"/>
      <c r="N165" s="91">
        <v>0.81802915238651552</v>
      </c>
      <c r="O165" s="87">
        <v>1.9481710882138097</v>
      </c>
      <c r="P165" s="87">
        <v>0.48641296523603911</v>
      </c>
      <c r="Q165" s="92">
        <v>0.65826959821186648</v>
      </c>
      <c r="R165" s="91">
        <v>0.71359922969886114</v>
      </c>
      <c r="S165" s="87">
        <v>1.8132662255283425</v>
      </c>
      <c r="T165" s="87">
        <v>0.42339837746179465</v>
      </c>
      <c r="U165" s="92">
        <v>0.58747699190570513</v>
      </c>
      <c r="V165" s="93">
        <v>0.28203470752734716</v>
      </c>
      <c r="W165" s="93">
        <v>1.2006883261838863</v>
      </c>
      <c r="X165" s="93">
        <v>0.16175471967036539</v>
      </c>
      <c r="Y165" s="95">
        <v>0.28944762275556779</v>
      </c>
      <c r="AB165" s="173"/>
      <c r="AC165" s="169"/>
      <c r="AD165" s="166"/>
      <c r="AE165" s="170"/>
      <c r="AF165" s="170"/>
      <c r="AG165" s="170"/>
      <c r="AH165" s="170"/>
      <c r="AI165" s="170"/>
      <c r="AJ165" s="170"/>
      <c r="AK165" s="170"/>
      <c r="AL165" s="170"/>
    </row>
    <row r="166" spans="1:38" x14ac:dyDescent="0.25">
      <c r="A166" s="209"/>
      <c r="B166" s="194"/>
      <c r="C166" s="27">
        <v>733</v>
      </c>
      <c r="D166" s="94">
        <v>10.602067307855961</v>
      </c>
      <c r="E166" s="97">
        <v>3.7444356851458034</v>
      </c>
      <c r="F166" s="98">
        <v>0.71900072270728321</v>
      </c>
      <c r="G166" s="97">
        <v>6.2431433536769658</v>
      </c>
      <c r="H166" s="98">
        <v>0.11685261161266985</v>
      </c>
      <c r="I166" s="97">
        <v>1.0505926864276651</v>
      </c>
      <c r="J166" s="93">
        <v>1.1818020268956142</v>
      </c>
      <c r="K166" s="96">
        <v>30.69744647495337</v>
      </c>
      <c r="L166" s="93">
        <v>9.7796298195926751E-2</v>
      </c>
      <c r="M166" s="83"/>
      <c r="N166" s="94">
        <v>0.87211335792819211</v>
      </c>
      <c r="O166" s="93">
        <v>1.9681880244603815</v>
      </c>
      <c r="P166" s="93">
        <v>0.53709673285554016</v>
      </c>
      <c r="Q166" s="95">
        <v>0.68307658219170964</v>
      </c>
      <c r="R166" s="94">
        <v>0.76058939343588428</v>
      </c>
      <c r="S166" s="93">
        <v>1.8327468807008322</v>
      </c>
      <c r="T166" s="93">
        <v>0.4676090709496607</v>
      </c>
      <c r="U166" s="95">
        <v>0.60608098888966466</v>
      </c>
      <c r="V166" s="93">
        <v>0.28933567612961913</v>
      </c>
      <c r="W166" s="93">
        <v>1.2033098151606467</v>
      </c>
      <c r="X166" s="93">
        <v>0.17097282454704496</v>
      </c>
      <c r="Y166" s="95">
        <v>0.27347503985045124</v>
      </c>
      <c r="AB166" s="173"/>
      <c r="AC166" s="169"/>
      <c r="AD166" s="166"/>
      <c r="AE166" s="170"/>
      <c r="AF166" s="170"/>
      <c r="AG166" s="170"/>
      <c r="AH166" s="170"/>
      <c r="AI166" s="170"/>
      <c r="AJ166" s="170"/>
      <c r="AK166" s="170"/>
      <c r="AL166" s="170"/>
    </row>
    <row r="167" spans="1:38" x14ac:dyDescent="0.25">
      <c r="A167" s="209"/>
      <c r="B167" s="194"/>
      <c r="C167" s="27">
        <v>736</v>
      </c>
      <c r="D167" s="94">
        <v>9.1645107082596464</v>
      </c>
      <c r="E167" s="97">
        <v>6.6572027301870333</v>
      </c>
      <c r="F167" s="98">
        <v>0.22391415458493294</v>
      </c>
      <c r="G167" s="97">
        <v>13.704939384810043</v>
      </c>
      <c r="H167" s="98">
        <v>0.113395486865269</v>
      </c>
      <c r="I167" s="97">
        <v>1.0699251609734555</v>
      </c>
      <c r="J167" s="93">
        <v>1.0802929280532152</v>
      </c>
      <c r="K167" s="96">
        <v>28.514587663970303</v>
      </c>
      <c r="L167" s="93">
        <v>0.10416600757104792</v>
      </c>
      <c r="M167" s="83"/>
      <c r="N167" s="94">
        <v>0.79630401223976588</v>
      </c>
      <c r="O167" s="93">
        <v>2.1402440951056789</v>
      </c>
      <c r="P167" s="93">
        <v>0.4531954867007546</v>
      </c>
      <c r="Q167" s="95">
        <v>0.61662839294823235</v>
      </c>
      <c r="R167" s="94">
        <v>0.7001967871625997</v>
      </c>
      <c r="S167" s="93">
        <v>1.9999243951582566</v>
      </c>
      <c r="T167" s="93">
        <v>0.40144668845387727</v>
      </c>
      <c r="U167" s="95">
        <v>0.55770034571408167</v>
      </c>
      <c r="V167" s="93">
        <v>0.29801823786600073</v>
      </c>
      <c r="W167" s="93">
        <v>1.3415077397080899</v>
      </c>
      <c r="X167" s="93">
        <v>0.17786980030250349</v>
      </c>
      <c r="Y167" s="95">
        <v>0.29963314969853005</v>
      </c>
      <c r="AB167" s="173"/>
      <c r="AC167" s="169"/>
      <c r="AD167" s="166"/>
      <c r="AE167" s="170"/>
      <c r="AF167" s="170"/>
      <c r="AG167" s="170"/>
      <c r="AH167" s="170"/>
      <c r="AI167" s="170"/>
      <c r="AJ167" s="170"/>
      <c r="AK167" s="170"/>
      <c r="AL167" s="170"/>
    </row>
    <row r="168" spans="1:38" x14ac:dyDescent="0.25">
      <c r="A168" s="209"/>
      <c r="B168" s="194"/>
      <c r="C168" s="27">
        <v>740</v>
      </c>
      <c r="D168" s="94">
        <v>12.290550081940063</v>
      </c>
      <c r="E168" s="97">
        <v>5.432752191859346</v>
      </c>
      <c r="F168" s="98">
        <v>0.69826309363043504</v>
      </c>
      <c r="G168" s="97">
        <v>10.842284831878223</v>
      </c>
      <c r="H168" s="98">
        <v>8.1893833667777499E-2</v>
      </c>
      <c r="I168" s="97">
        <v>3.7238354143512788</v>
      </c>
      <c r="J168" s="93">
        <v>0.96383101408994043</v>
      </c>
      <c r="K168" s="96">
        <v>37.405273587437748</v>
      </c>
      <c r="L168" s="93">
        <v>8.2689263957303291E-2</v>
      </c>
      <c r="M168" s="83"/>
      <c r="N168" s="94">
        <v>0.85390771353423978</v>
      </c>
      <c r="O168" s="93">
        <v>1.5502080013384447</v>
      </c>
      <c r="P168" s="93">
        <v>0.50975601986457142</v>
      </c>
      <c r="Q168" s="95">
        <v>0.66124844361718116</v>
      </c>
      <c r="R168" s="94">
        <v>0.74614987834539992</v>
      </c>
      <c r="S168" s="93">
        <v>1.453157601378579</v>
      </c>
      <c r="T168" s="93">
        <v>0.44063396038196145</v>
      </c>
      <c r="U168" s="95">
        <v>0.58436115241658637</v>
      </c>
      <c r="V168" s="93">
        <v>0.30089845105066848</v>
      </c>
      <c r="W168" s="93">
        <v>1.0266241869377155</v>
      </c>
      <c r="X168" s="93">
        <v>0.16258137976174208</v>
      </c>
      <c r="Y168" s="95">
        <v>0.27095302305041613</v>
      </c>
      <c r="AB168" s="173"/>
      <c r="AC168" s="169"/>
      <c r="AD168" s="166"/>
      <c r="AE168" s="170"/>
      <c r="AF168" s="170"/>
      <c r="AG168" s="170"/>
      <c r="AH168" s="170"/>
      <c r="AI168" s="170"/>
      <c r="AJ168" s="170"/>
      <c r="AK168" s="170"/>
      <c r="AL168" s="170"/>
    </row>
    <row r="169" spans="1:38" x14ac:dyDescent="0.25">
      <c r="A169" s="209"/>
      <c r="B169" s="194"/>
      <c r="C169" s="27">
        <v>742</v>
      </c>
      <c r="D169" s="94">
        <v>23.001325180447687</v>
      </c>
      <c r="E169" s="97">
        <v>0.18597000894520824</v>
      </c>
      <c r="F169" s="98">
        <v>1.9581032988026403</v>
      </c>
      <c r="G169" s="97">
        <v>3.8434898495519865</v>
      </c>
      <c r="H169" s="98">
        <v>0.51165374539410691</v>
      </c>
      <c r="I169" s="97">
        <v>0.87115394784516342</v>
      </c>
      <c r="J169" s="93">
        <v>1.6721724035192236</v>
      </c>
      <c r="K169" s="96">
        <v>37.907885693986096</v>
      </c>
      <c r="L169" s="93">
        <v>9.9820207314802525E-2</v>
      </c>
      <c r="M169" s="83"/>
      <c r="N169" s="94">
        <v>0.8927013808066645</v>
      </c>
      <c r="O169" s="93">
        <v>1.8219329519022436</v>
      </c>
      <c r="P169" s="93">
        <v>0.60297563202958215</v>
      </c>
      <c r="Q169" s="95">
        <v>0.74213516242743915</v>
      </c>
      <c r="R169" s="94">
        <v>0.76401879773839532</v>
      </c>
      <c r="S169" s="93">
        <v>1.6887061008993052</v>
      </c>
      <c r="T169" s="93">
        <v>0.51787429040124056</v>
      </c>
      <c r="U169" s="95">
        <v>0.64988379682457842</v>
      </c>
      <c r="V169" s="93">
        <v>0.23262943482429047</v>
      </c>
      <c r="W169" s="93">
        <v>1.0493815599790528</v>
      </c>
      <c r="X169" s="93">
        <v>0.1431409309114649</v>
      </c>
      <c r="Y169" s="95">
        <v>0.23952158602546858</v>
      </c>
      <c r="AB169" s="173"/>
      <c r="AC169" s="169"/>
      <c r="AD169" s="166"/>
      <c r="AE169" s="170"/>
      <c r="AF169" s="170"/>
      <c r="AG169" s="170"/>
      <c r="AH169" s="170"/>
      <c r="AI169" s="170"/>
      <c r="AJ169" s="170"/>
      <c r="AK169" s="170"/>
      <c r="AL169" s="170"/>
    </row>
    <row r="170" spans="1:38" x14ac:dyDescent="0.25">
      <c r="A170" s="209"/>
      <c r="B170" s="194"/>
      <c r="C170" s="27">
        <v>747</v>
      </c>
      <c r="D170" s="94">
        <v>8.8399356151633022</v>
      </c>
      <c r="E170" s="97">
        <v>3.3732912969761748</v>
      </c>
      <c r="F170" s="98">
        <v>0.53014030512295085</v>
      </c>
      <c r="G170" s="97">
        <v>6.7992864839442424</v>
      </c>
      <c r="H170" s="98">
        <v>0.2217949979848679</v>
      </c>
      <c r="I170" s="97">
        <v>4.3927974861660157</v>
      </c>
      <c r="J170" s="93">
        <v>0.57725423744741144</v>
      </c>
      <c r="K170" s="96">
        <v>39.803856698059846</v>
      </c>
      <c r="L170" s="93">
        <v>0.10471782412081491</v>
      </c>
      <c r="M170" s="83"/>
      <c r="N170" s="94">
        <v>0.75387096800761533</v>
      </c>
      <c r="O170" s="93">
        <v>1.4361544044437671</v>
      </c>
      <c r="P170" s="93">
        <v>0.38133130363417939</v>
      </c>
      <c r="Q170" s="95">
        <v>0.53028295387662305</v>
      </c>
      <c r="R170" s="94">
        <v>0.65886690525175273</v>
      </c>
      <c r="S170" s="93">
        <v>1.380279444454557</v>
      </c>
      <c r="T170" s="93">
        <v>0.34057798740149337</v>
      </c>
      <c r="U170" s="95">
        <v>0.48403287121216115</v>
      </c>
      <c r="V170" s="93">
        <v>0.25779722292998686</v>
      </c>
      <c r="W170" s="93">
        <v>1.0992048994352233</v>
      </c>
      <c r="X170" s="93">
        <v>0.15166290654314551</v>
      </c>
      <c r="Y170" s="95">
        <v>0.26662427798380506</v>
      </c>
      <c r="AB170" s="173"/>
      <c r="AC170" s="169"/>
      <c r="AD170" s="166"/>
      <c r="AE170" s="170"/>
      <c r="AF170" s="170"/>
      <c r="AG170" s="170"/>
      <c r="AH170" s="170"/>
      <c r="AI170" s="170"/>
      <c r="AJ170" s="170"/>
      <c r="AK170" s="170"/>
      <c r="AL170" s="170"/>
    </row>
    <row r="171" spans="1:38" x14ac:dyDescent="0.25">
      <c r="A171" s="209"/>
      <c r="B171" s="194"/>
      <c r="C171" s="27"/>
      <c r="D171" s="94"/>
      <c r="E171" s="97"/>
      <c r="F171" s="98"/>
      <c r="G171" s="97"/>
      <c r="H171" s="98"/>
      <c r="I171" s="97"/>
      <c r="J171" s="93"/>
      <c r="K171" s="96"/>
      <c r="L171" s="93"/>
      <c r="M171" s="83"/>
      <c r="N171" s="94"/>
      <c r="O171" s="93"/>
      <c r="P171" s="93"/>
      <c r="Q171" s="95"/>
      <c r="R171" s="94"/>
      <c r="S171" s="93"/>
      <c r="T171" s="93"/>
      <c r="U171" s="95"/>
      <c r="V171" s="93"/>
      <c r="W171" s="93"/>
      <c r="X171" s="93"/>
      <c r="Y171" s="95"/>
      <c r="AB171" s="173"/>
      <c r="AC171" s="169"/>
      <c r="AD171" s="166"/>
      <c r="AE171" s="170"/>
      <c r="AF171" s="170"/>
      <c r="AG171" s="170"/>
      <c r="AH171" s="170"/>
      <c r="AI171" s="170"/>
      <c r="AJ171" s="170"/>
      <c r="AK171" s="170"/>
      <c r="AL171" s="170"/>
    </row>
    <row r="172" spans="1:38" x14ac:dyDescent="0.25">
      <c r="A172" s="209"/>
      <c r="B172" s="194"/>
      <c r="C172" s="27"/>
      <c r="D172" s="94"/>
      <c r="E172" s="97"/>
      <c r="F172" s="98"/>
      <c r="G172" s="97"/>
      <c r="H172" s="98"/>
      <c r="I172" s="97"/>
      <c r="J172" s="93"/>
      <c r="K172" s="96"/>
      <c r="L172" s="95"/>
      <c r="M172" s="83"/>
      <c r="N172" s="94"/>
      <c r="O172" s="93"/>
      <c r="P172" s="93"/>
      <c r="Q172" s="95"/>
      <c r="R172" s="94"/>
      <c r="S172" s="93"/>
      <c r="T172" s="93"/>
      <c r="U172" s="95"/>
      <c r="V172" s="93"/>
      <c r="W172" s="93"/>
      <c r="X172" s="93"/>
      <c r="Y172" s="95"/>
      <c r="AB172" s="173"/>
      <c r="AC172" s="169"/>
      <c r="AD172" s="166"/>
      <c r="AE172" s="170"/>
      <c r="AF172" s="170"/>
      <c r="AG172" s="170"/>
      <c r="AH172" s="170"/>
      <c r="AI172" s="170"/>
      <c r="AJ172" s="170"/>
      <c r="AK172" s="170"/>
      <c r="AL172" s="170"/>
    </row>
    <row r="173" spans="1:38" ht="15.75" thickBot="1" x14ac:dyDescent="0.3">
      <c r="A173" s="209"/>
      <c r="B173" s="194"/>
      <c r="C173" s="27"/>
      <c r="D173" s="122"/>
      <c r="E173" s="100"/>
      <c r="F173" s="101"/>
      <c r="G173" s="100"/>
      <c r="H173" s="101"/>
      <c r="I173" s="100"/>
      <c r="J173" s="99"/>
      <c r="K173" s="102"/>
      <c r="L173" s="99"/>
      <c r="M173" s="83"/>
      <c r="N173" s="94"/>
      <c r="O173" s="93"/>
      <c r="P173" s="93"/>
      <c r="Q173" s="95"/>
      <c r="R173" s="94"/>
      <c r="S173" s="93"/>
      <c r="T173" s="93"/>
      <c r="U173" s="95"/>
      <c r="V173" s="93"/>
      <c r="W173" s="93"/>
      <c r="X173" s="93"/>
      <c r="Y173" s="95"/>
      <c r="AB173" s="173"/>
      <c r="AC173" s="169"/>
      <c r="AD173" s="166"/>
      <c r="AE173" s="170"/>
      <c r="AF173" s="170"/>
      <c r="AG173" s="170"/>
      <c r="AH173" s="170"/>
      <c r="AI173" s="170"/>
      <c r="AJ173" s="170"/>
      <c r="AK173" s="170"/>
      <c r="AL173" s="170"/>
    </row>
    <row r="174" spans="1:38" x14ac:dyDescent="0.25">
      <c r="A174" s="209"/>
      <c r="B174" s="194"/>
      <c r="C174" s="145" t="s">
        <v>28</v>
      </c>
      <c r="D174" s="103">
        <f>AVERAGE(D165:D173)</f>
        <v>12.799028170222117</v>
      </c>
      <c r="E174" s="104">
        <f t="shared" ref="E174:L174" si="237">AVERAGE(E165:E173)</f>
        <v>4.7950972076696781</v>
      </c>
      <c r="F174" s="105">
        <f t="shared" si="237"/>
        <v>0.73837496903453148</v>
      </c>
      <c r="G174" s="104">
        <f t="shared" si="237"/>
        <v>8.7623115596913959</v>
      </c>
      <c r="H174" s="105">
        <f t="shared" si="237"/>
        <v>0.19400869917531607</v>
      </c>
      <c r="I174" s="104">
        <f t="shared" si="237"/>
        <v>2.1184121334581021</v>
      </c>
      <c r="J174" s="106">
        <f t="shared" si="237"/>
        <v>1.1014529867360821</v>
      </c>
      <c r="K174" s="107">
        <f t="shared" si="237"/>
        <v>34.238470323856973</v>
      </c>
      <c r="L174" s="106">
        <f t="shared" si="237"/>
        <v>9.6311022671600466E-2</v>
      </c>
      <c r="M174" s="114"/>
      <c r="N174" s="103">
        <f t="shared" ref="N174:Y174" si="238">AVERAGE(N165:N173)</f>
        <v>0.83115443081716556</v>
      </c>
      <c r="O174" s="106">
        <f t="shared" si="238"/>
        <v>1.8108164275773877</v>
      </c>
      <c r="P174" s="106">
        <f t="shared" si="238"/>
        <v>0.4951280233867778</v>
      </c>
      <c r="Q174" s="108">
        <f t="shared" si="238"/>
        <v>0.64860685554550868</v>
      </c>
      <c r="R174" s="103">
        <f t="shared" si="238"/>
        <v>0.7239034986054822</v>
      </c>
      <c r="S174" s="106">
        <f t="shared" si="238"/>
        <v>1.6946801080199787</v>
      </c>
      <c r="T174" s="106">
        <f t="shared" si="238"/>
        <v>0.43192339584167144</v>
      </c>
      <c r="U174" s="108">
        <f t="shared" si="238"/>
        <v>0.57825602449379621</v>
      </c>
      <c r="V174" s="103">
        <f t="shared" si="238"/>
        <v>0.27678562172131888</v>
      </c>
      <c r="W174" s="106">
        <f t="shared" si="238"/>
        <v>1.1534527545674358</v>
      </c>
      <c r="X174" s="106">
        <f t="shared" si="238"/>
        <v>0.16133042695604441</v>
      </c>
      <c r="Y174" s="108">
        <f t="shared" si="238"/>
        <v>0.27327578322737311</v>
      </c>
      <c r="AB174" s="173"/>
      <c r="AC174" s="174"/>
      <c r="AD174" s="174"/>
      <c r="AE174" s="170"/>
      <c r="AF174" s="170"/>
      <c r="AG174" s="170"/>
      <c r="AH174" s="170"/>
      <c r="AI174" s="170"/>
      <c r="AJ174" s="170"/>
      <c r="AK174" s="170"/>
      <c r="AL174" s="170"/>
    </row>
    <row r="175" spans="1:38" x14ac:dyDescent="0.25">
      <c r="A175" s="209"/>
      <c r="B175" s="194"/>
      <c r="C175" s="146" t="s">
        <v>29</v>
      </c>
      <c r="D175" s="109">
        <f>_xlfn.STDEV.S(D165:D173)</f>
        <v>5.254817661232229</v>
      </c>
      <c r="E175" s="110">
        <f t="shared" ref="E175:L175" si="239">_xlfn.STDEV.S(E165:E173)</f>
        <v>3.1380478015363229</v>
      </c>
      <c r="F175" s="111">
        <f t="shared" si="239"/>
        <v>0.63074563302751396</v>
      </c>
      <c r="G175" s="110">
        <f t="shared" si="239"/>
        <v>3.7096413357358013</v>
      </c>
      <c r="H175" s="111">
        <f t="shared" si="239"/>
        <v>0.16272622717702784</v>
      </c>
      <c r="I175" s="110">
        <f t="shared" si="239"/>
        <v>1.5370059742814994</v>
      </c>
      <c r="J175" s="112">
        <f t="shared" si="239"/>
        <v>0.35422221882441907</v>
      </c>
      <c r="K175" s="113">
        <f t="shared" si="239"/>
        <v>4.682036685887514</v>
      </c>
      <c r="L175" s="112">
        <f t="shared" si="239"/>
        <v>8.840059197630909E-3</v>
      </c>
      <c r="M175" s="114"/>
      <c r="N175" s="109">
        <f t="shared" ref="N175:Y175" si="240">_xlfn.STDEV.S(N165:N173)</f>
        <v>5.1658360156390103E-2</v>
      </c>
      <c r="O175" s="112">
        <f t="shared" si="240"/>
        <v>0.26853926005541773</v>
      </c>
      <c r="P175" s="112">
        <f t="shared" si="240"/>
        <v>7.5353089974262377E-2</v>
      </c>
      <c r="Q175" s="115">
        <f t="shared" si="240"/>
        <v>7.1009932212765844E-2</v>
      </c>
      <c r="R175" s="109">
        <f t="shared" si="240"/>
        <v>4.0860587650589329E-2</v>
      </c>
      <c r="S175" s="112">
        <f t="shared" si="240"/>
        <v>0.23812423775859898</v>
      </c>
      <c r="T175" s="112">
        <f t="shared" si="240"/>
        <v>6.0137154726167159E-2</v>
      </c>
      <c r="U175" s="115">
        <f t="shared" si="240"/>
        <v>5.536714510266199E-2</v>
      </c>
      <c r="V175" s="109">
        <f t="shared" si="240"/>
        <v>2.6561767350867505E-2</v>
      </c>
      <c r="W175" s="112">
        <f t="shared" si="240"/>
        <v>0.11827149449439175</v>
      </c>
      <c r="X175" s="112">
        <f t="shared" si="240"/>
        <v>1.2590395756413643E-2</v>
      </c>
      <c r="Y175" s="115">
        <f t="shared" si="240"/>
        <v>2.0713582161530238E-2</v>
      </c>
      <c r="AB175" s="173"/>
      <c r="AC175" s="174"/>
      <c r="AD175" s="174"/>
      <c r="AE175" s="170"/>
      <c r="AF175" s="170"/>
      <c r="AG175" s="170"/>
      <c r="AH175" s="170"/>
      <c r="AI175" s="170"/>
      <c r="AJ175" s="170"/>
      <c r="AK175" s="170"/>
      <c r="AL175" s="170"/>
    </row>
    <row r="176" spans="1:38" ht="15.75" thickBot="1" x14ac:dyDescent="0.3">
      <c r="A176" s="210"/>
      <c r="B176" s="195"/>
      <c r="C176" s="147" t="s">
        <v>30</v>
      </c>
      <c r="D176" s="116">
        <f>D175/SQRT(COUNT(D165:D173))</f>
        <v>2.1452703268973727</v>
      </c>
      <c r="E176" s="117">
        <f t="shared" ref="E176:L176" si="241">E175/SQRT(COUNT(E165:E173))</f>
        <v>1.2811026503710876</v>
      </c>
      <c r="F176" s="118">
        <f t="shared" si="241"/>
        <v>0.25750082640102967</v>
      </c>
      <c r="G176" s="117">
        <f t="shared" si="241"/>
        <v>1.5144547335482224</v>
      </c>
      <c r="H176" s="118">
        <f t="shared" si="241"/>
        <v>6.6432704058655825E-2</v>
      </c>
      <c r="I176" s="117">
        <f t="shared" si="241"/>
        <v>0.62748006143316637</v>
      </c>
      <c r="J176" s="119">
        <f t="shared" si="241"/>
        <v>0.14461061527938548</v>
      </c>
      <c r="K176" s="120">
        <f t="shared" si="241"/>
        <v>1.9114334729026685</v>
      </c>
      <c r="L176" s="119">
        <f t="shared" si="241"/>
        <v>3.6089390550321674E-3</v>
      </c>
      <c r="M176" s="185"/>
      <c r="N176" s="116">
        <f t="shared" ref="N176:Y176" si="242">N175/SQRT(COUNT(N165:N173))</f>
        <v>2.1089437222012796E-2</v>
      </c>
      <c r="O176" s="119">
        <f t="shared" si="242"/>
        <v>0.10963069384005503</v>
      </c>
      <c r="P176" s="119">
        <f t="shared" si="242"/>
        <v>3.0762770163162274E-2</v>
      </c>
      <c r="Q176" s="121">
        <f t="shared" si="242"/>
        <v>2.8989683431816456E-2</v>
      </c>
      <c r="R176" s="116">
        <f t="shared" si="242"/>
        <v>1.6681265055701926E-2</v>
      </c>
      <c r="S176" s="119">
        <f t="shared" si="242"/>
        <v>9.7213812982958503E-2</v>
      </c>
      <c r="T176" s="119">
        <f t="shared" si="242"/>
        <v>2.4550890610318565E-2</v>
      </c>
      <c r="U176" s="121">
        <f t="shared" si="242"/>
        <v>2.2603542336026405E-2</v>
      </c>
      <c r="V176" s="116">
        <f t="shared" si="242"/>
        <v>1.0843796112690511E-2</v>
      </c>
      <c r="W176" s="119">
        <f t="shared" si="242"/>
        <v>4.8284135437941626E-2</v>
      </c>
      <c r="X176" s="119">
        <f t="shared" si="242"/>
        <v>5.1400075438193457E-3</v>
      </c>
      <c r="Y176" s="121">
        <f t="shared" si="242"/>
        <v>8.4562845068274894E-3</v>
      </c>
      <c r="AA176" s="143"/>
      <c r="AB176" s="173"/>
      <c r="AC176" s="174"/>
      <c r="AD176" s="174"/>
      <c r="AE176" s="170"/>
      <c r="AF176" s="170"/>
      <c r="AG176" s="170"/>
      <c r="AH176" s="170"/>
      <c r="AI176" s="170"/>
      <c r="AJ176" s="170"/>
      <c r="AK176" s="170"/>
      <c r="AL176" s="170"/>
    </row>
    <row r="177" spans="2:38" x14ac:dyDescent="0.25">
      <c r="B177" s="75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</row>
    <row r="178" spans="2:38" ht="18.75" x14ac:dyDescent="0.25">
      <c r="L178" s="125"/>
      <c r="M178" s="125"/>
      <c r="N178" s="125"/>
      <c r="O178" s="125"/>
      <c r="P178" s="125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</row>
    <row r="179" spans="2:38" x14ac:dyDescent="0.25">
      <c r="L179" s="126"/>
      <c r="M179" s="127"/>
      <c r="N179" s="127"/>
      <c r="O179" s="127"/>
      <c r="P179" s="127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</row>
    <row r="180" spans="2:38" x14ac:dyDescent="0.25">
      <c r="L180" s="126"/>
      <c r="M180" s="128"/>
      <c r="N180" s="128"/>
      <c r="O180" s="128"/>
      <c r="P180" s="128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</row>
    <row r="181" spans="2:38" x14ac:dyDescent="0.25">
      <c r="L181" s="93"/>
      <c r="M181" s="93"/>
      <c r="N181" s="93"/>
      <c r="O181" s="93"/>
      <c r="P181" s="93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</row>
    <row r="182" spans="2:38" x14ac:dyDescent="0.25">
      <c r="L182" s="93"/>
      <c r="M182" s="93"/>
      <c r="N182" s="93"/>
      <c r="O182" s="93"/>
      <c r="P182" s="93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</row>
    <row r="183" spans="2:38" x14ac:dyDescent="0.25">
      <c r="L183" s="93"/>
      <c r="M183" s="93"/>
      <c r="N183" s="93"/>
      <c r="O183" s="93"/>
      <c r="P183" s="93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</row>
    <row r="184" spans="2:38" x14ac:dyDescent="0.25">
      <c r="L184" s="93"/>
      <c r="M184" s="93"/>
      <c r="N184" s="93"/>
      <c r="O184" s="93"/>
      <c r="P184" s="93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</row>
    <row r="185" spans="2:38" x14ac:dyDescent="0.25">
      <c r="L185" s="93"/>
      <c r="M185" s="93"/>
      <c r="N185" s="93"/>
      <c r="O185" s="93"/>
      <c r="P185" s="93"/>
      <c r="AB185" s="166"/>
      <c r="AC185" s="166"/>
      <c r="AD185" s="166"/>
      <c r="AE185" s="166"/>
      <c r="AF185" s="166"/>
      <c r="AG185" s="166"/>
      <c r="AH185" s="166"/>
      <c r="AI185" s="166"/>
      <c r="AJ185" s="166"/>
      <c r="AK185" s="166"/>
      <c r="AL185" s="166"/>
    </row>
    <row r="186" spans="2:38" x14ac:dyDescent="0.25">
      <c r="L186" s="93"/>
      <c r="M186" s="93"/>
      <c r="N186" s="93"/>
      <c r="O186" s="93"/>
      <c r="P186" s="93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</row>
    <row r="187" spans="2:38" x14ac:dyDescent="0.25">
      <c r="L187" s="93"/>
      <c r="M187" s="93"/>
      <c r="N187" s="93"/>
      <c r="O187" s="93"/>
      <c r="P187" s="93"/>
    </row>
    <row r="188" spans="2:38" x14ac:dyDescent="0.25">
      <c r="L188" s="93"/>
      <c r="M188" s="93"/>
      <c r="N188" s="93"/>
      <c r="O188" s="93"/>
      <c r="P188" s="93"/>
    </row>
    <row r="189" spans="2:38" x14ac:dyDescent="0.25">
      <c r="L189" s="93"/>
      <c r="M189" s="93"/>
      <c r="N189" s="93"/>
      <c r="O189" s="93"/>
      <c r="P189" s="93"/>
    </row>
    <row r="190" spans="2:38" x14ac:dyDescent="0.25">
      <c r="L190" s="93"/>
      <c r="M190" s="93"/>
      <c r="N190" s="93"/>
      <c r="O190" s="93"/>
      <c r="P190" s="93"/>
    </row>
    <row r="191" spans="2:38" x14ac:dyDescent="0.25">
      <c r="L191" s="93"/>
      <c r="M191" s="93"/>
      <c r="N191" s="93"/>
      <c r="O191" s="93"/>
      <c r="P191" s="93"/>
    </row>
    <row r="192" spans="2:38" x14ac:dyDescent="0.25">
      <c r="L192" s="93"/>
      <c r="M192" s="93"/>
      <c r="N192" s="93"/>
      <c r="O192" s="93"/>
      <c r="P192" s="93"/>
    </row>
    <row r="193" spans="12:28" x14ac:dyDescent="0.25">
      <c r="L193" s="93"/>
      <c r="M193" s="93"/>
      <c r="N193" s="93"/>
      <c r="O193" s="93"/>
      <c r="P193" s="93"/>
    </row>
    <row r="194" spans="12:28" x14ac:dyDescent="0.25">
      <c r="L194" s="93"/>
      <c r="M194" s="93"/>
      <c r="N194" s="93"/>
      <c r="O194" s="93"/>
      <c r="P194" s="93"/>
    </row>
    <row r="195" spans="12:28" x14ac:dyDescent="0.25">
      <c r="L195" s="93"/>
      <c r="M195" s="93"/>
      <c r="N195" s="93"/>
      <c r="O195" s="93"/>
      <c r="P195" s="93"/>
    </row>
    <row r="196" spans="12:28" x14ac:dyDescent="0.25">
      <c r="L196" s="93"/>
      <c r="M196" s="93"/>
      <c r="N196" s="93"/>
      <c r="O196" s="93"/>
      <c r="P196" s="93"/>
    </row>
    <row r="197" spans="12:28" x14ac:dyDescent="0.25">
      <c r="L197" s="93"/>
      <c r="M197" s="93"/>
      <c r="N197" s="93"/>
      <c r="O197" s="93"/>
      <c r="P197" s="93"/>
    </row>
    <row r="198" spans="12:28" x14ac:dyDescent="0.25">
      <c r="L198" s="93"/>
      <c r="M198" s="93"/>
      <c r="N198" s="93"/>
      <c r="O198" s="93"/>
      <c r="P198" s="93"/>
    </row>
    <row r="199" spans="12:28" x14ac:dyDescent="0.25">
      <c r="L199" s="126"/>
      <c r="N199" s="128"/>
      <c r="O199" s="128"/>
      <c r="P199" s="128"/>
      <c r="Q199" s="128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</row>
    <row r="200" spans="12:28" x14ac:dyDescent="0.25">
      <c r="L200" s="93"/>
      <c r="N200" s="93"/>
      <c r="O200" s="93"/>
      <c r="P200" s="93"/>
      <c r="Q200" s="93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</row>
    <row r="201" spans="12:28" x14ac:dyDescent="0.25">
      <c r="L201" s="93"/>
      <c r="N201" s="93"/>
      <c r="O201" s="93"/>
      <c r="P201" s="93"/>
      <c r="Q201" s="93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</row>
  </sheetData>
  <mergeCells count="36">
    <mergeCell ref="A2:A176"/>
    <mergeCell ref="AQ3:AQ4"/>
    <mergeCell ref="B165:B176"/>
    <mergeCell ref="B153:B164"/>
    <mergeCell ref="B141:B152"/>
    <mergeCell ref="B129:B140"/>
    <mergeCell ref="B117:B128"/>
    <mergeCell ref="B105:B116"/>
    <mergeCell ref="B17:B28"/>
    <mergeCell ref="B5:B16"/>
    <mergeCell ref="B29:B40"/>
    <mergeCell ref="B65:B76"/>
    <mergeCell ref="B77:B88"/>
    <mergeCell ref="I91:K91"/>
    <mergeCell ref="N91:Q91"/>
    <mergeCell ref="R91:U91"/>
    <mergeCell ref="V91:Y91"/>
    <mergeCell ref="B2:AQ2"/>
    <mergeCell ref="H3:K3"/>
    <mergeCell ref="L3:S3"/>
    <mergeCell ref="AB3:AI3"/>
    <mergeCell ref="AJ3:AN3"/>
    <mergeCell ref="AO3:AO4"/>
    <mergeCell ref="AP3:AP4"/>
    <mergeCell ref="B93:B104"/>
    <mergeCell ref="B3:B4"/>
    <mergeCell ref="C3:C4"/>
    <mergeCell ref="D3:G3"/>
    <mergeCell ref="T3:AA3"/>
    <mergeCell ref="B53:B64"/>
    <mergeCell ref="B41:B52"/>
    <mergeCell ref="B90:Y90"/>
    <mergeCell ref="B91:B92"/>
    <mergeCell ref="C91:C92"/>
    <mergeCell ref="E91:F91"/>
    <mergeCell ref="G91:H91"/>
  </mergeCells>
  <pageMargins left="0.25" right="0.25" top="0.75" bottom="0.75" header="0.3" footer="0.3"/>
  <pageSetup scale="1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B4FE8-99A4-4F85-97CB-4C55932F057E}">
  <sheetPr>
    <pageSetUpPr fitToPage="1"/>
  </sheetPr>
  <dimension ref="A1:AR177"/>
  <sheetViews>
    <sheetView zoomScaleNormal="100" workbookViewId="0">
      <selection activeCell="G179" sqref="G179"/>
    </sheetView>
  </sheetViews>
  <sheetFormatPr defaultRowHeight="15" x14ac:dyDescent="0.25"/>
  <cols>
    <col min="1" max="1" width="8.85546875" style="1"/>
    <col min="2" max="2" width="14.28515625" style="1" customWidth="1"/>
    <col min="3" max="3" width="8.42578125" style="1" bestFit="1" customWidth="1"/>
    <col min="4" max="32" width="14.28515625" style="1" customWidth="1"/>
    <col min="33" max="33" width="17.5703125" style="1" customWidth="1"/>
    <col min="34" max="44" width="14.28515625" style="1" customWidth="1"/>
  </cols>
  <sheetData>
    <row r="1" spans="1:44" ht="15.75" customHeight="1" thickBot="1" x14ac:dyDescent="0.3"/>
    <row r="2" spans="1:44" ht="19.5" customHeight="1" thickBot="1" x14ac:dyDescent="0.3">
      <c r="A2" s="208" t="s">
        <v>55</v>
      </c>
      <c r="B2" s="206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131"/>
    </row>
    <row r="3" spans="1:44" x14ac:dyDescent="0.25">
      <c r="A3" s="209"/>
      <c r="B3" s="196" t="s">
        <v>1</v>
      </c>
      <c r="C3" s="198" t="s">
        <v>2</v>
      </c>
      <c r="D3" s="186" t="s">
        <v>3</v>
      </c>
      <c r="E3" s="187"/>
      <c r="F3" s="187"/>
      <c r="G3" s="188"/>
      <c r="H3" s="186" t="s">
        <v>4</v>
      </c>
      <c r="I3" s="187"/>
      <c r="J3" s="187"/>
      <c r="K3" s="188"/>
      <c r="L3" s="186" t="s">
        <v>52</v>
      </c>
      <c r="M3" s="187"/>
      <c r="N3" s="187"/>
      <c r="O3" s="187"/>
      <c r="P3" s="187"/>
      <c r="Q3" s="187"/>
      <c r="R3" s="187"/>
      <c r="S3" s="188"/>
      <c r="T3" s="187" t="s">
        <v>53</v>
      </c>
      <c r="U3" s="187"/>
      <c r="V3" s="187"/>
      <c r="W3" s="187"/>
      <c r="X3" s="187"/>
      <c r="Y3" s="187"/>
      <c r="Z3" s="187"/>
      <c r="AA3" s="188"/>
      <c r="AB3" s="186" t="s">
        <v>54</v>
      </c>
      <c r="AC3" s="187"/>
      <c r="AD3" s="187"/>
      <c r="AE3" s="187"/>
      <c r="AF3" s="187"/>
      <c r="AG3" s="187"/>
      <c r="AH3" s="187"/>
      <c r="AI3" s="188"/>
      <c r="AJ3" s="186" t="s">
        <v>5</v>
      </c>
      <c r="AK3" s="187"/>
      <c r="AL3" s="187"/>
      <c r="AM3" s="187"/>
      <c r="AN3" s="188"/>
      <c r="AO3" s="189" t="s">
        <v>6</v>
      </c>
      <c r="AP3" s="191" t="s">
        <v>7</v>
      </c>
      <c r="AQ3" s="191" t="s">
        <v>57</v>
      </c>
      <c r="AR3"/>
    </row>
    <row r="4" spans="1:44" ht="18.75" thickBot="1" x14ac:dyDescent="0.3">
      <c r="A4" s="209"/>
      <c r="B4" s="197"/>
      <c r="C4" s="199"/>
      <c r="D4" s="2" t="s">
        <v>8</v>
      </c>
      <c r="E4" s="3" t="s">
        <v>9</v>
      </c>
      <c r="F4" s="3" t="s">
        <v>10</v>
      </c>
      <c r="G4" s="4" t="s">
        <v>11</v>
      </c>
      <c r="H4" s="5" t="s">
        <v>12</v>
      </c>
      <c r="I4" s="3" t="s">
        <v>13</v>
      </c>
      <c r="J4" s="6" t="s">
        <v>14</v>
      </c>
      <c r="K4" s="1" t="s">
        <v>58</v>
      </c>
      <c r="L4" s="141" t="s">
        <v>15</v>
      </c>
      <c r="M4" s="7" t="s">
        <v>16</v>
      </c>
      <c r="N4" s="7" t="s">
        <v>17</v>
      </c>
      <c r="O4" s="8" t="s">
        <v>18</v>
      </c>
      <c r="P4" s="8" t="s">
        <v>19</v>
      </c>
      <c r="Q4" s="7" t="s">
        <v>20</v>
      </c>
      <c r="R4" s="7" t="s">
        <v>21</v>
      </c>
      <c r="S4" s="9" t="s">
        <v>22</v>
      </c>
      <c r="T4" s="10" t="s">
        <v>15</v>
      </c>
      <c r="U4" s="10" t="s">
        <v>16</v>
      </c>
      <c r="V4" s="10" t="s">
        <v>17</v>
      </c>
      <c r="W4" s="11" t="s">
        <v>18</v>
      </c>
      <c r="X4" s="11" t="s">
        <v>19</v>
      </c>
      <c r="Y4" s="10" t="s">
        <v>20</v>
      </c>
      <c r="Z4" s="10" t="s">
        <v>21</v>
      </c>
      <c r="AA4" s="12" t="s">
        <v>22</v>
      </c>
      <c r="AB4" s="10" t="s">
        <v>15</v>
      </c>
      <c r="AC4" s="10" t="s">
        <v>16</v>
      </c>
      <c r="AD4" s="10" t="s">
        <v>17</v>
      </c>
      <c r="AE4" s="11" t="s">
        <v>18</v>
      </c>
      <c r="AF4" s="11" t="s">
        <v>19</v>
      </c>
      <c r="AG4" s="10" t="s">
        <v>20</v>
      </c>
      <c r="AH4" s="10" t="s">
        <v>21</v>
      </c>
      <c r="AI4" s="12" t="s">
        <v>22</v>
      </c>
      <c r="AJ4" s="10" t="s">
        <v>23</v>
      </c>
      <c r="AK4" s="10" t="s">
        <v>24</v>
      </c>
      <c r="AL4" s="10" t="s">
        <v>25</v>
      </c>
      <c r="AM4" s="10" t="s">
        <v>26</v>
      </c>
      <c r="AN4" s="13" t="s">
        <v>27</v>
      </c>
      <c r="AO4" s="190"/>
      <c r="AP4" s="192"/>
      <c r="AQ4" s="192"/>
      <c r="AR4"/>
    </row>
    <row r="5" spans="1:44" ht="15" customHeight="1" x14ac:dyDescent="0.25">
      <c r="A5" s="209"/>
      <c r="B5" s="193" t="s">
        <v>66</v>
      </c>
      <c r="C5" s="14">
        <v>295</v>
      </c>
      <c r="D5" s="15"/>
      <c r="E5" s="16"/>
      <c r="G5" s="16"/>
      <c r="H5" s="18">
        <v>5.81</v>
      </c>
      <c r="I5" s="19">
        <v>789</v>
      </c>
      <c r="J5" s="19">
        <v>97.37299999999999</v>
      </c>
      <c r="K5" s="137">
        <f>IF(I5="","",I5-2*J5)</f>
        <v>594.25400000000002</v>
      </c>
      <c r="L5" s="23">
        <v>120.99999999999993</v>
      </c>
      <c r="M5" s="19">
        <v>1290.5451313887845</v>
      </c>
      <c r="N5" s="19">
        <v>35.389187291527961</v>
      </c>
      <c r="O5" s="22">
        <v>1.51615015015015</v>
      </c>
      <c r="P5" s="22">
        <v>1.8147873696331356</v>
      </c>
      <c r="Q5" s="19">
        <v>65.274036393431572</v>
      </c>
      <c r="R5" s="19">
        <v>232.81362970279764</v>
      </c>
      <c r="S5" s="20">
        <v>278.00773756125062</v>
      </c>
      <c r="T5" s="23">
        <v>100.00000000000017</v>
      </c>
      <c r="U5" s="19">
        <v>1233.681767814579</v>
      </c>
      <c r="V5" s="19">
        <v>37.122221732443059</v>
      </c>
      <c r="W5" s="22">
        <v>1.51615015015015</v>
      </c>
      <c r="X5" s="22">
        <v>1.7300648269690688</v>
      </c>
      <c r="Y5" s="19">
        <v>53.760713348443446</v>
      </c>
      <c r="Z5" s="19">
        <v>194.0758027185156</v>
      </c>
      <c r="AA5" s="20">
        <v>208.19899357910612</v>
      </c>
      <c r="AB5" s="23">
        <v>85.999999999999943</v>
      </c>
      <c r="AC5" s="19">
        <v>1184.1774207785186</v>
      </c>
      <c r="AD5" s="19">
        <v>38.780394723676892</v>
      </c>
      <c r="AE5" s="22">
        <v>1.51615015015015</v>
      </c>
      <c r="AF5" s="22">
        <v>1.6560906761228835</v>
      </c>
      <c r="AG5" s="19">
        <v>45.689343452354898</v>
      </c>
      <c r="AH5" s="19">
        <v>171.30491376704131</v>
      </c>
      <c r="AI5" s="20">
        <v>163.58697750842677</v>
      </c>
      <c r="AJ5" s="21">
        <f>IF(L5="","",L5)</f>
        <v>120.99999999999993</v>
      </c>
      <c r="AK5" s="19">
        <f>IF(L5="","",(M5-2*N5))</f>
        <v>1219.7667568057286</v>
      </c>
      <c r="AL5" s="22">
        <f>IF(L5="","",AB5)</f>
        <v>85.999999999999943</v>
      </c>
      <c r="AM5" s="19">
        <f>IF(L5="","",AC5-2*AD5)</f>
        <v>1106.6166313311649</v>
      </c>
      <c r="AN5" s="24">
        <f>IF(L5="","",(AK5-AM5)/(AM5*(AJ5-AL5))*7500.6)</f>
        <v>21.912191167869103</v>
      </c>
      <c r="AO5" s="25">
        <f>IF(L5="","",AK5/2)</f>
        <v>609.88337840286431</v>
      </c>
      <c r="AP5" s="137">
        <f>IF(L5="","",AM5/2)</f>
        <v>553.30831566558243</v>
      </c>
      <c r="AQ5" s="137">
        <f>IF(L5="","",(U5-2*V5)/2)</f>
        <v>579.71866217484637</v>
      </c>
      <c r="AR5"/>
    </row>
    <row r="6" spans="1:44" ht="15" customHeight="1" x14ac:dyDescent="0.25">
      <c r="A6" s="209"/>
      <c r="B6" s="194"/>
      <c r="C6" s="27">
        <v>320</v>
      </c>
      <c r="D6" s="28"/>
      <c r="H6" s="30">
        <v>5.91</v>
      </c>
      <c r="I6" s="31">
        <v>722</v>
      </c>
      <c r="J6" s="31">
        <v>107.22500000000001</v>
      </c>
      <c r="K6" s="138">
        <f t="shared" ref="K6:K13" si="0">IF(I6="","",I6-2*J6)</f>
        <v>507.54999999999995</v>
      </c>
      <c r="L6" s="35">
        <v>120.99999999999996</v>
      </c>
      <c r="M6" s="31">
        <v>1240.5644790085405</v>
      </c>
      <c r="N6" s="31">
        <v>37.304893017846673</v>
      </c>
      <c r="O6" s="34">
        <v>1.4685445445445444</v>
      </c>
      <c r="P6" s="34">
        <v>1.957235713863924</v>
      </c>
      <c r="Q6" s="31">
        <v>53.248029754992928</v>
      </c>
      <c r="R6" s="31">
        <v>200.12946365064593</v>
      </c>
      <c r="S6" s="32">
        <v>252.09634873802975</v>
      </c>
      <c r="T6" s="35">
        <v>100.00000000000017</v>
      </c>
      <c r="U6" s="31">
        <v>1195.8998522417805</v>
      </c>
      <c r="V6" s="31">
        <v>38.792842628338263</v>
      </c>
      <c r="W6" s="34">
        <v>1.4685445445445444</v>
      </c>
      <c r="X6" s="34">
        <v>1.8821634087486356</v>
      </c>
      <c r="Y6" s="31">
        <v>44.628726941685557</v>
      </c>
      <c r="Z6" s="31">
        <v>170.83303378804851</v>
      </c>
      <c r="AA6" s="32">
        <v>192.16643411630403</v>
      </c>
      <c r="AB6" s="35">
        <v>86.000000000000071</v>
      </c>
      <c r="AC6" s="31">
        <v>1158.1903085741787</v>
      </c>
      <c r="AD6" s="31">
        <v>40.148285300260156</v>
      </c>
      <c r="AE6" s="34">
        <v>1.4685445445445444</v>
      </c>
      <c r="AF6" s="34">
        <v>1.8186198581170649</v>
      </c>
      <c r="AG6" s="31">
        <v>38.717009842079804</v>
      </c>
      <c r="AH6" s="31">
        <v>152.64703329328876</v>
      </c>
      <c r="AI6" s="32">
        <v>153.91208015715264</v>
      </c>
      <c r="AJ6" s="33">
        <f t="shared" ref="AJ6:AJ13" si="1">IF(L6="","",L6)</f>
        <v>120.99999999999996</v>
      </c>
      <c r="AK6" s="31">
        <f t="shared" ref="AK6:AK13" si="2">IF(L6="","",(M6-2*N6))</f>
        <v>1165.9546929728472</v>
      </c>
      <c r="AL6" s="34">
        <f t="shared" ref="AL6:AL13" si="3">IF(L6="","",AB6)</f>
        <v>86.000000000000071</v>
      </c>
      <c r="AM6" s="31">
        <f t="shared" ref="AM6:AM13" si="4">IF(L6="","",AC6-2*AD6)</f>
        <v>1077.8937379736585</v>
      </c>
      <c r="AN6" s="36">
        <f t="shared" ref="AN6:AN13" si="5">IF(L6="","",(AK6-AM6)/(AM6*(AJ6-AL6))*7500.6)</f>
        <v>17.507954257654237</v>
      </c>
      <c r="AO6" s="37">
        <f t="shared" ref="AO6:AO13" si="6">IF(L6="","",AK6/2)</f>
        <v>582.97734648642358</v>
      </c>
      <c r="AP6" s="138">
        <f t="shared" ref="AP6:AP13" si="7">IF(L6="","",AM6/2)</f>
        <v>538.94686898682926</v>
      </c>
      <c r="AQ6" s="138">
        <f t="shared" ref="AQ6:AQ13" si="8">IF(L6="","",(U6-2*V6)/2)</f>
        <v>559.15708349255203</v>
      </c>
      <c r="AR6"/>
    </row>
    <row r="7" spans="1:44" ht="15" customHeight="1" x14ac:dyDescent="0.25">
      <c r="A7" s="209"/>
      <c r="B7" s="194"/>
      <c r="C7" s="27">
        <v>324</v>
      </c>
      <c r="D7" s="28"/>
      <c r="H7" s="30">
        <v>6.42</v>
      </c>
      <c r="I7" s="31">
        <v>773</v>
      </c>
      <c r="J7" s="31">
        <v>122.79299999999999</v>
      </c>
      <c r="K7" s="138">
        <f t="shared" si="0"/>
        <v>527.41399999999999</v>
      </c>
      <c r="L7" s="35">
        <v>120.99999999999986</v>
      </c>
      <c r="M7" s="31">
        <v>1327.4578577196312</v>
      </c>
      <c r="N7" s="31">
        <v>39.501840330033119</v>
      </c>
      <c r="O7" s="34">
        <v>1.5693033033033033</v>
      </c>
      <c r="P7" s="34">
        <v>1.9808399746382277</v>
      </c>
      <c r="Q7" s="31">
        <v>59.940226574943971</v>
      </c>
      <c r="R7" s="31">
        <v>214.64348952082889</v>
      </c>
      <c r="S7" s="32">
        <v>254.92120175782219</v>
      </c>
      <c r="T7" s="35">
        <v>100.00000000000014</v>
      </c>
      <c r="U7" s="31">
        <v>1265.185722797122</v>
      </c>
      <c r="V7" s="31">
        <v>41.579244515337457</v>
      </c>
      <c r="W7" s="34">
        <v>1.5693033033033033</v>
      </c>
      <c r="X7" s="34">
        <v>1.8818722011325388</v>
      </c>
      <c r="Y7" s="31">
        <v>48.648143231257933</v>
      </c>
      <c r="Z7" s="31">
        <v>185.42677130692545</v>
      </c>
      <c r="AA7" s="32">
        <v>189.50304730478334</v>
      </c>
      <c r="AB7" s="35">
        <v>86.000000000000114</v>
      </c>
      <c r="AC7" s="31">
        <v>1215.0105459658655</v>
      </c>
      <c r="AD7" s="31">
        <v>43.425470338804843</v>
      </c>
      <c r="AE7" s="34">
        <v>1.5693033033033033</v>
      </c>
      <c r="AF7" s="34">
        <v>1.801864753266361</v>
      </c>
      <c r="AG7" s="31">
        <v>41.336808471328446</v>
      </c>
      <c r="AH7" s="31">
        <v>167.84402170872508</v>
      </c>
      <c r="AI7" s="32">
        <v>148.93260126725684</v>
      </c>
      <c r="AJ7" s="33">
        <f t="shared" si="1"/>
        <v>120.99999999999986</v>
      </c>
      <c r="AK7" s="31">
        <f t="shared" si="2"/>
        <v>1248.4541770595649</v>
      </c>
      <c r="AL7" s="34">
        <f t="shared" si="3"/>
        <v>86.000000000000114</v>
      </c>
      <c r="AM7" s="31">
        <f t="shared" si="4"/>
        <v>1128.1596052882558</v>
      </c>
      <c r="AN7" s="36">
        <f t="shared" si="5"/>
        <v>22.850907184166839</v>
      </c>
      <c r="AO7" s="37">
        <f t="shared" si="6"/>
        <v>624.22708852978246</v>
      </c>
      <c r="AP7" s="138">
        <f t="shared" si="7"/>
        <v>564.07980264412788</v>
      </c>
      <c r="AQ7" s="138">
        <f t="shared" si="8"/>
        <v>591.01361688322356</v>
      </c>
      <c r="AR7"/>
    </row>
    <row r="8" spans="1:44" ht="15" customHeight="1" x14ac:dyDescent="0.25">
      <c r="A8" s="209"/>
      <c r="B8" s="194"/>
      <c r="C8" s="27">
        <v>328</v>
      </c>
      <c r="D8" s="28"/>
      <c r="H8" s="30">
        <v>5.55</v>
      </c>
      <c r="I8" s="31">
        <v>756</v>
      </c>
      <c r="J8" s="31">
        <v>91.289999999999978</v>
      </c>
      <c r="K8" s="138">
        <f t="shared" si="0"/>
        <v>573.42000000000007</v>
      </c>
      <c r="L8" s="35">
        <v>120.9999999999998</v>
      </c>
      <c r="M8" s="31">
        <v>1268.2260823431625</v>
      </c>
      <c r="N8" s="31">
        <v>33.222357056119201</v>
      </c>
      <c r="O8" s="34">
        <v>1.4789609609609611</v>
      </c>
      <c r="P8" s="34">
        <v>1.8579586967053954</v>
      </c>
      <c r="Q8" s="31">
        <v>62.531858062463357</v>
      </c>
      <c r="R8" s="31">
        <v>224.01910578717579</v>
      </c>
      <c r="S8" s="32">
        <v>291.77340579372424</v>
      </c>
      <c r="T8" s="35">
        <v>100.00000000000017</v>
      </c>
      <c r="U8" s="31">
        <v>1212.8920390931423</v>
      </c>
      <c r="V8" s="31">
        <v>34.828105291990987</v>
      </c>
      <c r="W8" s="34">
        <v>1.4789609609609611</v>
      </c>
      <c r="X8" s="34">
        <v>1.7722975941405295</v>
      </c>
      <c r="Y8" s="31">
        <v>50.586924155220544</v>
      </c>
      <c r="Z8" s="31">
        <v>184.23693744159198</v>
      </c>
      <c r="AA8" s="32">
        <v>218.81207630880067</v>
      </c>
      <c r="AB8" s="35">
        <v>86.000000000000043</v>
      </c>
      <c r="AC8" s="31">
        <v>1166.5135554621847</v>
      </c>
      <c r="AD8" s="31">
        <v>36.302726606015412</v>
      </c>
      <c r="AE8" s="34">
        <v>1.4789609609609611</v>
      </c>
      <c r="AF8" s="34">
        <v>1.7003066432822875</v>
      </c>
      <c r="AG8" s="31">
        <v>42.514751076463945</v>
      </c>
      <c r="AH8" s="31">
        <v>160.68710407235972</v>
      </c>
      <c r="AI8" s="32">
        <v>172.74494779178551</v>
      </c>
      <c r="AJ8" s="33">
        <f t="shared" si="1"/>
        <v>120.9999999999998</v>
      </c>
      <c r="AK8" s="31">
        <f t="shared" si="2"/>
        <v>1201.781368230924</v>
      </c>
      <c r="AL8" s="34">
        <f t="shared" si="3"/>
        <v>86.000000000000043</v>
      </c>
      <c r="AM8" s="31">
        <f t="shared" si="4"/>
        <v>1093.9081022501539</v>
      </c>
      <c r="AN8" s="36">
        <f t="shared" si="5"/>
        <v>21.132990112659463</v>
      </c>
      <c r="AO8" s="37">
        <f t="shared" si="6"/>
        <v>600.89068411546202</v>
      </c>
      <c r="AP8" s="138">
        <f t="shared" si="7"/>
        <v>546.95405112507694</v>
      </c>
      <c r="AQ8" s="138">
        <f t="shared" si="8"/>
        <v>571.61791425458023</v>
      </c>
      <c r="AR8"/>
    </row>
    <row r="9" spans="1:44" ht="15" customHeight="1" x14ac:dyDescent="0.25">
      <c r="A9" s="209"/>
      <c r="B9" s="194"/>
      <c r="C9" s="27">
        <v>331</v>
      </c>
      <c r="D9" s="28"/>
      <c r="G9" s="29"/>
      <c r="H9" s="30">
        <v>5.85</v>
      </c>
      <c r="I9" s="31">
        <v>815.00000000000011</v>
      </c>
      <c r="J9" s="31">
        <v>114.43700000000001</v>
      </c>
      <c r="K9" s="138">
        <f t="shared" si="0"/>
        <v>586.12600000000009</v>
      </c>
      <c r="L9" s="35">
        <v>120.99999999999974</v>
      </c>
      <c r="M9" s="31">
        <v>1270.977105307765</v>
      </c>
      <c r="N9" s="31">
        <v>42.181537125480894</v>
      </c>
      <c r="O9" s="34">
        <v>1.5467197197197198</v>
      </c>
      <c r="P9" s="34">
        <v>1.754011513857118</v>
      </c>
      <c r="Q9" s="31">
        <v>54.333375219488197</v>
      </c>
      <c r="R9" s="31">
        <v>206.49294939580608</v>
      </c>
      <c r="S9" s="32">
        <v>226.90170393904751</v>
      </c>
      <c r="T9" s="35">
        <v>100.00000000000006</v>
      </c>
      <c r="U9" s="31">
        <v>1215.0237571811429</v>
      </c>
      <c r="V9" s="31">
        <v>44.272855839361689</v>
      </c>
      <c r="W9" s="34">
        <v>1.5467197197197198</v>
      </c>
      <c r="X9" s="34">
        <v>1.671157199769016</v>
      </c>
      <c r="Y9" s="31">
        <v>44.827351457392382</v>
      </c>
      <c r="Z9" s="31">
        <v>174.62508158892874</v>
      </c>
      <c r="AA9" s="32">
        <v>169.60962894657024</v>
      </c>
      <c r="AB9" s="33">
        <v>85.999999999999929</v>
      </c>
      <c r="AC9" s="31">
        <v>1167.5043355847929</v>
      </c>
      <c r="AD9" s="31">
        <v>46.226254441779744</v>
      </c>
      <c r="AE9" s="34">
        <v>1.5467197197197198</v>
      </c>
      <c r="AF9" s="34">
        <v>1.600538539921482</v>
      </c>
      <c r="AG9" s="31">
        <v>38.327373438484898</v>
      </c>
      <c r="AH9" s="31">
        <v>155.65713206360613</v>
      </c>
      <c r="AI9" s="32">
        <v>133.32280939615919</v>
      </c>
      <c r="AJ9" s="33">
        <f t="shared" si="1"/>
        <v>120.99999999999974</v>
      </c>
      <c r="AK9" s="31">
        <f t="shared" si="2"/>
        <v>1186.6140310568032</v>
      </c>
      <c r="AL9" s="34">
        <f t="shared" si="3"/>
        <v>85.999999999999929</v>
      </c>
      <c r="AM9" s="31">
        <f t="shared" si="4"/>
        <v>1075.0518267012335</v>
      </c>
      <c r="AN9" s="36">
        <f t="shared" si="5"/>
        <v>22.23902006279582</v>
      </c>
      <c r="AO9" s="37">
        <f t="shared" si="6"/>
        <v>593.30701552840162</v>
      </c>
      <c r="AP9" s="138">
        <f t="shared" si="7"/>
        <v>537.52591335061675</v>
      </c>
      <c r="AQ9" s="138">
        <f t="shared" si="8"/>
        <v>563.23902275120975</v>
      </c>
      <c r="AR9"/>
    </row>
    <row r="10" spans="1:44" ht="15" customHeight="1" x14ac:dyDescent="0.25">
      <c r="A10" s="209"/>
      <c r="B10" s="194"/>
      <c r="C10" s="27"/>
      <c r="D10" s="28"/>
      <c r="G10" s="29"/>
      <c r="H10" s="30"/>
      <c r="I10" s="31"/>
      <c r="J10" s="31"/>
      <c r="K10" s="138"/>
      <c r="L10" s="35"/>
      <c r="M10" s="31"/>
      <c r="N10" s="31"/>
      <c r="O10" s="34"/>
      <c r="P10" s="34"/>
      <c r="Q10" s="31"/>
      <c r="R10" s="31"/>
      <c r="S10" s="32"/>
      <c r="T10" s="35"/>
      <c r="U10" s="31"/>
      <c r="V10" s="31"/>
      <c r="W10" s="34"/>
      <c r="X10" s="34"/>
      <c r="Y10" s="31"/>
      <c r="Z10" s="31"/>
      <c r="AA10" s="32"/>
      <c r="AB10" s="33"/>
      <c r="AC10" s="31"/>
      <c r="AD10" s="31"/>
      <c r="AE10" s="34"/>
      <c r="AF10" s="34"/>
      <c r="AG10" s="31"/>
      <c r="AH10" s="31"/>
      <c r="AI10" s="32"/>
      <c r="AJ10" s="33"/>
      <c r="AK10" s="31"/>
      <c r="AL10" s="34"/>
      <c r="AM10" s="31"/>
      <c r="AN10" s="36"/>
      <c r="AO10" s="37"/>
      <c r="AP10" s="138"/>
      <c r="AQ10" s="138"/>
      <c r="AR10"/>
    </row>
    <row r="11" spans="1:44" ht="15" customHeight="1" x14ac:dyDescent="0.25">
      <c r="A11" s="209"/>
      <c r="B11" s="194"/>
      <c r="C11" s="27"/>
      <c r="D11" s="28"/>
      <c r="G11" s="29"/>
      <c r="H11" s="30"/>
      <c r="I11" s="31"/>
      <c r="J11" s="31"/>
      <c r="K11" s="138"/>
      <c r="L11" s="35"/>
      <c r="M11" s="31"/>
      <c r="N11" s="31"/>
      <c r="O11" s="34"/>
      <c r="P11" s="34"/>
      <c r="Q11" s="31"/>
      <c r="R11" s="31"/>
      <c r="S11" s="32"/>
      <c r="T11" s="35"/>
      <c r="U11" s="31"/>
      <c r="V11" s="31"/>
      <c r="W11" s="34"/>
      <c r="X11" s="34"/>
      <c r="Y11" s="31"/>
      <c r="Z11" s="31"/>
      <c r="AA11" s="32"/>
      <c r="AB11" s="33"/>
      <c r="AC11" s="31"/>
      <c r="AD11" s="31"/>
      <c r="AE11" s="34"/>
      <c r="AF11" s="34"/>
      <c r="AG11" s="31"/>
      <c r="AH11" s="31"/>
      <c r="AI11" s="32"/>
      <c r="AJ11" s="33"/>
      <c r="AK11" s="31"/>
      <c r="AL11" s="34"/>
      <c r="AM11" s="31"/>
      <c r="AN11" s="36"/>
      <c r="AO11" s="37"/>
      <c r="AP11" s="138"/>
      <c r="AQ11" s="138"/>
      <c r="AR11"/>
    </row>
    <row r="12" spans="1:44" ht="15" customHeight="1" x14ac:dyDescent="0.25">
      <c r="A12" s="209"/>
      <c r="B12" s="194"/>
      <c r="C12" s="27"/>
      <c r="D12" s="28"/>
      <c r="G12" s="29"/>
      <c r="H12" s="30"/>
      <c r="I12" s="31"/>
      <c r="J12" s="31"/>
      <c r="K12" s="138"/>
      <c r="L12" s="35"/>
      <c r="M12" s="31"/>
      <c r="N12" s="31"/>
      <c r="O12" s="34"/>
      <c r="P12" s="34"/>
      <c r="Q12" s="31"/>
      <c r="R12" s="31"/>
      <c r="S12" s="32"/>
      <c r="T12" s="35"/>
      <c r="U12" s="31"/>
      <c r="V12" s="31"/>
      <c r="W12" s="34"/>
      <c r="X12" s="34"/>
      <c r="Y12" s="31"/>
      <c r="Z12" s="31"/>
      <c r="AA12" s="32"/>
      <c r="AB12" s="33"/>
      <c r="AC12" s="31"/>
      <c r="AD12" s="31"/>
      <c r="AE12" s="34"/>
      <c r="AF12" s="34"/>
      <c r="AG12" s="31"/>
      <c r="AH12" s="31"/>
      <c r="AI12" s="32"/>
      <c r="AJ12" s="33"/>
      <c r="AK12" s="31"/>
      <c r="AL12" s="34"/>
      <c r="AM12" s="31"/>
      <c r="AN12" s="36"/>
      <c r="AO12" s="37"/>
      <c r="AP12" s="138"/>
      <c r="AQ12" s="138"/>
      <c r="AR12"/>
    </row>
    <row r="13" spans="1:44" ht="15" customHeight="1" thickBot="1" x14ac:dyDescent="0.3">
      <c r="A13" s="209"/>
      <c r="B13" s="194"/>
      <c r="C13" s="27"/>
      <c r="D13" s="39"/>
      <c r="E13" s="40"/>
      <c r="F13" s="40"/>
      <c r="G13" s="41"/>
      <c r="H13" s="30"/>
      <c r="I13" s="31"/>
      <c r="J13" s="31"/>
      <c r="K13" s="139" t="str">
        <f t="shared" si="0"/>
        <v/>
      </c>
      <c r="L13" s="35"/>
      <c r="M13" s="31"/>
      <c r="N13" s="31"/>
      <c r="O13" s="34"/>
      <c r="P13" s="34"/>
      <c r="Q13" s="31"/>
      <c r="R13" s="31"/>
      <c r="S13" s="32"/>
      <c r="T13" s="35"/>
      <c r="U13" s="31"/>
      <c r="V13" s="31"/>
      <c r="W13" s="34"/>
      <c r="X13" s="34"/>
      <c r="Y13" s="31"/>
      <c r="Z13" s="31"/>
      <c r="AA13" s="32"/>
      <c r="AB13" s="33"/>
      <c r="AC13" s="31"/>
      <c r="AD13" s="31"/>
      <c r="AE13" s="34"/>
      <c r="AF13" s="34"/>
      <c r="AG13" s="31"/>
      <c r="AH13" s="31"/>
      <c r="AI13" s="32"/>
      <c r="AJ13" s="33" t="str">
        <f t="shared" si="1"/>
        <v/>
      </c>
      <c r="AK13" s="31" t="str">
        <f t="shared" si="2"/>
        <v/>
      </c>
      <c r="AL13" s="34" t="str">
        <f t="shared" si="3"/>
        <v/>
      </c>
      <c r="AM13" s="31" t="str">
        <f t="shared" si="4"/>
        <v/>
      </c>
      <c r="AN13" s="36" t="str">
        <f t="shared" si="5"/>
        <v/>
      </c>
      <c r="AO13" s="42" t="str">
        <f t="shared" si="6"/>
        <v/>
      </c>
      <c r="AP13" s="139" t="str">
        <f t="shared" si="7"/>
        <v/>
      </c>
      <c r="AQ13" s="138" t="str">
        <f t="shared" si="8"/>
        <v/>
      </c>
      <c r="AR13"/>
    </row>
    <row r="14" spans="1:44" ht="15" customHeight="1" x14ac:dyDescent="0.25">
      <c r="A14" s="209"/>
      <c r="B14" s="194"/>
      <c r="C14" s="145" t="s">
        <v>28</v>
      </c>
      <c r="D14" s="44"/>
      <c r="E14" s="45"/>
      <c r="F14" s="134"/>
      <c r="G14" s="49"/>
      <c r="H14" s="47">
        <f t="shared" ref="H14:AQ14" si="9">AVERAGE(H5:H13)</f>
        <v>5.9079999999999995</v>
      </c>
      <c r="I14" s="48">
        <f t="shared" si="9"/>
        <v>771</v>
      </c>
      <c r="J14" s="49">
        <f t="shared" si="9"/>
        <v>106.62359999999998</v>
      </c>
      <c r="K14" s="135">
        <f t="shared" si="9"/>
        <v>557.75279999999998</v>
      </c>
      <c r="L14" s="44">
        <f t="shared" si="9"/>
        <v>120.99999999999986</v>
      </c>
      <c r="M14" s="48">
        <f t="shared" si="9"/>
        <v>1279.5541311535767</v>
      </c>
      <c r="N14" s="48">
        <f t="shared" si="9"/>
        <v>37.519962964201575</v>
      </c>
      <c r="O14" s="50">
        <f t="shared" si="9"/>
        <v>1.5159357357357357</v>
      </c>
      <c r="P14" s="50">
        <f t="shared" si="9"/>
        <v>1.8729666537395602</v>
      </c>
      <c r="Q14" s="48">
        <f t="shared" si="9"/>
        <v>59.065505201063999</v>
      </c>
      <c r="R14" s="48">
        <f t="shared" si="9"/>
        <v>215.61972761145088</v>
      </c>
      <c r="S14" s="49">
        <f t="shared" si="9"/>
        <v>260.74007955797492</v>
      </c>
      <c r="T14" s="45">
        <f t="shared" si="9"/>
        <v>100.00000000000014</v>
      </c>
      <c r="U14" s="48">
        <f t="shared" si="9"/>
        <v>1224.5366278255535</v>
      </c>
      <c r="V14" s="48">
        <f t="shared" si="9"/>
        <v>39.319054001494287</v>
      </c>
      <c r="W14" s="50">
        <f t="shared" si="9"/>
        <v>1.5159357357357357</v>
      </c>
      <c r="X14" s="50">
        <f t="shared" si="9"/>
        <v>1.7875110461519579</v>
      </c>
      <c r="Y14" s="48">
        <f t="shared" si="9"/>
        <v>48.490371826799972</v>
      </c>
      <c r="Z14" s="48">
        <f t="shared" si="9"/>
        <v>181.83952536880207</v>
      </c>
      <c r="AA14" s="49">
        <f t="shared" si="9"/>
        <v>195.65803605111287</v>
      </c>
      <c r="AB14" s="44">
        <f t="shared" si="9"/>
        <v>86.000000000000028</v>
      </c>
      <c r="AC14" s="48">
        <f t="shared" si="9"/>
        <v>1178.279233273108</v>
      </c>
      <c r="AD14" s="48">
        <f t="shared" si="9"/>
        <v>40.976626282107404</v>
      </c>
      <c r="AE14" s="50">
        <f t="shared" si="9"/>
        <v>1.5159357357357357</v>
      </c>
      <c r="AF14" s="50">
        <f t="shared" si="9"/>
        <v>1.7154840941420157</v>
      </c>
      <c r="AG14" s="48">
        <f t="shared" si="9"/>
        <v>41.317057256142398</v>
      </c>
      <c r="AH14" s="48">
        <f t="shared" si="9"/>
        <v>161.6280409810042</v>
      </c>
      <c r="AI14" s="49">
        <f t="shared" si="9"/>
        <v>154.49988322415621</v>
      </c>
      <c r="AJ14" s="44">
        <f t="shared" si="9"/>
        <v>120.99999999999986</v>
      </c>
      <c r="AK14" s="48">
        <f t="shared" si="9"/>
        <v>1204.5142052251736</v>
      </c>
      <c r="AL14" s="45">
        <f t="shared" si="9"/>
        <v>86.000000000000028</v>
      </c>
      <c r="AM14" s="48">
        <f t="shared" si="9"/>
        <v>1096.3259807088932</v>
      </c>
      <c r="AN14" s="51">
        <f t="shared" si="9"/>
        <v>21.128612557029093</v>
      </c>
      <c r="AO14" s="52">
        <f t="shared" si="9"/>
        <v>602.25710261258678</v>
      </c>
      <c r="AP14" s="53">
        <f t="shared" si="9"/>
        <v>548.16299035444661</v>
      </c>
      <c r="AQ14" s="53">
        <f t="shared" si="9"/>
        <v>572.94925991128241</v>
      </c>
      <c r="AR14"/>
    </row>
    <row r="15" spans="1:44" ht="15" customHeight="1" x14ac:dyDescent="0.25">
      <c r="A15" s="209"/>
      <c r="B15" s="194"/>
      <c r="C15" s="146" t="s">
        <v>29</v>
      </c>
      <c r="D15" s="54"/>
      <c r="E15" s="55"/>
      <c r="F15" s="74"/>
      <c r="G15" s="58"/>
      <c r="H15" s="57">
        <f t="shared" ref="H15:AQ15" si="10">_xlfn.STDEV.S(H5:H13)</f>
        <v>0.31752165280497019</v>
      </c>
      <c r="I15" s="58">
        <f t="shared" si="10"/>
        <v>34.964267474094214</v>
      </c>
      <c r="J15" s="59">
        <f t="shared" si="10"/>
        <v>12.684176039459743</v>
      </c>
      <c r="K15" s="59">
        <f t="shared" si="10"/>
        <v>38.156261441603569</v>
      </c>
      <c r="L15" s="54">
        <f t="shared" si="10"/>
        <v>8.8176034623123606E-14</v>
      </c>
      <c r="M15" s="58">
        <f t="shared" si="10"/>
        <v>32.162292135696063</v>
      </c>
      <c r="N15" s="58">
        <f t="shared" si="10"/>
        <v>3.4897703414612291</v>
      </c>
      <c r="O15" s="60">
        <f t="shared" si="10"/>
        <v>4.3037355528980699E-2</v>
      </c>
      <c r="P15" s="60">
        <f t="shared" si="10"/>
        <v>9.5522668819863585E-2</v>
      </c>
      <c r="Q15" s="58">
        <f t="shared" si="10"/>
        <v>5.1856213209321291</v>
      </c>
      <c r="R15" s="58">
        <f t="shared" si="10"/>
        <v>13.137534223059372</v>
      </c>
      <c r="S15" s="59">
        <f t="shared" si="10"/>
        <v>25.074132268340513</v>
      </c>
      <c r="T15" s="55">
        <f t="shared" si="10"/>
        <v>4.9227844771419234E-14</v>
      </c>
      <c r="U15" s="58">
        <f t="shared" si="10"/>
        <v>26.372990814022838</v>
      </c>
      <c r="V15" s="58">
        <f t="shared" si="10"/>
        <v>3.7054083630113559</v>
      </c>
      <c r="W15" s="60">
        <f t="shared" si="10"/>
        <v>4.3037355528980699E-2</v>
      </c>
      <c r="X15" s="60">
        <f t="shared" si="10"/>
        <v>9.3451634687441373E-2</v>
      </c>
      <c r="Y15" s="58">
        <f t="shared" si="10"/>
        <v>3.8899531707353128</v>
      </c>
      <c r="Z15" s="58">
        <f t="shared" si="10"/>
        <v>9.2403119186611598</v>
      </c>
      <c r="AA15" s="59">
        <f t="shared" si="10"/>
        <v>18.854574240725704</v>
      </c>
      <c r="AB15" s="54">
        <f t="shared" si="10"/>
        <v>8.1325333257066728E-14</v>
      </c>
      <c r="AC15" s="58">
        <f t="shared" si="10"/>
        <v>22.594647806977818</v>
      </c>
      <c r="AD15" s="58">
        <f t="shared" si="10"/>
        <v>3.9022542540009413</v>
      </c>
      <c r="AE15" s="60">
        <f t="shared" si="10"/>
        <v>4.3037355528980699E-2</v>
      </c>
      <c r="AF15" s="60">
        <f t="shared" si="10"/>
        <v>9.3633617941332778E-2</v>
      </c>
      <c r="AG15" s="58">
        <f t="shared" si="10"/>
        <v>3.0104070764709223</v>
      </c>
      <c r="AH15" s="58">
        <f t="shared" si="10"/>
        <v>7.8974030221532354</v>
      </c>
      <c r="AI15" s="59">
        <f t="shared" si="10"/>
        <v>14.960500161741061</v>
      </c>
      <c r="AJ15" s="54">
        <f t="shared" si="10"/>
        <v>8.8176034623123606E-14</v>
      </c>
      <c r="AK15" s="58">
        <f t="shared" si="10"/>
        <v>31.536019378470389</v>
      </c>
      <c r="AL15" s="55">
        <f t="shared" si="10"/>
        <v>8.1325333257066728E-14</v>
      </c>
      <c r="AM15" s="58">
        <f t="shared" si="10"/>
        <v>21.894408426142316</v>
      </c>
      <c r="AN15" s="61">
        <f t="shared" si="10"/>
        <v>2.1167477846168823</v>
      </c>
      <c r="AO15" s="62">
        <f t="shared" si="10"/>
        <v>15.768009689235194</v>
      </c>
      <c r="AP15" s="63">
        <f t="shared" si="10"/>
        <v>10.947204213071158</v>
      </c>
      <c r="AQ15" s="63">
        <f t="shared" si="10"/>
        <v>12.829956324394892</v>
      </c>
      <c r="AR15"/>
    </row>
    <row r="16" spans="1:44" ht="15" customHeight="1" thickBot="1" x14ac:dyDescent="0.3">
      <c r="A16" s="209"/>
      <c r="B16" s="195"/>
      <c r="C16" s="147" t="s">
        <v>30</v>
      </c>
      <c r="D16" s="64"/>
      <c r="E16" s="65"/>
      <c r="F16" s="70"/>
      <c r="G16" s="68"/>
      <c r="H16" s="67">
        <f t="shared" ref="H16:AI16" si="11">_xlfn.STDEV.S(H5:H13)/SQRT(COUNT(H5:H13))</f>
        <v>0.14200000000000002</v>
      </c>
      <c r="I16" s="68">
        <f t="shared" si="11"/>
        <v>15.636495771111905</v>
      </c>
      <c r="J16" s="69">
        <f t="shared" si="11"/>
        <v>5.6725359725612075</v>
      </c>
      <c r="K16" s="136">
        <f t="shared" si="11"/>
        <v>17.06399887013594</v>
      </c>
      <c r="L16" s="64">
        <f t="shared" si="11"/>
        <v>3.9433521480735887E-14</v>
      </c>
      <c r="M16" s="68">
        <f t="shared" si="11"/>
        <v>14.383414305524656</v>
      </c>
      <c r="N16" s="68">
        <f t="shared" si="11"/>
        <v>1.5606727418739921</v>
      </c>
      <c r="O16" s="70">
        <f t="shared" si="11"/>
        <v>1.9246890506925452E-2</v>
      </c>
      <c r="P16" s="70">
        <f t="shared" si="11"/>
        <v>4.2719036174682916E-2</v>
      </c>
      <c r="Q16" s="68">
        <f t="shared" si="11"/>
        <v>2.3190803558352986</v>
      </c>
      <c r="R16" s="68">
        <f t="shared" si="11"/>
        <v>5.8752839158981285</v>
      </c>
      <c r="S16" s="69">
        <f t="shared" si="11"/>
        <v>11.213492845766076</v>
      </c>
      <c r="T16" s="65">
        <f t="shared" si="11"/>
        <v>2.2015361458940199E-14</v>
      </c>
      <c r="U16" s="68">
        <f t="shared" si="11"/>
        <v>11.794360046026515</v>
      </c>
      <c r="V16" s="68">
        <f t="shared" si="11"/>
        <v>1.6571089968179218</v>
      </c>
      <c r="W16" s="70">
        <f t="shared" si="11"/>
        <v>1.9246890506925452E-2</v>
      </c>
      <c r="X16" s="70">
        <f t="shared" si="11"/>
        <v>4.1792841553919241E-2</v>
      </c>
      <c r="Y16" s="68">
        <f t="shared" si="11"/>
        <v>1.7396399438110008</v>
      </c>
      <c r="Z16" s="68">
        <f t="shared" si="11"/>
        <v>4.1323931166855719</v>
      </c>
      <c r="AA16" s="69">
        <f t="shared" si="11"/>
        <v>8.432021937815831</v>
      </c>
      <c r="AB16" s="64">
        <f t="shared" si="11"/>
        <v>3.6369794691125116E-14</v>
      </c>
      <c r="AC16" s="68">
        <f t="shared" si="11"/>
        <v>10.104633684813789</v>
      </c>
      <c r="AD16" s="68">
        <f t="shared" si="11"/>
        <v>1.7451411554867671</v>
      </c>
      <c r="AE16" s="70">
        <f t="shared" si="11"/>
        <v>1.9246890506925452E-2</v>
      </c>
      <c r="AF16" s="70">
        <f t="shared" si="11"/>
        <v>4.1874226939212798E-2</v>
      </c>
      <c r="AG16" s="68">
        <f t="shared" si="11"/>
        <v>1.3462949725870779</v>
      </c>
      <c r="AH16" s="68">
        <f t="shared" si="11"/>
        <v>3.531826000649382</v>
      </c>
      <c r="AI16" s="69">
        <f t="shared" si="11"/>
        <v>6.6905390678099215</v>
      </c>
      <c r="AJ16" s="64">
        <f t="shared" ref="AJ16:AQ16" si="12">AJ15/SQRT(COUNT(AJ5:AJ13))</f>
        <v>3.9433521480735887E-14</v>
      </c>
      <c r="AK16" s="68">
        <f t="shared" si="12"/>
        <v>14.103336614002091</v>
      </c>
      <c r="AL16" s="65">
        <f t="shared" si="12"/>
        <v>3.6369794691125116E-14</v>
      </c>
      <c r="AM16" s="68">
        <f t="shared" si="12"/>
        <v>9.7914771135996794</v>
      </c>
      <c r="AN16" s="71">
        <f t="shared" si="12"/>
        <v>0.94663838752508644</v>
      </c>
      <c r="AO16" s="72">
        <f t="shared" si="12"/>
        <v>7.0516683070010453</v>
      </c>
      <c r="AP16" s="73">
        <f t="shared" si="12"/>
        <v>4.8957385567998397</v>
      </c>
      <c r="AQ16" s="73">
        <f t="shared" si="12"/>
        <v>5.7377308979400645</v>
      </c>
      <c r="AR16"/>
    </row>
    <row r="17" spans="1:44" ht="15" customHeight="1" x14ac:dyDescent="0.25">
      <c r="A17" s="209"/>
      <c r="B17" s="193" t="s">
        <v>67</v>
      </c>
      <c r="C17" s="14">
        <v>195</v>
      </c>
      <c r="D17" s="15"/>
      <c r="E17" s="16"/>
      <c r="F17" s="16"/>
      <c r="G17" s="17"/>
      <c r="H17" s="18">
        <v>6.45</v>
      </c>
      <c r="I17" s="19">
        <v>761</v>
      </c>
      <c r="J17" s="19">
        <v>123.54300000000002</v>
      </c>
      <c r="K17" s="137">
        <f>IF(I17="","",I17-2*J17)</f>
        <v>513.91399999999999</v>
      </c>
      <c r="L17" s="23">
        <v>170.99999999999983</v>
      </c>
      <c r="M17" s="19">
        <v>1450.6026049284662</v>
      </c>
      <c r="N17" s="19">
        <v>37.75951524795029</v>
      </c>
      <c r="O17" s="22">
        <v>1.4762118785452119</v>
      </c>
      <c r="P17" s="22">
        <v>2.21637395099672</v>
      </c>
      <c r="Q17" s="19">
        <v>95.126668116414479</v>
      </c>
      <c r="R17" s="19">
        <v>292.01245091208074</v>
      </c>
      <c r="S17" s="20">
        <v>415.11086809058639</v>
      </c>
      <c r="T17" s="23">
        <v>100</v>
      </c>
      <c r="U17" s="19">
        <v>1234.3702434963518</v>
      </c>
      <c r="V17" s="19">
        <v>44.848503734302938</v>
      </c>
      <c r="W17" s="22">
        <v>1.4762118785452119</v>
      </c>
      <c r="X17" s="22">
        <v>1.8660423209127031</v>
      </c>
      <c r="Y17" s="19">
        <v>48.43565937426267</v>
      </c>
      <c r="Z17" s="19">
        <v>195.39387849445606</v>
      </c>
      <c r="AA17" s="20">
        <v>170.13704262166394</v>
      </c>
      <c r="AB17" s="21">
        <v>131.00000000000009</v>
      </c>
      <c r="AC17" s="19">
        <v>1345.7590074100922</v>
      </c>
      <c r="AD17" s="19">
        <v>40.883810429691245</v>
      </c>
      <c r="AE17" s="22">
        <v>1.4762118785452119</v>
      </c>
      <c r="AF17" s="22">
        <v>2.0470011263197376</v>
      </c>
      <c r="AG17" s="19">
        <v>68.39284170387144</v>
      </c>
      <c r="AH17" s="19">
        <v>235.29875880103515</v>
      </c>
      <c r="AI17" s="20">
        <v>269.97860784968844</v>
      </c>
      <c r="AJ17" s="21">
        <f>IF(L17="","",L17)</f>
        <v>170.99999999999983</v>
      </c>
      <c r="AK17" s="19">
        <f>IF(L17="","",(M17-2*N17))</f>
        <v>1375.0835744325657</v>
      </c>
      <c r="AL17" s="22">
        <f>IF(L17="","",AB17)</f>
        <v>131.00000000000009</v>
      </c>
      <c r="AM17" s="19">
        <f>IF(L17="","",AC17-2*AD17)</f>
        <v>1263.9913865507096</v>
      </c>
      <c r="AN17" s="24">
        <f>IF(L17="","",(AK17-AM17)/(AM17*(AJ17-AL17))*7500.6)</f>
        <v>16.480691112550268</v>
      </c>
      <c r="AO17" s="25">
        <f>IF(L17="","",AK17/2)</f>
        <v>687.54178721628284</v>
      </c>
      <c r="AP17" s="137">
        <f>IF(L17="","",AM17/2)</f>
        <v>631.99569327535482</v>
      </c>
      <c r="AQ17" s="137">
        <f>IF(L17="","",(U17-2*V17)/2)</f>
        <v>572.33661801387302</v>
      </c>
      <c r="AR17"/>
    </row>
    <row r="18" spans="1:44" ht="15" customHeight="1" x14ac:dyDescent="0.25">
      <c r="A18" s="209"/>
      <c r="B18" s="194"/>
      <c r="C18" s="27">
        <v>199</v>
      </c>
      <c r="D18" s="28"/>
      <c r="G18" s="29"/>
      <c r="H18" s="30">
        <v>6.82</v>
      </c>
      <c r="I18" s="31">
        <v>849</v>
      </c>
      <c r="J18" s="31">
        <v>105.66200000000003</v>
      </c>
      <c r="K18" s="138">
        <f t="shared" ref="K18:K25" si="13">IF(I18="","",I18-2*J18)</f>
        <v>637.67599999999993</v>
      </c>
      <c r="L18" s="35">
        <v>171.00000000000014</v>
      </c>
      <c r="M18" s="31">
        <v>1430.4748565718335</v>
      </c>
      <c r="N18" s="31">
        <v>38.541961187947393</v>
      </c>
      <c r="O18" s="34">
        <v>1.4640403737070404</v>
      </c>
      <c r="P18" s="34">
        <v>1.8725437087622134</v>
      </c>
      <c r="Q18" s="31">
        <v>83.369445709445856</v>
      </c>
      <c r="R18" s="31">
        <v>307.8750488715848</v>
      </c>
      <c r="S18" s="32">
        <v>400.26800164473735</v>
      </c>
      <c r="T18" s="35">
        <v>99.999999999999901</v>
      </c>
      <c r="U18" s="31">
        <v>1275.199745879019</v>
      </c>
      <c r="V18" s="31">
        <v>43.557976822437894</v>
      </c>
      <c r="W18" s="34">
        <v>1.4640403737070404</v>
      </c>
      <c r="X18" s="34">
        <v>1.6569067759977039</v>
      </c>
      <c r="Y18" s="31">
        <v>50.340912859584449</v>
      </c>
      <c r="Z18" s="31">
        <v>189.78623783186731</v>
      </c>
      <c r="AA18" s="32">
        <v>181.82126757900988</v>
      </c>
      <c r="AB18" s="33">
        <v>131.00000000000017</v>
      </c>
      <c r="AC18" s="31">
        <v>1361.8205133825843</v>
      </c>
      <c r="AD18" s="31">
        <v>40.604896697102873</v>
      </c>
      <c r="AE18" s="34">
        <v>1.4640403737070404</v>
      </c>
      <c r="AF18" s="34">
        <v>1.7774089535117019</v>
      </c>
      <c r="AG18" s="31">
        <v>66.052544579329151</v>
      </c>
      <c r="AH18" s="31">
        <v>239.10854571829805</v>
      </c>
      <c r="AI18" s="32">
        <v>275.40722418997353</v>
      </c>
      <c r="AJ18" s="33">
        <f t="shared" ref="AJ18:AJ25" si="14">IF(L18="","",L18)</f>
        <v>171.00000000000014</v>
      </c>
      <c r="AK18" s="31">
        <f t="shared" ref="AK18:AK25" si="15">IF(L18="","",(M18-2*N18))</f>
        <v>1353.3909341959386</v>
      </c>
      <c r="AL18" s="34">
        <f t="shared" ref="AL18:AL25" si="16">IF(L18="","",AB18)</f>
        <v>131.00000000000017</v>
      </c>
      <c r="AM18" s="31">
        <f t="shared" ref="AM18:AM25" si="17">IF(L18="","",AC18-2*AD18)</f>
        <v>1280.6107199883786</v>
      </c>
      <c r="AN18" s="36">
        <f t="shared" ref="AN18:AN25" si="18">IF(L18="","",(AK18-AM18)/(AM18*(AJ18-AL18))*7500.6)</f>
        <v>10.656932394923627</v>
      </c>
      <c r="AO18" s="37">
        <f t="shared" ref="AO18:AO25" si="19">IF(L18="","",AK18/2)</f>
        <v>676.6954670979693</v>
      </c>
      <c r="AP18" s="138">
        <f t="shared" ref="AP18:AP25" si="20">IF(L18="","",AM18/2)</f>
        <v>640.3053599941893</v>
      </c>
      <c r="AQ18" s="138">
        <f t="shared" ref="AQ18:AQ25" si="21">IF(L18="","",(U18-2*V18)/2)</f>
        <v>594.04189611707159</v>
      </c>
      <c r="AR18"/>
    </row>
    <row r="19" spans="1:44" ht="15" customHeight="1" x14ac:dyDescent="0.25">
      <c r="A19" s="209"/>
      <c r="B19" s="194"/>
      <c r="C19" s="27">
        <v>240</v>
      </c>
      <c r="D19" s="28"/>
      <c r="G19" s="29"/>
      <c r="H19" s="30">
        <v>5.75</v>
      </c>
      <c r="I19" s="31">
        <v>821.00000000000011</v>
      </c>
      <c r="J19" s="31">
        <v>109.512</v>
      </c>
      <c r="K19" s="138">
        <f t="shared" si="13"/>
        <v>601.97600000000011</v>
      </c>
      <c r="L19" s="35">
        <v>171.00000000000011</v>
      </c>
      <c r="M19" s="31">
        <v>1329.2295725672648</v>
      </c>
      <c r="N19" s="31">
        <v>38.283157559293237</v>
      </c>
      <c r="O19" s="34">
        <v>1.5765702369035701</v>
      </c>
      <c r="P19" s="34">
        <v>1.8144317472789018</v>
      </c>
      <c r="Q19" s="31">
        <v>78.589367015694137</v>
      </c>
      <c r="R19" s="31">
        <v>309.81301758987667</v>
      </c>
      <c r="S19" s="32">
        <v>372.98211561275042</v>
      </c>
      <c r="T19" s="35">
        <v>100.00000000000016</v>
      </c>
      <c r="U19" s="31">
        <v>1195.8189958995911</v>
      </c>
      <c r="V19" s="31">
        <v>42.865118884281905</v>
      </c>
      <c r="W19" s="34">
        <v>1.5765702369035701</v>
      </c>
      <c r="X19" s="34">
        <v>1.620482533809859</v>
      </c>
      <c r="Y19" s="31">
        <v>49.690922800875462</v>
      </c>
      <c r="Z19" s="31">
        <v>199.87959960377535</v>
      </c>
      <c r="AA19" s="32">
        <v>172.63107753597927</v>
      </c>
      <c r="AB19" s="33">
        <v>131.0000000000002</v>
      </c>
      <c r="AC19" s="31">
        <v>1267.466708688688</v>
      </c>
      <c r="AD19" s="31">
        <v>40.271932344414061</v>
      </c>
      <c r="AE19" s="34">
        <v>1.5765702369035701</v>
      </c>
      <c r="AF19" s="34">
        <v>1.724828495131715</v>
      </c>
      <c r="AG19" s="31">
        <v>62.871621938502031</v>
      </c>
      <c r="AH19" s="31">
        <v>245.50584332182606</v>
      </c>
      <c r="AI19" s="32">
        <v>257.36923099873746</v>
      </c>
      <c r="AJ19" s="33">
        <f t="shared" si="14"/>
        <v>171.00000000000011</v>
      </c>
      <c r="AK19" s="31">
        <f t="shared" si="15"/>
        <v>1252.6632574486782</v>
      </c>
      <c r="AL19" s="34">
        <f t="shared" si="16"/>
        <v>131.0000000000002</v>
      </c>
      <c r="AM19" s="31">
        <f t="shared" si="17"/>
        <v>1186.9228439998599</v>
      </c>
      <c r="AN19" s="36">
        <f t="shared" si="18"/>
        <v>10.3859435262977</v>
      </c>
      <c r="AO19" s="37">
        <f t="shared" si="19"/>
        <v>626.33162872433911</v>
      </c>
      <c r="AP19" s="138">
        <f t="shared" si="20"/>
        <v>593.46142199992994</v>
      </c>
      <c r="AQ19" s="138">
        <f t="shared" si="21"/>
        <v>555.04437906551368</v>
      </c>
      <c r="AR19"/>
    </row>
    <row r="20" spans="1:44" ht="15" customHeight="1" x14ac:dyDescent="0.25">
      <c r="A20" s="209"/>
      <c r="B20" s="194"/>
      <c r="C20" s="27">
        <v>663</v>
      </c>
      <c r="D20" s="28"/>
      <c r="G20" s="29"/>
      <c r="H20" s="30">
        <v>6.48</v>
      </c>
      <c r="I20" s="31">
        <v>880</v>
      </c>
      <c r="J20" s="31">
        <v>107.03699999999999</v>
      </c>
      <c r="K20" s="138">
        <f t="shared" si="13"/>
        <v>665.92600000000004</v>
      </c>
      <c r="L20" s="35">
        <v>171.00000000000028</v>
      </c>
      <c r="M20" s="31">
        <v>1399.3965347213234</v>
      </c>
      <c r="N20" s="31">
        <v>43.025266598126557</v>
      </c>
      <c r="O20" s="34">
        <v>1.41772005338672</v>
      </c>
      <c r="P20" s="34">
        <v>1.7547686863707534</v>
      </c>
      <c r="Q20" s="31">
        <v>62.934253311610831</v>
      </c>
      <c r="R20" s="31">
        <v>262.64714306748982</v>
      </c>
      <c r="S20" s="32">
        <v>347.95013225080055</v>
      </c>
      <c r="T20" s="35">
        <v>100.00000000000006</v>
      </c>
      <c r="U20" s="31">
        <v>1277.7436307194562</v>
      </c>
      <c r="V20" s="31">
        <v>47.433770384605609</v>
      </c>
      <c r="W20" s="34">
        <v>1.41772005338672</v>
      </c>
      <c r="X20" s="34">
        <v>1.5916801455371739</v>
      </c>
      <c r="Y20" s="31">
        <v>39.462846974833127</v>
      </c>
      <c r="Z20" s="31">
        <v>162.30470756116793</v>
      </c>
      <c r="AA20" s="32">
        <v>166.23287484157893</v>
      </c>
      <c r="AB20" s="33">
        <v>130.99999999999986</v>
      </c>
      <c r="AC20" s="31">
        <v>1344.9724041629224</v>
      </c>
      <c r="AD20" s="31">
        <v>44.888037191769705</v>
      </c>
      <c r="AE20" s="34">
        <v>1.41772005338672</v>
      </c>
      <c r="AF20" s="34">
        <v>1.6819490285707759</v>
      </c>
      <c r="AG20" s="31">
        <v>50.57563807697386</v>
      </c>
      <c r="AH20" s="31">
        <v>205.37456675969904</v>
      </c>
      <c r="AI20" s="32">
        <v>244.18425103147459</v>
      </c>
      <c r="AJ20" s="33">
        <f t="shared" si="14"/>
        <v>171.00000000000028</v>
      </c>
      <c r="AK20" s="31">
        <f t="shared" si="15"/>
        <v>1313.3460015250703</v>
      </c>
      <c r="AL20" s="34">
        <f t="shared" si="16"/>
        <v>130.99999999999986</v>
      </c>
      <c r="AM20" s="31">
        <f t="shared" si="17"/>
        <v>1255.1963297793829</v>
      </c>
      <c r="AN20" s="36">
        <f t="shared" si="18"/>
        <v>8.6870359948462816</v>
      </c>
      <c r="AO20" s="37">
        <f t="shared" si="19"/>
        <v>656.67300076253514</v>
      </c>
      <c r="AP20" s="138">
        <f t="shared" si="20"/>
        <v>627.59816488969147</v>
      </c>
      <c r="AQ20" s="138">
        <f t="shared" si="21"/>
        <v>591.43804497512247</v>
      </c>
      <c r="AR20"/>
    </row>
    <row r="21" spans="1:44" ht="15" customHeight="1" x14ac:dyDescent="0.25">
      <c r="A21" s="209"/>
      <c r="B21" s="194"/>
      <c r="C21" s="27">
        <v>673</v>
      </c>
      <c r="D21" s="28"/>
      <c r="G21" s="29"/>
      <c r="H21" s="30">
        <v>6.84</v>
      </c>
      <c r="I21" s="31">
        <v>907</v>
      </c>
      <c r="J21" s="31">
        <v>115.867</v>
      </c>
      <c r="K21" s="138">
        <f t="shared" si="13"/>
        <v>675.26599999999996</v>
      </c>
      <c r="L21" s="35">
        <v>170.99999999999986</v>
      </c>
      <c r="M21" s="31">
        <v>1566.4614260178616</v>
      </c>
      <c r="N21" s="31">
        <v>41.423346696956578</v>
      </c>
      <c r="O21" s="34">
        <v>1.4510533867200532</v>
      </c>
      <c r="P21" s="34">
        <v>1.927663337670031</v>
      </c>
      <c r="Q21" s="31">
        <v>79.395563306804831</v>
      </c>
      <c r="R21" s="31">
        <v>274.83322609060087</v>
      </c>
      <c r="S21" s="32">
        <v>408.26050958263875</v>
      </c>
      <c r="T21" s="35">
        <v>99.999999999999972</v>
      </c>
      <c r="U21" s="31">
        <v>1393.7784123986828</v>
      </c>
      <c r="V21" s="31">
        <v>46.902756624138675</v>
      </c>
      <c r="W21" s="34">
        <v>1.4510533867200532</v>
      </c>
      <c r="X21" s="34">
        <v>1.7024642579370901</v>
      </c>
      <c r="Y21" s="31">
        <v>45.075779338145267</v>
      </c>
      <c r="Z21" s="31">
        <v>159.01853606576026</v>
      </c>
      <c r="AA21" s="32">
        <v>184.75714370435975</v>
      </c>
      <c r="AB21" s="33">
        <v>131.00000000000014</v>
      </c>
      <c r="AC21" s="31">
        <v>1487.7213975697202</v>
      </c>
      <c r="AD21" s="31">
        <v>43.748880493717614</v>
      </c>
      <c r="AE21" s="34">
        <v>1.4510533867200532</v>
      </c>
      <c r="AF21" s="34">
        <v>1.8251956587274232</v>
      </c>
      <c r="AG21" s="31">
        <v>60.920049227346219</v>
      </c>
      <c r="AH21" s="31">
        <v>207.40287838259894</v>
      </c>
      <c r="AI21" s="32">
        <v>279.49050946035572</v>
      </c>
      <c r="AJ21" s="33">
        <f t="shared" si="14"/>
        <v>170.99999999999986</v>
      </c>
      <c r="AK21" s="31">
        <f t="shared" si="15"/>
        <v>1483.6147326239484</v>
      </c>
      <c r="AL21" s="34">
        <f t="shared" si="16"/>
        <v>131.00000000000014</v>
      </c>
      <c r="AM21" s="31">
        <f t="shared" si="17"/>
        <v>1400.2236365822851</v>
      </c>
      <c r="AN21" s="36">
        <f t="shared" si="18"/>
        <v>11.167559928084165</v>
      </c>
      <c r="AO21" s="37">
        <f t="shared" si="19"/>
        <v>741.80736631197419</v>
      </c>
      <c r="AP21" s="138">
        <f t="shared" si="20"/>
        <v>700.11181829114253</v>
      </c>
      <c r="AQ21" s="138">
        <f t="shared" si="21"/>
        <v>649.98644957520276</v>
      </c>
      <c r="AR21"/>
    </row>
    <row r="22" spans="1:44" ht="15" customHeight="1" x14ac:dyDescent="0.25">
      <c r="A22" s="209"/>
      <c r="B22" s="194"/>
      <c r="C22" s="27"/>
      <c r="D22" s="28"/>
      <c r="G22" s="29"/>
      <c r="H22" s="30"/>
      <c r="I22" s="31"/>
      <c r="J22" s="31"/>
      <c r="K22" s="138"/>
      <c r="L22" s="35"/>
      <c r="M22" s="31"/>
      <c r="N22" s="31"/>
      <c r="O22" s="34"/>
      <c r="P22" s="34"/>
      <c r="Q22" s="31"/>
      <c r="R22" s="31"/>
      <c r="S22" s="32"/>
      <c r="T22" s="35"/>
      <c r="U22" s="31"/>
      <c r="V22" s="31"/>
      <c r="W22" s="34"/>
      <c r="X22" s="34"/>
      <c r="Y22" s="31"/>
      <c r="Z22" s="31"/>
      <c r="AA22" s="32"/>
      <c r="AB22" s="33"/>
      <c r="AC22" s="31"/>
      <c r="AD22" s="31"/>
      <c r="AE22" s="34"/>
      <c r="AF22" s="34"/>
      <c r="AG22" s="31"/>
      <c r="AH22" s="31"/>
      <c r="AI22" s="32"/>
      <c r="AJ22" s="33"/>
      <c r="AK22" s="31"/>
      <c r="AL22" s="34"/>
      <c r="AM22" s="31"/>
      <c r="AN22" s="36"/>
      <c r="AO22" s="37"/>
      <c r="AP22" s="138"/>
      <c r="AQ22" s="138"/>
      <c r="AR22"/>
    </row>
    <row r="23" spans="1:44" ht="15" customHeight="1" x14ac:dyDescent="0.25">
      <c r="A23" s="209"/>
      <c r="B23" s="194"/>
      <c r="C23" s="27"/>
      <c r="D23" s="28"/>
      <c r="G23" s="29"/>
      <c r="H23" s="30"/>
      <c r="I23" s="31"/>
      <c r="J23" s="31"/>
      <c r="K23" s="138"/>
      <c r="L23" s="35"/>
      <c r="M23" s="31"/>
      <c r="N23" s="31"/>
      <c r="O23" s="34"/>
      <c r="P23" s="34"/>
      <c r="Q23" s="31"/>
      <c r="R23" s="31"/>
      <c r="S23" s="32"/>
      <c r="T23" s="35"/>
      <c r="U23" s="31"/>
      <c r="V23" s="31"/>
      <c r="W23" s="34"/>
      <c r="X23" s="34"/>
      <c r="Y23" s="31"/>
      <c r="Z23" s="31"/>
      <c r="AA23" s="32"/>
      <c r="AB23" s="33"/>
      <c r="AC23" s="31"/>
      <c r="AD23" s="31"/>
      <c r="AE23" s="34"/>
      <c r="AF23" s="34"/>
      <c r="AG23" s="31"/>
      <c r="AH23" s="31"/>
      <c r="AI23" s="32"/>
      <c r="AJ23" s="33"/>
      <c r="AK23" s="31"/>
      <c r="AL23" s="34"/>
      <c r="AM23" s="31"/>
      <c r="AN23" s="36"/>
      <c r="AO23" s="37"/>
      <c r="AP23" s="138"/>
      <c r="AQ23" s="138"/>
      <c r="AR23"/>
    </row>
    <row r="24" spans="1:44" ht="15" customHeight="1" x14ac:dyDescent="0.25">
      <c r="A24" s="209"/>
      <c r="B24" s="194"/>
      <c r="C24" s="27"/>
      <c r="D24" s="28"/>
      <c r="G24" s="29"/>
      <c r="H24" s="30"/>
      <c r="I24" s="31"/>
      <c r="J24" s="31"/>
      <c r="K24" s="138"/>
      <c r="L24" s="35"/>
      <c r="M24" s="31"/>
      <c r="N24" s="31"/>
      <c r="O24" s="34"/>
      <c r="P24" s="34"/>
      <c r="Q24" s="31"/>
      <c r="R24" s="31"/>
      <c r="S24" s="32"/>
      <c r="T24" s="35"/>
      <c r="U24" s="31"/>
      <c r="V24" s="31"/>
      <c r="W24" s="34"/>
      <c r="X24" s="34"/>
      <c r="Y24" s="31"/>
      <c r="Z24" s="31"/>
      <c r="AA24" s="32"/>
      <c r="AB24" s="33"/>
      <c r="AC24" s="31"/>
      <c r="AD24" s="31"/>
      <c r="AE24" s="34"/>
      <c r="AF24" s="34"/>
      <c r="AG24" s="31"/>
      <c r="AH24" s="31"/>
      <c r="AI24" s="32"/>
      <c r="AJ24" s="33"/>
      <c r="AK24" s="31"/>
      <c r="AL24" s="34"/>
      <c r="AM24" s="31"/>
      <c r="AN24" s="36"/>
      <c r="AO24" s="37"/>
      <c r="AP24" s="138"/>
      <c r="AQ24" s="138"/>
      <c r="AR24"/>
    </row>
    <row r="25" spans="1:44" ht="15" customHeight="1" thickBot="1" x14ac:dyDescent="0.3">
      <c r="A25" s="209"/>
      <c r="B25" s="194"/>
      <c r="C25" s="27"/>
      <c r="D25" s="39"/>
      <c r="E25" s="40"/>
      <c r="F25" s="40"/>
      <c r="G25" s="41"/>
      <c r="H25" s="30"/>
      <c r="I25" s="31"/>
      <c r="J25" s="31"/>
      <c r="K25" s="139" t="str">
        <f t="shared" si="13"/>
        <v/>
      </c>
      <c r="L25" s="35"/>
      <c r="M25" s="31"/>
      <c r="N25" s="31"/>
      <c r="O25" s="34"/>
      <c r="P25" s="34"/>
      <c r="Q25" s="31"/>
      <c r="R25" s="31"/>
      <c r="S25" s="32"/>
      <c r="T25" s="35"/>
      <c r="U25" s="31"/>
      <c r="V25" s="31"/>
      <c r="W25" s="34"/>
      <c r="X25" s="34"/>
      <c r="Y25" s="31"/>
      <c r="Z25" s="31"/>
      <c r="AA25" s="32"/>
      <c r="AB25" s="33"/>
      <c r="AC25" s="31"/>
      <c r="AD25" s="31"/>
      <c r="AE25" s="34"/>
      <c r="AF25" s="34"/>
      <c r="AG25" s="31"/>
      <c r="AH25" s="31"/>
      <c r="AI25" s="32"/>
      <c r="AJ25" s="33" t="str">
        <f t="shared" si="14"/>
        <v/>
      </c>
      <c r="AK25" s="31" t="str">
        <f t="shared" si="15"/>
        <v/>
      </c>
      <c r="AL25" s="34" t="str">
        <f t="shared" si="16"/>
        <v/>
      </c>
      <c r="AM25" s="31" t="str">
        <f t="shared" si="17"/>
        <v/>
      </c>
      <c r="AN25" s="36" t="str">
        <f t="shared" si="18"/>
        <v/>
      </c>
      <c r="AO25" s="42" t="str">
        <f t="shared" si="19"/>
        <v/>
      </c>
      <c r="AP25" s="139" t="str">
        <f t="shared" si="20"/>
        <v/>
      </c>
      <c r="AQ25" s="138" t="str">
        <f t="shared" si="21"/>
        <v/>
      </c>
      <c r="AR25"/>
    </row>
    <row r="26" spans="1:44" ht="15" customHeight="1" x14ac:dyDescent="0.25">
      <c r="A26" s="209"/>
      <c r="B26" s="194"/>
      <c r="C26" s="145" t="s">
        <v>28</v>
      </c>
      <c r="D26" s="44"/>
      <c r="E26" s="45"/>
      <c r="F26" s="45"/>
      <c r="G26" s="46"/>
      <c r="H26" s="47">
        <f t="shared" ref="H26:AQ26" si="22">AVERAGE(H17:H25)</f>
        <v>6.4680000000000009</v>
      </c>
      <c r="I26" s="48">
        <f t="shared" si="22"/>
        <v>843.6</v>
      </c>
      <c r="J26" s="49">
        <f t="shared" si="22"/>
        <v>112.32419999999999</v>
      </c>
      <c r="K26" s="135">
        <f t="shared" si="22"/>
        <v>618.9516000000001</v>
      </c>
      <c r="L26" s="44">
        <f t="shared" si="22"/>
        <v>171.00000000000006</v>
      </c>
      <c r="M26" s="48">
        <f t="shared" si="22"/>
        <v>1435.2329989613497</v>
      </c>
      <c r="N26" s="48">
        <f t="shared" si="22"/>
        <v>39.806649458054814</v>
      </c>
      <c r="O26" s="50">
        <f t="shared" si="22"/>
        <v>1.477119185852519</v>
      </c>
      <c r="P26" s="50">
        <f t="shared" si="22"/>
        <v>1.9171562862157239</v>
      </c>
      <c r="Q26" s="48">
        <f t="shared" si="22"/>
        <v>79.883059491994032</v>
      </c>
      <c r="R26" s="48">
        <f t="shared" si="22"/>
        <v>289.43617730632661</v>
      </c>
      <c r="S26" s="49">
        <f t="shared" si="22"/>
        <v>388.9143254363027</v>
      </c>
      <c r="T26" s="45">
        <f t="shared" si="22"/>
        <v>100.00000000000003</v>
      </c>
      <c r="U26" s="48">
        <f t="shared" si="22"/>
        <v>1275.3822056786203</v>
      </c>
      <c r="V26" s="48">
        <f t="shared" si="22"/>
        <v>45.1216252899534</v>
      </c>
      <c r="W26" s="50">
        <f t="shared" si="22"/>
        <v>1.477119185852519</v>
      </c>
      <c r="X26" s="50">
        <f t="shared" si="22"/>
        <v>1.6875152068389059</v>
      </c>
      <c r="Y26" s="48">
        <f t="shared" si="22"/>
        <v>46.601224269540197</v>
      </c>
      <c r="Z26" s="48">
        <f t="shared" si="22"/>
        <v>181.27659191140538</v>
      </c>
      <c r="AA26" s="49">
        <f t="shared" si="22"/>
        <v>175.11588125651838</v>
      </c>
      <c r="AB26" s="44">
        <f t="shared" si="22"/>
        <v>131.00000000000009</v>
      </c>
      <c r="AC26" s="48">
        <f t="shared" si="22"/>
        <v>1361.5480062428016</v>
      </c>
      <c r="AD26" s="48">
        <f t="shared" si="22"/>
        <v>42.0795114313391</v>
      </c>
      <c r="AE26" s="50">
        <f t="shared" si="22"/>
        <v>1.477119185852519</v>
      </c>
      <c r="AF26" s="50">
        <f t="shared" si="22"/>
        <v>1.8112766524522708</v>
      </c>
      <c r="AG26" s="48">
        <f t="shared" si="22"/>
        <v>61.762539105204539</v>
      </c>
      <c r="AH26" s="48">
        <f t="shared" si="22"/>
        <v>226.53811859669145</v>
      </c>
      <c r="AI26" s="49">
        <f t="shared" si="22"/>
        <v>265.28596470604595</v>
      </c>
      <c r="AJ26" s="44">
        <f t="shared" si="22"/>
        <v>171.00000000000006</v>
      </c>
      <c r="AK26" s="48">
        <f t="shared" si="22"/>
        <v>1355.6197000452401</v>
      </c>
      <c r="AL26" s="45">
        <f t="shared" si="22"/>
        <v>131.00000000000009</v>
      </c>
      <c r="AM26" s="48">
        <f t="shared" si="22"/>
        <v>1277.3889833801234</v>
      </c>
      <c r="AN26" s="51">
        <f t="shared" si="22"/>
        <v>11.47563259134041</v>
      </c>
      <c r="AO26" s="52">
        <f t="shared" si="22"/>
        <v>677.80985002262003</v>
      </c>
      <c r="AP26" s="53">
        <f t="shared" si="22"/>
        <v>638.69449169006168</v>
      </c>
      <c r="AQ26" s="53">
        <f t="shared" si="22"/>
        <v>592.56947754935663</v>
      </c>
      <c r="AR26"/>
    </row>
    <row r="27" spans="1:44" ht="15" customHeight="1" x14ac:dyDescent="0.25">
      <c r="A27" s="209"/>
      <c r="B27" s="194"/>
      <c r="C27" s="146" t="s">
        <v>29</v>
      </c>
      <c r="D27" s="54"/>
      <c r="E27" s="55"/>
      <c r="F27" s="55"/>
      <c r="G27" s="56"/>
      <c r="H27" s="57">
        <f t="shared" ref="H27:AQ27" si="23">_xlfn.STDEV.S(H17:H25)</f>
        <v>0.44110089548764242</v>
      </c>
      <c r="I27" s="58">
        <f t="shared" si="23"/>
        <v>56.36310850192703</v>
      </c>
      <c r="J27" s="59">
        <f t="shared" si="23"/>
        <v>7.3935912586509698</v>
      </c>
      <c r="K27" s="59">
        <f t="shared" si="23"/>
        <v>65.287015300134527</v>
      </c>
      <c r="L27" s="54">
        <f t="shared" si="23"/>
        <v>1.9588311420321562E-13</v>
      </c>
      <c r="M27" s="58">
        <f t="shared" si="23"/>
        <v>86.603613306291209</v>
      </c>
      <c r="N27" s="58">
        <f t="shared" si="23"/>
        <v>2.2958891914112449</v>
      </c>
      <c r="O27" s="60">
        <f t="shared" si="23"/>
        <v>5.9728705224014723E-2</v>
      </c>
      <c r="P27" s="60">
        <f t="shared" si="23"/>
        <v>0.17927210783993588</v>
      </c>
      <c r="Q27" s="58">
        <f t="shared" si="23"/>
        <v>11.550928712074835</v>
      </c>
      <c r="R27" s="58">
        <f t="shared" si="23"/>
        <v>20.571481047141063</v>
      </c>
      <c r="S27" s="59">
        <f t="shared" si="23"/>
        <v>27.934477284837733</v>
      </c>
      <c r="T27" s="55">
        <f t="shared" si="23"/>
        <v>9.6905109337696552E-14</v>
      </c>
      <c r="U27" s="58">
        <f t="shared" si="23"/>
        <v>74.221891612049617</v>
      </c>
      <c r="V27" s="58">
        <f t="shared" si="23"/>
        <v>2.0080996514927922</v>
      </c>
      <c r="W27" s="60">
        <f t="shared" si="23"/>
        <v>5.9728705224014723E-2</v>
      </c>
      <c r="X27" s="60">
        <f t="shared" si="23"/>
        <v>0.10806250373619566</v>
      </c>
      <c r="Y27" s="58">
        <f t="shared" si="23"/>
        <v>4.477166306906315</v>
      </c>
      <c r="Z27" s="58">
        <f t="shared" si="23"/>
        <v>19.190734712281309</v>
      </c>
      <c r="AA27" s="59">
        <f t="shared" si="23"/>
        <v>7.8706263088046535</v>
      </c>
      <c r="AB27" s="54">
        <f t="shared" si="23"/>
        <v>1.3704451988861812E-13</v>
      </c>
      <c r="AC27" s="58">
        <f t="shared" si="23"/>
        <v>79.522217896938159</v>
      </c>
      <c r="AD27" s="58">
        <f t="shared" si="23"/>
        <v>2.0944057432053276</v>
      </c>
      <c r="AE27" s="60">
        <f t="shared" si="23"/>
        <v>5.9728705224014723E-2</v>
      </c>
      <c r="AF27" s="60">
        <f t="shared" si="23"/>
        <v>0.14239531729507801</v>
      </c>
      <c r="AG27" s="58">
        <f t="shared" si="23"/>
        <v>6.8820721454142308</v>
      </c>
      <c r="AH27" s="58">
        <f t="shared" si="23"/>
        <v>18.765609372374222</v>
      </c>
      <c r="AI27" s="59">
        <f t="shared" si="23"/>
        <v>14.441146747123172</v>
      </c>
      <c r="AJ27" s="54">
        <f t="shared" si="23"/>
        <v>1.9588311420321562E-13</v>
      </c>
      <c r="AK27" s="58">
        <f t="shared" si="23"/>
        <v>85.372174663227568</v>
      </c>
      <c r="AL27" s="55">
        <f t="shared" si="23"/>
        <v>1.3704451988861812E-13</v>
      </c>
      <c r="AM27" s="58">
        <f t="shared" si="23"/>
        <v>77.386793871893175</v>
      </c>
      <c r="AN27" s="61">
        <f t="shared" si="23"/>
        <v>2.9487066153928465</v>
      </c>
      <c r="AO27" s="62">
        <f t="shared" si="23"/>
        <v>42.686087331613784</v>
      </c>
      <c r="AP27" s="63">
        <f t="shared" si="23"/>
        <v>38.693396935946588</v>
      </c>
      <c r="AQ27" s="63">
        <f t="shared" si="23"/>
        <v>35.768905679130398</v>
      </c>
      <c r="AR27"/>
    </row>
    <row r="28" spans="1:44" ht="15" customHeight="1" thickBot="1" x14ac:dyDescent="0.3">
      <c r="A28" s="209"/>
      <c r="B28" s="195"/>
      <c r="C28" s="147" t="s">
        <v>30</v>
      </c>
      <c r="D28" s="64"/>
      <c r="E28" s="65"/>
      <c r="F28" s="65"/>
      <c r="G28" s="66"/>
      <c r="H28" s="67">
        <f t="shared" ref="H28:AI28" si="24">_xlfn.STDEV.S(H17:H25)/SQRT(COUNT(H17:H25))</f>
        <v>0.19726631744927972</v>
      </c>
      <c r="I28" s="68">
        <f t="shared" si="24"/>
        <v>25.206348406701032</v>
      </c>
      <c r="J28" s="69">
        <f t="shared" si="24"/>
        <v>3.3065145304383594</v>
      </c>
      <c r="K28" s="136">
        <f t="shared" si="24"/>
        <v>29.197240851833925</v>
      </c>
      <c r="L28" s="64">
        <f t="shared" si="24"/>
        <v>8.7601591800548931E-14</v>
      </c>
      <c r="M28" s="68">
        <f t="shared" si="24"/>
        <v>38.730313289994491</v>
      </c>
      <c r="N28" s="68">
        <f t="shared" si="24"/>
        <v>1.026752860160514</v>
      </c>
      <c r="O28" s="70">
        <f t="shared" si="24"/>
        <v>2.6711489017788744E-2</v>
      </c>
      <c r="P28" s="70">
        <f t="shared" si="24"/>
        <v>8.0172923919953926E-2</v>
      </c>
      <c r="Q28" s="68">
        <f t="shared" si="24"/>
        <v>5.1657323606906855</v>
      </c>
      <c r="R28" s="68">
        <f t="shared" si="24"/>
        <v>9.199846003851194</v>
      </c>
      <c r="S28" s="69">
        <f t="shared" si="24"/>
        <v>12.492678024964185</v>
      </c>
      <c r="T28" s="65">
        <f t="shared" si="24"/>
        <v>4.3337282369227822E-14</v>
      </c>
      <c r="U28" s="68">
        <f t="shared" si="24"/>
        <v>33.19303901263288</v>
      </c>
      <c r="V28" s="68">
        <f t="shared" si="24"/>
        <v>0.89804946526630403</v>
      </c>
      <c r="W28" s="70">
        <f t="shared" si="24"/>
        <v>2.6711489017788744E-2</v>
      </c>
      <c r="X28" s="70">
        <f t="shared" si="24"/>
        <v>4.83270208345917E-2</v>
      </c>
      <c r="Y28" s="68">
        <f t="shared" si="24"/>
        <v>2.002249641762841</v>
      </c>
      <c r="Z28" s="68">
        <f t="shared" si="24"/>
        <v>8.5823574709651744</v>
      </c>
      <c r="AA28" s="69">
        <f t="shared" si="24"/>
        <v>3.5198510903970912</v>
      </c>
      <c r="AB28" s="64">
        <f t="shared" si="24"/>
        <v>6.1288172482954402E-14</v>
      </c>
      <c r="AC28" s="68">
        <f t="shared" si="24"/>
        <v>35.563416987820816</v>
      </c>
      <c r="AD28" s="68">
        <f t="shared" si="24"/>
        <v>0.93664672285461614</v>
      </c>
      <c r="AE28" s="70">
        <f t="shared" si="24"/>
        <v>2.6711489017788744E-2</v>
      </c>
      <c r="AF28" s="70">
        <f t="shared" si="24"/>
        <v>6.3681121829889178E-2</v>
      </c>
      <c r="AG28" s="68">
        <f t="shared" si="24"/>
        <v>3.0777562286408076</v>
      </c>
      <c r="AH28" s="68">
        <f t="shared" si="24"/>
        <v>8.3922356391671844</v>
      </c>
      <c r="AI28" s="69">
        <f t="shared" si="24"/>
        <v>6.4582771599234752</v>
      </c>
      <c r="AJ28" s="64">
        <f t="shared" ref="AJ28:AQ28" si="25">AJ27/SQRT(COUNT(AJ17:AJ25))</f>
        <v>8.7601591800548931E-14</v>
      </c>
      <c r="AK28" s="68">
        <f t="shared" si="25"/>
        <v>38.179597186792407</v>
      </c>
      <c r="AL28" s="65">
        <f t="shared" si="25"/>
        <v>6.1288172482954402E-14</v>
      </c>
      <c r="AM28" s="68">
        <f t="shared" si="25"/>
        <v>34.608426331663459</v>
      </c>
      <c r="AN28" s="71">
        <f t="shared" si="25"/>
        <v>1.3187016875443465</v>
      </c>
      <c r="AO28" s="72">
        <f t="shared" si="25"/>
        <v>19.089798593396203</v>
      </c>
      <c r="AP28" s="73">
        <f t="shared" si="25"/>
        <v>17.30421316583173</v>
      </c>
      <c r="AQ28" s="73">
        <f t="shared" si="25"/>
        <v>15.996340915862769</v>
      </c>
      <c r="AR28"/>
    </row>
    <row r="29" spans="1:44" ht="15" customHeight="1" x14ac:dyDescent="0.25">
      <c r="A29" s="209"/>
      <c r="B29" s="193" t="s">
        <v>68</v>
      </c>
      <c r="C29" s="14">
        <v>739</v>
      </c>
      <c r="D29" s="15"/>
      <c r="E29" s="16"/>
      <c r="F29" s="16"/>
      <c r="G29" s="16"/>
      <c r="H29" s="18">
        <v>5.94</v>
      </c>
      <c r="I29" s="19">
        <v>839.21800000000007</v>
      </c>
      <c r="J29" s="19">
        <v>109.05981808900833</v>
      </c>
      <c r="K29" s="137">
        <f t="shared" ref="K29:K37" si="26">IF(I29="","",I29-2*J29)</f>
        <v>621.09836382198341</v>
      </c>
      <c r="L29" s="23">
        <v>176</v>
      </c>
      <c r="M29" s="19">
        <v>1506.4349099206493</v>
      </c>
      <c r="N29" s="19">
        <v>34.872457773793776</v>
      </c>
      <c r="O29" s="22">
        <v>1.5517454120787455</v>
      </c>
      <c r="P29" s="22">
        <v>2.0154022629664143</v>
      </c>
      <c r="Q29" s="19">
        <v>100.06995316788849</v>
      </c>
      <c r="R29" s="19">
        <v>344.98051030825809</v>
      </c>
      <c r="S29" s="20">
        <v>483.34639886066606</v>
      </c>
      <c r="T29" s="23">
        <v>99.999999999999886</v>
      </c>
      <c r="U29" s="19">
        <v>1324.0676102127734</v>
      </c>
      <c r="V29" s="19">
        <v>39.963262780478459</v>
      </c>
      <c r="W29" s="22">
        <v>1.5517454120787455</v>
      </c>
      <c r="X29" s="22">
        <v>1.7586659702579772</v>
      </c>
      <c r="Y29" s="19">
        <v>56.717534849403108</v>
      </c>
      <c r="Z29" s="19">
        <v>187.2552167930659</v>
      </c>
      <c r="AA29" s="20">
        <v>207.52671061533641</v>
      </c>
      <c r="AB29" s="23">
        <v>125.0000000000001</v>
      </c>
      <c r="AC29" s="19">
        <v>1404.8791053551822</v>
      </c>
      <c r="AD29" s="19">
        <v>37.530291430687868</v>
      </c>
      <c r="AE29" s="22">
        <v>1.5517454120787455</v>
      </c>
      <c r="AF29" s="22">
        <v>1.8726747817107634</v>
      </c>
      <c r="AG29" s="19">
        <v>72.277711689094517</v>
      </c>
      <c r="AH29" s="19">
        <v>236.64402380604153</v>
      </c>
      <c r="AI29" s="20">
        <v>295.24718344230985</v>
      </c>
      <c r="AJ29" s="21">
        <f>IF(L29="","",L29)</f>
        <v>176</v>
      </c>
      <c r="AK29" s="19">
        <f>IF(L29="","",(M29-2*N29))</f>
        <v>1436.6899943730616</v>
      </c>
      <c r="AL29" s="22">
        <f>IF(L29="","",AB29)</f>
        <v>125.0000000000001</v>
      </c>
      <c r="AM29" s="19">
        <f>IF(L29="","",AC29-2*AD29)</f>
        <v>1329.8185224938065</v>
      </c>
      <c r="AN29" s="24">
        <f>IF(L29="","",(AK29-AM29)/(AM29*(AJ29-AL29))*7500.6)</f>
        <v>11.819394879068524</v>
      </c>
      <c r="AO29" s="25">
        <f>IF(L29="","",AK29/2)</f>
        <v>718.3449971865308</v>
      </c>
      <c r="AP29" s="137">
        <f>IF(L29="","",AM29/2)</f>
        <v>664.90926124690327</v>
      </c>
      <c r="AQ29" s="137">
        <f>IF(L29="","",(U29-2*V29)/2)</f>
        <v>622.07054232590826</v>
      </c>
      <c r="AR29"/>
    </row>
    <row r="30" spans="1:44" ht="15" customHeight="1" x14ac:dyDescent="0.25">
      <c r="A30" s="209"/>
      <c r="B30" s="194"/>
      <c r="C30" s="27">
        <v>740</v>
      </c>
      <c r="D30" s="28"/>
      <c r="H30" s="30">
        <v>4.97</v>
      </c>
      <c r="I30" s="31">
        <v>849.87199999999996</v>
      </c>
      <c r="J30" s="31">
        <v>121.26053124666214</v>
      </c>
      <c r="K30" s="138">
        <f t="shared" si="26"/>
        <v>607.35093750667568</v>
      </c>
      <c r="L30" s="35">
        <v>175.99999999999963</v>
      </c>
      <c r="M30" s="31">
        <v>1443.4041734630189</v>
      </c>
      <c r="N30" s="31">
        <v>39.797640575380825</v>
      </c>
      <c r="O30" s="34">
        <v>1.5816586586586585</v>
      </c>
      <c r="P30" s="34">
        <v>1.9264129005397408</v>
      </c>
      <c r="Q30" s="31">
        <v>80.746589921645295</v>
      </c>
      <c r="R30" s="31">
        <v>292.205453138412</v>
      </c>
      <c r="S30" s="32">
        <v>402.0445408999484</v>
      </c>
      <c r="T30" s="35">
        <v>99.999999999999829</v>
      </c>
      <c r="U30" s="31">
        <v>1275.6519697276108</v>
      </c>
      <c r="V30" s="31">
        <v>45.405729755689904</v>
      </c>
      <c r="W30" s="34">
        <v>1.5816586586586585</v>
      </c>
      <c r="X30" s="34">
        <v>1.6884804765383195</v>
      </c>
      <c r="Y30" s="31">
        <v>45.688596520174798</v>
      </c>
      <c r="Z30" s="31">
        <v>147.39988247439015</v>
      </c>
      <c r="AA30" s="32">
        <v>173.94603904833497</v>
      </c>
      <c r="AB30" s="35">
        <v>125</v>
      </c>
      <c r="AC30" s="31">
        <v>1349.3259234446341</v>
      </c>
      <c r="AD30" s="31">
        <v>42.753250121988827</v>
      </c>
      <c r="AE30" s="34">
        <v>1.5816586586586585</v>
      </c>
      <c r="AF30" s="34">
        <v>1.7932364907159715</v>
      </c>
      <c r="AG30" s="31">
        <v>58.161314989447128</v>
      </c>
      <c r="AH30" s="31">
        <v>190.43682821160948</v>
      </c>
      <c r="AI30" s="32">
        <v>246.31519975140526</v>
      </c>
      <c r="AJ30" s="33">
        <f t="shared" ref="AJ30:AJ37" si="27">IF(L30="","",L30)</f>
        <v>175.99999999999963</v>
      </c>
      <c r="AK30" s="31">
        <f t="shared" ref="AK30:AK37" si="28">IF(L30="","",(M30-2*N30))</f>
        <v>1363.8088923122573</v>
      </c>
      <c r="AL30" s="34">
        <f t="shared" ref="AL30:AL37" si="29">IF(L30="","",AB30)</f>
        <v>125</v>
      </c>
      <c r="AM30" s="31">
        <f t="shared" ref="AM30:AM37" si="30">IF(L30="","",AC30-2*AD30)</f>
        <v>1263.8194232006565</v>
      </c>
      <c r="AN30" s="36">
        <f t="shared" ref="AN30:AN37" si="31">IF(L30="","",(AK30-AM30)/(AM30*(AJ30-AL30))*7500.6)</f>
        <v>11.635768346031515</v>
      </c>
      <c r="AO30" s="37">
        <f t="shared" ref="AO30:AO37" si="32">IF(L30="","",AK30/2)</f>
        <v>681.90444615612864</v>
      </c>
      <c r="AP30" s="138">
        <f t="shared" ref="AP30:AP37" si="33">IF(L30="","",AM30/2)</f>
        <v>631.90971160032825</v>
      </c>
      <c r="AQ30" s="138">
        <f t="shared" ref="AQ30:AQ37" si="34">IF(L30="","",(U30-2*V30)/2)</f>
        <v>592.4202551081155</v>
      </c>
      <c r="AR30"/>
    </row>
    <row r="31" spans="1:44" ht="15" customHeight="1" x14ac:dyDescent="0.25">
      <c r="A31" s="209"/>
      <c r="B31" s="194"/>
      <c r="C31" s="27">
        <v>744</v>
      </c>
      <c r="D31" s="28"/>
      <c r="H31" s="30">
        <v>4.5999999999999996</v>
      </c>
      <c r="I31" s="31">
        <v>880.07200000000012</v>
      </c>
      <c r="J31" s="31">
        <v>109.93155092000961</v>
      </c>
      <c r="K31" s="138">
        <f t="shared" si="26"/>
        <v>660.20889815998089</v>
      </c>
      <c r="L31" s="35">
        <v>176.00000000000028</v>
      </c>
      <c r="M31" s="31">
        <v>1450.1399046799957</v>
      </c>
      <c r="N31" s="31">
        <v>38.896646866612429</v>
      </c>
      <c r="O31" s="34">
        <v>1.5423333333333333</v>
      </c>
      <c r="P31" s="34">
        <v>1.83244921039955</v>
      </c>
      <c r="Q31" s="31">
        <v>78.017906529894347</v>
      </c>
      <c r="R31" s="31">
        <v>306.66913106293094</v>
      </c>
      <c r="S31" s="32">
        <v>413.93259604867109</v>
      </c>
      <c r="T31" s="35">
        <v>100.00000000000016</v>
      </c>
      <c r="U31" s="31">
        <v>1302.4018987726229</v>
      </c>
      <c r="V31" s="31">
        <v>43.60729747775305</v>
      </c>
      <c r="W31" s="34">
        <v>1.5423333333333333</v>
      </c>
      <c r="X31" s="34">
        <v>1.6345000483984777</v>
      </c>
      <c r="Y31" s="31">
        <v>46.190342930272003</v>
      </c>
      <c r="Z31" s="31">
        <v>169.29834611639373</v>
      </c>
      <c r="AA31" s="32">
        <v>185.75878432680861</v>
      </c>
      <c r="AB31" s="35">
        <v>125.00000000000021</v>
      </c>
      <c r="AC31" s="31">
        <v>1367.249586859482</v>
      </c>
      <c r="AD31" s="31">
        <v>41.401913465315296</v>
      </c>
      <c r="AE31" s="34">
        <v>1.5423333333333333</v>
      </c>
      <c r="AF31" s="34">
        <v>1.7215660792496017</v>
      </c>
      <c r="AG31" s="31">
        <v>57.571115197535519</v>
      </c>
      <c r="AH31" s="31">
        <v>210.23740945846001</v>
      </c>
      <c r="AI31" s="32">
        <v>258.5060302484178</v>
      </c>
      <c r="AJ31" s="33">
        <f t="shared" si="27"/>
        <v>176.00000000000028</v>
      </c>
      <c r="AK31" s="31">
        <f t="shared" si="28"/>
        <v>1372.3466109467709</v>
      </c>
      <c r="AL31" s="34">
        <f t="shared" si="29"/>
        <v>125.00000000000021</v>
      </c>
      <c r="AM31" s="31">
        <f t="shared" si="30"/>
        <v>1284.4457599288514</v>
      </c>
      <c r="AN31" s="36">
        <f t="shared" si="31"/>
        <v>10.064753428205826</v>
      </c>
      <c r="AO31" s="37">
        <f t="shared" si="32"/>
        <v>686.17330547338543</v>
      </c>
      <c r="AP31" s="138">
        <f t="shared" si="33"/>
        <v>642.22287996442572</v>
      </c>
      <c r="AQ31" s="138">
        <f t="shared" si="34"/>
        <v>607.5936519085584</v>
      </c>
      <c r="AR31"/>
    </row>
    <row r="32" spans="1:44" ht="15" customHeight="1" x14ac:dyDescent="0.25">
      <c r="A32" s="209"/>
      <c r="B32" s="194"/>
      <c r="C32" s="27">
        <v>787</v>
      </c>
      <c r="D32" s="28"/>
      <c r="H32" s="30">
        <v>6.07</v>
      </c>
      <c r="I32" s="31">
        <v>856.93100000000015</v>
      </c>
      <c r="J32" s="31">
        <v>112.62372881174088</v>
      </c>
      <c r="K32" s="138">
        <f t="shared" si="26"/>
        <v>631.6835423765184</v>
      </c>
      <c r="L32" s="35">
        <v>175.99999999999997</v>
      </c>
      <c r="M32" s="31">
        <v>1602.9557022995084</v>
      </c>
      <c r="N32" s="31">
        <v>35.334533365213417</v>
      </c>
      <c r="O32" s="34">
        <v>1.5133580246913578</v>
      </c>
      <c r="P32" s="34">
        <v>2.1061478634108268</v>
      </c>
      <c r="Q32" s="31">
        <v>106.41708581160155</v>
      </c>
      <c r="R32" s="31">
        <v>329.52877046502311</v>
      </c>
      <c r="S32" s="32">
        <v>508.76664447637523</v>
      </c>
      <c r="T32" s="35">
        <v>100.00000000000006</v>
      </c>
      <c r="U32" s="31">
        <v>1401.0864818920836</v>
      </c>
      <c r="V32" s="31">
        <v>40.717756490144083</v>
      </c>
      <c r="W32" s="34">
        <v>1.5133580246913578</v>
      </c>
      <c r="X32" s="34">
        <v>1.8276977507288903</v>
      </c>
      <c r="Y32" s="31">
        <v>59.210177582458599</v>
      </c>
      <c r="Z32" s="31">
        <v>176.15976544391864</v>
      </c>
      <c r="AA32" s="32">
        <v>216.04317420816975</v>
      </c>
      <c r="AB32" s="35">
        <v>125.00000000000003</v>
      </c>
      <c r="AC32" s="31">
        <v>1491.0459035578472</v>
      </c>
      <c r="AD32" s="31">
        <v>38.123977273421872</v>
      </c>
      <c r="AE32" s="34">
        <v>1.5133580246913578</v>
      </c>
      <c r="AF32" s="34">
        <v>1.9520458586477178</v>
      </c>
      <c r="AG32" s="31">
        <v>76.234954229445307</v>
      </c>
      <c r="AH32" s="31">
        <v>224.00652808042372</v>
      </c>
      <c r="AI32" s="32">
        <v>309.22282388287834</v>
      </c>
      <c r="AJ32" s="33">
        <f t="shared" si="27"/>
        <v>175.99999999999997</v>
      </c>
      <c r="AK32" s="31">
        <f t="shared" si="28"/>
        <v>1532.2866355690817</v>
      </c>
      <c r="AL32" s="34">
        <f t="shared" si="29"/>
        <v>125.00000000000003</v>
      </c>
      <c r="AM32" s="31">
        <f t="shared" si="30"/>
        <v>1414.7979490110033</v>
      </c>
      <c r="AN32" s="36">
        <f t="shared" si="31"/>
        <v>12.213143406920725</v>
      </c>
      <c r="AO32" s="37">
        <f t="shared" si="32"/>
        <v>766.14331778454084</v>
      </c>
      <c r="AP32" s="138">
        <f t="shared" si="33"/>
        <v>707.39897450550166</v>
      </c>
      <c r="AQ32" s="138">
        <f t="shared" si="34"/>
        <v>659.82548445589771</v>
      </c>
      <c r="AR32"/>
    </row>
    <row r="33" spans="1:44" ht="15" customHeight="1" x14ac:dyDescent="0.25">
      <c r="A33" s="209"/>
      <c r="B33" s="194"/>
      <c r="C33" s="27">
        <v>828</v>
      </c>
      <c r="D33" s="28"/>
      <c r="G33" s="29"/>
      <c r="H33" s="30">
        <v>4.6500000000000004</v>
      </c>
      <c r="I33" s="31">
        <v>907.22299999999996</v>
      </c>
      <c r="J33" s="31">
        <v>124.08072501420975</v>
      </c>
      <c r="K33" s="138">
        <f t="shared" si="26"/>
        <v>659.06154997158046</v>
      </c>
      <c r="L33" s="35">
        <v>176.00000000000009</v>
      </c>
      <c r="M33" s="31">
        <v>1597.7665305730268</v>
      </c>
      <c r="N33" s="31">
        <v>38.107560431871356</v>
      </c>
      <c r="O33" s="34">
        <v>1.634948948948949</v>
      </c>
      <c r="P33" s="34">
        <v>1.9915397494911826</v>
      </c>
      <c r="Q33" s="31">
        <v>98.44873922615443</v>
      </c>
      <c r="R33" s="31">
        <v>332.05613953612357</v>
      </c>
      <c r="S33" s="32">
        <v>468.43944835694816</v>
      </c>
      <c r="T33" s="35">
        <v>99.999999999999858</v>
      </c>
      <c r="U33" s="31">
        <v>1397.1518754440222</v>
      </c>
      <c r="V33" s="31">
        <v>43.920652624256149</v>
      </c>
      <c r="W33" s="34">
        <v>1.634948948948949</v>
      </c>
      <c r="X33" s="34">
        <v>1.7279506751749798</v>
      </c>
      <c r="Y33" s="31">
        <v>54.811352499360979</v>
      </c>
      <c r="Z33" s="31">
        <v>176.89868641381568</v>
      </c>
      <c r="AA33" s="32">
        <v>198.71891102326427</v>
      </c>
      <c r="AB33" s="35">
        <v>125.00000000000009</v>
      </c>
      <c r="AC33" s="31">
        <v>1484.7637239602668</v>
      </c>
      <c r="AD33" s="31">
        <v>41.171458078903875</v>
      </c>
      <c r="AE33" s="34">
        <v>1.634948948948949</v>
      </c>
      <c r="AF33" s="34">
        <v>1.8433333405575074</v>
      </c>
      <c r="AG33" s="31">
        <v>70.185443399664749</v>
      </c>
      <c r="AH33" s="31">
        <v>223.09726598303737</v>
      </c>
      <c r="AI33" s="32">
        <v>283.82942762480639</v>
      </c>
      <c r="AJ33" s="33">
        <f t="shared" si="27"/>
        <v>176.00000000000009</v>
      </c>
      <c r="AK33" s="31">
        <f t="shared" si="28"/>
        <v>1521.5514097092841</v>
      </c>
      <c r="AL33" s="34">
        <f t="shared" si="29"/>
        <v>125.00000000000009</v>
      </c>
      <c r="AM33" s="31">
        <f t="shared" si="30"/>
        <v>1402.420807802459</v>
      </c>
      <c r="AN33" s="36">
        <f t="shared" si="31"/>
        <v>12.493117330963997</v>
      </c>
      <c r="AO33" s="37">
        <f t="shared" si="32"/>
        <v>760.77570485464207</v>
      </c>
      <c r="AP33" s="138">
        <f t="shared" si="33"/>
        <v>701.21040390122948</v>
      </c>
      <c r="AQ33" s="138">
        <f t="shared" si="34"/>
        <v>654.65528509775493</v>
      </c>
      <c r="AR33"/>
    </row>
    <row r="34" spans="1:44" ht="15" customHeight="1" x14ac:dyDescent="0.25">
      <c r="A34" s="209"/>
      <c r="B34" s="194"/>
      <c r="C34" s="27"/>
      <c r="D34" s="28"/>
      <c r="G34" s="142"/>
      <c r="H34" s="30"/>
      <c r="I34" s="31"/>
      <c r="J34" s="31"/>
      <c r="K34" s="138"/>
      <c r="L34" s="35"/>
      <c r="M34" s="31"/>
      <c r="N34" s="31"/>
      <c r="O34" s="34"/>
      <c r="P34" s="34"/>
      <c r="Q34" s="31"/>
      <c r="R34" s="31"/>
      <c r="S34" s="32"/>
      <c r="T34" s="35"/>
      <c r="U34" s="31"/>
      <c r="V34" s="31"/>
      <c r="W34" s="34"/>
      <c r="X34" s="34"/>
      <c r="Y34" s="31"/>
      <c r="Z34" s="31"/>
      <c r="AA34" s="32"/>
      <c r="AB34" s="35"/>
      <c r="AC34" s="31"/>
      <c r="AD34" s="31"/>
      <c r="AE34" s="34"/>
      <c r="AF34" s="34"/>
      <c r="AG34" s="31"/>
      <c r="AH34" s="31"/>
      <c r="AI34" s="32"/>
      <c r="AJ34" s="33"/>
      <c r="AK34" s="31"/>
      <c r="AL34" s="34"/>
      <c r="AM34" s="31"/>
      <c r="AN34" s="36"/>
      <c r="AO34" s="37"/>
      <c r="AP34" s="138"/>
      <c r="AQ34" s="138"/>
      <c r="AR34"/>
    </row>
    <row r="35" spans="1:44" ht="15" customHeight="1" x14ac:dyDescent="0.25">
      <c r="A35" s="209"/>
      <c r="B35" s="194"/>
      <c r="C35" s="27"/>
      <c r="D35" s="28"/>
      <c r="G35" s="142"/>
      <c r="H35" s="30"/>
      <c r="I35" s="31"/>
      <c r="J35" s="31"/>
      <c r="K35" s="138"/>
      <c r="L35" s="35"/>
      <c r="M35" s="31"/>
      <c r="N35" s="31"/>
      <c r="O35" s="34"/>
      <c r="P35" s="34"/>
      <c r="Q35" s="31"/>
      <c r="R35" s="31"/>
      <c r="S35" s="32"/>
      <c r="T35" s="35"/>
      <c r="U35" s="31"/>
      <c r="V35" s="31"/>
      <c r="W35" s="34"/>
      <c r="X35" s="34"/>
      <c r="Y35" s="31"/>
      <c r="Z35" s="31"/>
      <c r="AA35" s="32"/>
      <c r="AB35" s="35"/>
      <c r="AC35" s="31"/>
      <c r="AD35" s="31"/>
      <c r="AE35" s="34"/>
      <c r="AF35" s="34"/>
      <c r="AG35" s="31"/>
      <c r="AH35" s="31"/>
      <c r="AI35" s="32"/>
      <c r="AJ35" s="33"/>
      <c r="AK35" s="31"/>
      <c r="AL35" s="34"/>
      <c r="AM35" s="31"/>
      <c r="AN35" s="36"/>
      <c r="AO35" s="37"/>
      <c r="AP35" s="138"/>
      <c r="AQ35" s="138"/>
      <c r="AR35"/>
    </row>
    <row r="36" spans="1:44" ht="15" customHeight="1" x14ac:dyDescent="0.25">
      <c r="A36" s="209"/>
      <c r="B36" s="194"/>
      <c r="C36" s="27"/>
      <c r="D36" s="28"/>
      <c r="G36" s="142"/>
      <c r="H36" s="30"/>
      <c r="I36" s="31"/>
      <c r="J36" s="31"/>
      <c r="K36" s="138"/>
      <c r="L36" s="35"/>
      <c r="M36" s="31"/>
      <c r="N36" s="31"/>
      <c r="O36" s="34"/>
      <c r="P36" s="34"/>
      <c r="Q36" s="31"/>
      <c r="R36" s="31"/>
      <c r="S36" s="32"/>
      <c r="T36" s="35"/>
      <c r="U36" s="31"/>
      <c r="V36" s="31"/>
      <c r="W36" s="34"/>
      <c r="X36" s="34"/>
      <c r="Y36" s="31"/>
      <c r="Z36" s="31"/>
      <c r="AA36" s="32"/>
      <c r="AB36" s="35"/>
      <c r="AC36" s="31"/>
      <c r="AD36" s="31"/>
      <c r="AE36" s="34"/>
      <c r="AF36" s="34"/>
      <c r="AG36" s="31"/>
      <c r="AH36" s="31"/>
      <c r="AI36" s="32"/>
      <c r="AJ36" s="33"/>
      <c r="AK36" s="31"/>
      <c r="AL36" s="34"/>
      <c r="AM36" s="31"/>
      <c r="AN36" s="36"/>
      <c r="AO36" s="37"/>
      <c r="AP36" s="138"/>
      <c r="AQ36" s="138"/>
      <c r="AR36"/>
    </row>
    <row r="37" spans="1:44" ht="15" customHeight="1" thickBot="1" x14ac:dyDescent="0.3">
      <c r="A37" s="209"/>
      <c r="B37" s="194"/>
      <c r="C37" s="27"/>
      <c r="D37" s="39"/>
      <c r="E37" s="40"/>
      <c r="F37" s="40"/>
      <c r="G37" s="40"/>
      <c r="H37" s="30"/>
      <c r="I37" s="31"/>
      <c r="J37" s="31"/>
      <c r="K37" s="139" t="str">
        <f t="shared" si="26"/>
        <v/>
      </c>
      <c r="L37" s="35"/>
      <c r="M37" s="31"/>
      <c r="N37" s="31"/>
      <c r="O37" s="34"/>
      <c r="P37" s="34"/>
      <c r="Q37" s="31"/>
      <c r="R37" s="31"/>
      <c r="S37" s="32"/>
      <c r="T37" s="35"/>
      <c r="U37" s="31"/>
      <c r="V37" s="31"/>
      <c r="W37" s="34"/>
      <c r="X37" s="34"/>
      <c r="Y37" s="31"/>
      <c r="Z37" s="31"/>
      <c r="AA37" s="32"/>
      <c r="AB37" s="35"/>
      <c r="AC37" s="31"/>
      <c r="AD37" s="31"/>
      <c r="AE37" s="34"/>
      <c r="AF37" s="34"/>
      <c r="AG37" s="31"/>
      <c r="AH37" s="31"/>
      <c r="AI37" s="32"/>
      <c r="AJ37" s="33" t="str">
        <f t="shared" si="27"/>
        <v/>
      </c>
      <c r="AK37" s="31" t="str">
        <f t="shared" si="28"/>
        <v/>
      </c>
      <c r="AL37" s="34" t="str">
        <f t="shared" si="29"/>
        <v/>
      </c>
      <c r="AM37" s="31" t="str">
        <f t="shared" si="30"/>
        <v/>
      </c>
      <c r="AN37" s="36" t="str">
        <f t="shared" si="31"/>
        <v/>
      </c>
      <c r="AO37" s="42" t="str">
        <f t="shared" si="32"/>
        <v/>
      </c>
      <c r="AP37" s="139" t="str">
        <f t="shared" si="33"/>
        <v/>
      </c>
      <c r="AQ37" s="138" t="str">
        <f t="shared" si="34"/>
        <v/>
      </c>
      <c r="AR37"/>
    </row>
    <row r="38" spans="1:44" ht="15" customHeight="1" x14ac:dyDescent="0.25">
      <c r="A38" s="209"/>
      <c r="B38" s="194"/>
      <c r="C38" s="145" t="s">
        <v>28</v>
      </c>
      <c r="D38" s="44"/>
      <c r="E38" s="45"/>
      <c r="F38" s="45"/>
      <c r="G38" s="46"/>
      <c r="H38" s="47">
        <f t="shared" ref="H38:AQ38" si="35">AVERAGE(H29:H37)</f>
        <v>5.2459999999999996</v>
      </c>
      <c r="I38" s="48">
        <f t="shared" si="35"/>
        <v>866.66320000000019</v>
      </c>
      <c r="J38" s="49">
        <f t="shared" si="35"/>
        <v>115.39127081632614</v>
      </c>
      <c r="K38" s="135">
        <f t="shared" si="35"/>
        <v>635.88065836734779</v>
      </c>
      <c r="L38" s="44">
        <f t="shared" si="35"/>
        <v>176.00000000000003</v>
      </c>
      <c r="M38" s="48">
        <f t="shared" si="35"/>
        <v>1520.1402441872399</v>
      </c>
      <c r="N38" s="48">
        <f t="shared" si="35"/>
        <v>37.401767802574355</v>
      </c>
      <c r="O38" s="50">
        <f t="shared" si="35"/>
        <v>1.5648088755422089</v>
      </c>
      <c r="P38" s="50">
        <f t="shared" si="35"/>
        <v>1.9743903973615431</v>
      </c>
      <c r="Q38" s="48">
        <f t="shared" si="35"/>
        <v>92.740054931436831</v>
      </c>
      <c r="R38" s="48">
        <f t="shared" si="35"/>
        <v>321.08800090214953</v>
      </c>
      <c r="S38" s="49">
        <f t="shared" si="35"/>
        <v>455.30592572852174</v>
      </c>
      <c r="T38" s="45">
        <f t="shared" si="35"/>
        <v>99.999999999999957</v>
      </c>
      <c r="U38" s="48">
        <f t="shared" si="35"/>
        <v>1340.0719672098226</v>
      </c>
      <c r="V38" s="48">
        <f t="shared" si="35"/>
        <v>42.722939825664334</v>
      </c>
      <c r="W38" s="50">
        <f t="shared" si="35"/>
        <v>1.5648088755422089</v>
      </c>
      <c r="X38" s="50">
        <f t="shared" si="35"/>
        <v>1.727458984219729</v>
      </c>
      <c r="Y38" s="48">
        <f t="shared" si="35"/>
        <v>52.523600876333902</v>
      </c>
      <c r="Z38" s="48">
        <f t="shared" si="35"/>
        <v>171.40237944831682</v>
      </c>
      <c r="AA38" s="49">
        <f t="shared" si="35"/>
        <v>196.3987238443828</v>
      </c>
      <c r="AB38" s="44">
        <f t="shared" si="35"/>
        <v>125.00000000000009</v>
      </c>
      <c r="AC38" s="48">
        <f t="shared" si="35"/>
        <v>1419.4528486354825</v>
      </c>
      <c r="AD38" s="48">
        <f t="shared" si="35"/>
        <v>40.196178074063546</v>
      </c>
      <c r="AE38" s="50">
        <f t="shared" si="35"/>
        <v>1.5648088755422089</v>
      </c>
      <c r="AF38" s="50">
        <f t="shared" si="35"/>
        <v>1.8365713101763124</v>
      </c>
      <c r="AG38" s="48">
        <f t="shared" si="35"/>
        <v>66.886107901037434</v>
      </c>
      <c r="AH38" s="48">
        <f t="shared" si="35"/>
        <v>216.88441110791445</v>
      </c>
      <c r="AI38" s="49">
        <f t="shared" si="35"/>
        <v>278.62413298996353</v>
      </c>
      <c r="AJ38" s="44">
        <f t="shared" si="35"/>
        <v>176.00000000000003</v>
      </c>
      <c r="AK38" s="48">
        <f t="shared" si="35"/>
        <v>1445.3367085820912</v>
      </c>
      <c r="AL38" s="45">
        <f t="shared" si="35"/>
        <v>125.00000000000009</v>
      </c>
      <c r="AM38" s="48">
        <f t="shared" si="35"/>
        <v>1339.0604924873555</v>
      </c>
      <c r="AN38" s="51">
        <f t="shared" si="35"/>
        <v>11.645235478238117</v>
      </c>
      <c r="AO38" s="52">
        <f t="shared" si="35"/>
        <v>722.6683542910456</v>
      </c>
      <c r="AP38" s="53">
        <f t="shared" si="35"/>
        <v>669.53024624367777</v>
      </c>
      <c r="AQ38" s="53">
        <f t="shared" si="35"/>
        <v>627.31304377924698</v>
      </c>
      <c r="AR38"/>
    </row>
    <row r="39" spans="1:44" ht="15" customHeight="1" x14ac:dyDescent="0.25">
      <c r="A39" s="209"/>
      <c r="B39" s="194"/>
      <c r="C39" s="146" t="s">
        <v>29</v>
      </c>
      <c r="D39" s="54"/>
      <c r="E39" s="55"/>
      <c r="F39" s="55"/>
      <c r="G39" s="56"/>
      <c r="H39" s="57">
        <f t="shared" ref="H39:AQ39" si="36">_xlfn.STDEV.S(H29:H37)</f>
        <v>0.7087524250399484</v>
      </c>
      <c r="I39" s="58">
        <f t="shared" si="36"/>
        <v>27.179001135067463</v>
      </c>
      <c r="J39" s="59">
        <f t="shared" si="36"/>
        <v>6.8467137370395346</v>
      </c>
      <c r="K39" s="59">
        <f t="shared" si="36"/>
        <v>23.341454400000956</v>
      </c>
      <c r="L39" s="54">
        <f t="shared" si="36"/>
        <v>2.4032736014998709E-13</v>
      </c>
      <c r="M39" s="58">
        <f t="shared" si="36"/>
        <v>77.234300522944778</v>
      </c>
      <c r="N39" s="58">
        <f t="shared" si="36"/>
        <v>2.1876860169963654</v>
      </c>
      <c r="O39" s="60">
        <f t="shared" si="36"/>
        <v>4.6169630757390188E-2</v>
      </c>
      <c r="P39" s="60">
        <f t="shared" si="36"/>
        <v>0.10220719643945342</v>
      </c>
      <c r="Q39" s="58">
        <f t="shared" si="36"/>
        <v>12.589306123935167</v>
      </c>
      <c r="R39" s="58">
        <f t="shared" si="36"/>
        <v>21.239727130977347</v>
      </c>
      <c r="S39" s="59">
        <f t="shared" si="36"/>
        <v>45.731098614066724</v>
      </c>
      <c r="T39" s="55">
        <f t="shared" si="36"/>
        <v>1.4210854715202004E-13</v>
      </c>
      <c r="U39" s="58">
        <f t="shared" si="36"/>
        <v>56.58179146266265</v>
      </c>
      <c r="V39" s="58">
        <f t="shared" si="36"/>
        <v>2.2940435815465161</v>
      </c>
      <c r="W39" s="60">
        <f t="shared" si="36"/>
        <v>4.6169630757390188E-2</v>
      </c>
      <c r="X39" s="60">
        <f t="shared" si="36"/>
        <v>7.2771244078540839E-2</v>
      </c>
      <c r="Y39" s="58">
        <f t="shared" si="36"/>
        <v>6.2120978434439769</v>
      </c>
      <c r="Z39" s="58">
        <f t="shared" si="36"/>
        <v>14.871965076061846</v>
      </c>
      <c r="AA39" s="59">
        <f t="shared" si="36"/>
        <v>16.825955810169951</v>
      </c>
      <c r="AB39" s="54">
        <f t="shared" si="36"/>
        <v>8.2251268216212917E-14</v>
      </c>
      <c r="AC39" s="58">
        <f t="shared" si="36"/>
        <v>65.662843600438961</v>
      </c>
      <c r="AD39" s="58">
        <f t="shared" si="36"/>
        <v>2.2552468896635238</v>
      </c>
      <c r="AE39" s="60">
        <f t="shared" si="36"/>
        <v>4.6169630757390188E-2</v>
      </c>
      <c r="AF39" s="60">
        <f t="shared" si="36"/>
        <v>8.6295519545565746E-2</v>
      </c>
      <c r="AG39" s="58">
        <f t="shared" si="36"/>
        <v>8.5183189983193337</v>
      </c>
      <c r="AH39" s="58">
        <f t="shared" si="36"/>
        <v>17.488736960070909</v>
      </c>
      <c r="AI39" s="59">
        <f t="shared" si="36"/>
        <v>25.924438315371116</v>
      </c>
      <c r="AJ39" s="54">
        <f t="shared" si="36"/>
        <v>2.4032736014998709E-13</v>
      </c>
      <c r="AK39" s="58">
        <f t="shared" si="36"/>
        <v>79.715235865084708</v>
      </c>
      <c r="AL39" s="55">
        <f t="shared" si="36"/>
        <v>8.2251268216212917E-14</v>
      </c>
      <c r="AM39" s="58">
        <f t="shared" si="36"/>
        <v>67.970753649465294</v>
      </c>
      <c r="AN39" s="61">
        <f t="shared" si="36"/>
        <v>0.94469144243061431</v>
      </c>
      <c r="AO39" s="62">
        <f t="shared" si="36"/>
        <v>39.857617932542354</v>
      </c>
      <c r="AP39" s="63">
        <f t="shared" si="36"/>
        <v>33.985376824732647</v>
      </c>
      <c r="AQ39" s="63">
        <f t="shared" si="36"/>
        <v>29.31937029319753</v>
      </c>
      <c r="AR39"/>
    </row>
    <row r="40" spans="1:44" ht="15" customHeight="1" thickBot="1" x14ac:dyDescent="0.3">
      <c r="A40" s="209"/>
      <c r="B40" s="195"/>
      <c r="C40" s="147" t="s">
        <v>30</v>
      </c>
      <c r="D40" s="64"/>
      <c r="E40" s="65"/>
      <c r="F40" s="65"/>
      <c r="G40" s="66"/>
      <c r="H40" s="67">
        <f t="shared" ref="H40:AQ40" si="37">_xlfn.STDEV.S(H29:H37)/SQRT(COUNT(H29:H37))</f>
        <v>0.31696372032142972</v>
      </c>
      <c r="I40" s="68">
        <f t="shared" si="37"/>
        <v>12.154818819710957</v>
      </c>
      <c r="J40" s="69">
        <f t="shared" si="37"/>
        <v>3.0619434677004036</v>
      </c>
      <c r="K40" s="136">
        <f t="shared" si="37"/>
        <v>10.438615746422741</v>
      </c>
      <c r="L40" s="64">
        <f t="shared" si="37"/>
        <v>1.0747766282968903E-13</v>
      </c>
      <c r="M40" s="68">
        <f t="shared" si="37"/>
        <v>34.540229232790416</v>
      </c>
      <c r="N40" s="68">
        <f t="shared" si="37"/>
        <v>0.97836292948592662</v>
      </c>
      <c r="O40" s="70">
        <f t="shared" si="37"/>
        <v>2.0647686573917912E-2</v>
      </c>
      <c r="P40" s="70">
        <f t="shared" si="37"/>
        <v>4.5708447805658463E-2</v>
      </c>
      <c r="Q40" s="68">
        <f t="shared" si="37"/>
        <v>5.6301088565346848</v>
      </c>
      <c r="R40" s="68">
        <f t="shared" si="37"/>
        <v>9.4986947376823849</v>
      </c>
      <c r="S40" s="69">
        <f t="shared" si="37"/>
        <v>20.451569037359921</v>
      </c>
      <c r="T40" s="65">
        <f t="shared" si="37"/>
        <v>6.3552874323130192E-14</v>
      </c>
      <c r="U40" s="68">
        <f t="shared" si="37"/>
        <v>25.304146399846186</v>
      </c>
      <c r="V40" s="68">
        <f t="shared" si="37"/>
        <v>1.0259274783370185</v>
      </c>
      <c r="W40" s="70">
        <f t="shared" si="37"/>
        <v>2.0647686573917912E-2</v>
      </c>
      <c r="X40" s="70">
        <f t="shared" si="37"/>
        <v>3.254428971336927E-2</v>
      </c>
      <c r="Y40" s="68">
        <f t="shared" si="37"/>
        <v>2.7781346121641155</v>
      </c>
      <c r="Z40" s="68">
        <f t="shared" si="37"/>
        <v>6.6509449738154229</v>
      </c>
      <c r="AA40" s="69">
        <f t="shared" si="37"/>
        <v>7.5247961955895111</v>
      </c>
      <c r="AB40" s="64">
        <f t="shared" si="37"/>
        <v>3.678388539340399E-14</v>
      </c>
      <c r="AC40" s="68">
        <f t="shared" si="37"/>
        <v>29.36531637730371</v>
      </c>
      <c r="AD40" s="68">
        <f t="shared" si="37"/>
        <v>1.0085770702665213</v>
      </c>
      <c r="AE40" s="70">
        <f t="shared" si="37"/>
        <v>2.0647686573917912E-2</v>
      </c>
      <c r="AF40" s="70">
        <f t="shared" si="37"/>
        <v>3.8592529571509354E-2</v>
      </c>
      <c r="AG40" s="68">
        <f t="shared" si="37"/>
        <v>3.8095080668539891</v>
      </c>
      <c r="AH40" s="68">
        <f t="shared" si="37"/>
        <v>7.8212009366663153</v>
      </c>
      <c r="AI40" s="69">
        <f t="shared" si="37"/>
        <v>11.593761270333989</v>
      </c>
      <c r="AJ40" s="64">
        <f t="shared" si="37"/>
        <v>1.0747766282968903E-13</v>
      </c>
      <c r="AK40" s="68">
        <f t="shared" si="37"/>
        <v>35.64973724735173</v>
      </c>
      <c r="AL40" s="65">
        <f t="shared" si="37"/>
        <v>3.678388539340399E-14</v>
      </c>
      <c r="AM40" s="68">
        <f t="shared" si="37"/>
        <v>30.39744512841926</v>
      </c>
      <c r="AN40" s="71">
        <f t="shared" si="37"/>
        <v>0.42247885660743656</v>
      </c>
      <c r="AO40" s="72">
        <f t="shared" si="37"/>
        <v>17.824868623675865</v>
      </c>
      <c r="AP40" s="73">
        <f t="shared" si="37"/>
        <v>15.19872256420963</v>
      </c>
      <c r="AQ40" s="73">
        <f t="shared" si="37"/>
        <v>13.112021006615523</v>
      </c>
      <c r="AR40"/>
    </row>
    <row r="41" spans="1:44" ht="15" customHeight="1" x14ac:dyDescent="0.25">
      <c r="A41" s="209"/>
      <c r="B41" s="193" t="s">
        <v>69</v>
      </c>
      <c r="C41" s="14">
        <v>225</v>
      </c>
      <c r="D41" s="15"/>
      <c r="E41" s="16"/>
      <c r="F41" s="16"/>
      <c r="G41" s="16"/>
      <c r="H41" s="18">
        <v>6.82</v>
      </c>
      <c r="I41" s="19">
        <v>729</v>
      </c>
      <c r="J41" s="19">
        <v>96.731000000000009</v>
      </c>
      <c r="K41" s="137">
        <f t="shared" ref="K41:K49" si="38">IF(I41="","",I41-2*J41)</f>
        <v>535.53800000000001</v>
      </c>
      <c r="L41" s="23">
        <v>123.00000000000011</v>
      </c>
      <c r="M41" s="19">
        <v>1061.5763140053764</v>
      </c>
      <c r="N41" s="19">
        <v>44.286703206300182</v>
      </c>
      <c r="O41" s="22">
        <v>1.3575305305305305</v>
      </c>
      <c r="P41" s="22">
        <v>1.6089506377808755</v>
      </c>
      <c r="Q41" s="19">
        <v>30.299305814905157</v>
      </c>
      <c r="R41" s="19">
        <v>151.92595844547262</v>
      </c>
      <c r="S41" s="20">
        <v>180.1404349904652</v>
      </c>
      <c r="T41" s="23">
        <v>100.00000000000007</v>
      </c>
      <c r="U41" s="19">
        <v>1031.4218582359265</v>
      </c>
      <c r="V41" s="19">
        <v>45.705227723393413</v>
      </c>
      <c r="W41" s="22">
        <v>1.3575305305305305</v>
      </c>
      <c r="X41" s="22">
        <v>1.5590146448940769</v>
      </c>
      <c r="Y41" s="19">
        <v>25.339595852111213</v>
      </c>
      <c r="Z41" s="19">
        <v>139.2788438878456</v>
      </c>
      <c r="AA41" s="20">
        <v>137.09845291472442</v>
      </c>
      <c r="AB41" s="23">
        <v>84.999999999999986</v>
      </c>
      <c r="AC41" s="19">
        <v>1005.7745766803667</v>
      </c>
      <c r="AD41" s="19">
        <v>46.989030276137491</v>
      </c>
      <c r="AE41" s="22">
        <v>1.3575305305305305</v>
      </c>
      <c r="AF41" s="22">
        <v>1.5164202995943645</v>
      </c>
      <c r="AG41" s="19">
        <v>21.936298730199169</v>
      </c>
      <c r="AH41" s="19">
        <v>130.67658153160369</v>
      </c>
      <c r="AI41" s="20">
        <v>109.94758158814366</v>
      </c>
      <c r="AJ41" s="21">
        <f>IF(L41="","",L41)</f>
        <v>123.00000000000011</v>
      </c>
      <c r="AK41" s="19">
        <f>IF(L41="","",(M41-2*N41))</f>
        <v>973.00290759277607</v>
      </c>
      <c r="AL41" s="22">
        <f>IF(L41="","",AB41)</f>
        <v>84.999999999999986</v>
      </c>
      <c r="AM41" s="19">
        <f>IF(L41="","",AC41-2*AD41)</f>
        <v>911.79651612809175</v>
      </c>
      <c r="AN41" s="24">
        <f>IF(L41="","",(AK41-AM41)/(AM41*(AJ41-AL41))*7500.6)</f>
        <v>13.249858981391533</v>
      </c>
      <c r="AO41" s="25">
        <f>IF(L41="","",AK41/2)</f>
        <v>486.50145379638803</v>
      </c>
      <c r="AP41" s="137">
        <f>IF(L41="","",AM41/2)</f>
        <v>455.89825806404588</v>
      </c>
      <c r="AQ41" s="137">
        <f>IF(L41="","",(U41-2*V41)/2)</f>
        <v>470.00570139456983</v>
      </c>
      <c r="AR41"/>
    </row>
    <row r="42" spans="1:44" ht="15" customHeight="1" x14ac:dyDescent="0.25">
      <c r="A42" s="209"/>
      <c r="B42" s="194"/>
      <c r="C42" s="27">
        <v>232</v>
      </c>
      <c r="D42" s="28"/>
      <c r="H42" s="30">
        <v>5.59</v>
      </c>
      <c r="I42" s="31">
        <v>818.00000000000011</v>
      </c>
      <c r="J42" s="31">
        <v>110.15000000000002</v>
      </c>
      <c r="K42" s="138">
        <f t="shared" si="38"/>
        <v>597.70000000000005</v>
      </c>
      <c r="L42" s="35">
        <v>122.99999999999996</v>
      </c>
      <c r="M42" s="31">
        <v>1044.7755557532653</v>
      </c>
      <c r="N42" s="31">
        <v>60.154069175039183</v>
      </c>
      <c r="O42" s="34">
        <v>1.3164107440774109</v>
      </c>
      <c r="P42" s="34">
        <v>1.3910030184053483</v>
      </c>
      <c r="Q42" s="31">
        <v>18.441279143438042</v>
      </c>
      <c r="R42" s="31">
        <v>96.578042998894375</v>
      </c>
      <c r="S42" s="32">
        <v>126.00768099939468</v>
      </c>
      <c r="T42" s="35">
        <v>99.999999999999801</v>
      </c>
      <c r="U42" s="31">
        <v>1024.7856355937827</v>
      </c>
      <c r="V42" s="31">
        <v>61.485498367519206</v>
      </c>
      <c r="W42" s="34">
        <v>1.3164107440774109</v>
      </c>
      <c r="X42" s="34">
        <v>1.3608817365632031</v>
      </c>
      <c r="Y42" s="31">
        <v>16.012847374713836</v>
      </c>
      <c r="Z42" s="31">
        <v>87.757490881323989</v>
      </c>
      <c r="AA42" s="32">
        <v>97.7709629464117</v>
      </c>
      <c r="AB42" s="35">
        <v>85.000000000000142</v>
      </c>
      <c r="AC42" s="31">
        <v>1006.3619216682229</v>
      </c>
      <c r="AD42" s="31">
        <v>62.769686760566543</v>
      </c>
      <c r="AE42" s="34">
        <v>1.3164107440774109</v>
      </c>
      <c r="AF42" s="34">
        <v>1.3330398176275431</v>
      </c>
      <c r="AG42" s="31">
        <v>14.191390138975532</v>
      </c>
      <c r="AH42" s="31">
        <v>80.939028931012743</v>
      </c>
      <c r="AI42" s="32">
        <v>79.510172786007814</v>
      </c>
      <c r="AJ42" s="33">
        <f t="shared" ref="AJ42:AJ49" si="39">IF(L42="","",L42)</f>
        <v>122.99999999999996</v>
      </c>
      <c r="AK42" s="31">
        <f t="shared" ref="AK42:AK49" si="40">IF(L42="","",(M42-2*N42))</f>
        <v>924.46741740318691</v>
      </c>
      <c r="AL42" s="34">
        <f t="shared" ref="AL42:AL49" si="41">IF(L42="","",AB42)</f>
        <v>85.000000000000142</v>
      </c>
      <c r="AM42" s="31">
        <f t="shared" ref="AM42:AM49" si="42">IF(L42="","",AC42-2*AD42)</f>
        <v>880.82254814708972</v>
      </c>
      <c r="AN42" s="36">
        <f t="shared" ref="AN42:AN49" si="43">IF(L42="","",(AK42-AM42)/(AM42*(AJ42-AL42))*7500.6)</f>
        <v>9.7804127287173621</v>
      </c>
      <c r="AO42" s="37">
        <f t="shared" ref="AO42:AO49" si="44">IF(L42="","",AK42/2)</f>
        <v>462.23370870159346</v>
      </c>
      <c r="AP42" s="138">
        <f t="shared" ref="AP42:AP49" si="45">IF(L42="","",AM42/2)</f>
        <v>440.41127407354486</v>
      </c>
      <c r="AQ42" s="138">
        <f t="shared" ref="AQ42:AQ49" si="46">IF(L42="","",(U42-2*V42)/2)</f>
        <v>450.90731942937214</v>
      </c>
      <c r="AR42"/>
    </row>
    <row r="43" spans="1:44" ht="15" customHeight="1" x14ac:dyDescent="0.25">
      <c r="A43" s="209"/>
      <c r="B43" s="194"/>
      <c r="C43" s="27">
        <v>239</v>
      </c>
      <c r="D43" s="28"/>
      <c r="H43" s="30">
        <v>6.53</v>
      </c>
      <c r="I43" s="31">
        <v>728</v>
      </c>
      <c r="J43" s="31">
        <v>133.34700000000001</v>
      </c>
      <c r="K43" s="138">
        <f t="shared" si="38"/>
        <v>461.30599999999998</v>
      </c>
      <c r="L43" s="35">
        <v>123.00000000000009</v>
      </c>
      <c r="M43" s="31">
        <v>1027.8383769486634</v>
      </c>
      <c r="N43" s="31">
        <v>60.735173040934178</v>
      </c>
      <c r="O43" s="34">
        <v>1.35</v>
      </c>
      <c r="P43" s="34">
        <v>1.6263320018695429</v>
      </c>
      <c r="Q43" s="31">
        <v>18.153681372660973</v>
      </c>
      <c r="R43" s="31">
        <v>73.430203422209715</v>
      </c>
      <c r="S43" s="32">
        <v>122.3586640037028</v>
      </c>
      <c r="T43" s="35">
        <v>99.999999999999844</v>
      </c>
      <c r="U43" s="31">
        <v>1001.7956008315115</v>
      </c>
      <c r="V43" s="31">
        <v>62.535591707518101</v>
      </c>
      <c r="W43" s="34">
        <v>1.35</v>
      </c>
      <c r="X43" s="34">
        <v>1.5795094098978619</v>
      </c>
      <c r="Y43" s="31">
        <v>15.024748156509695</v>
      </c>
      <c r="Z43" s="31">
        <v>66.112534756402425</v>
      </c>
      <c r="AA43" s="32">
        <v>93.454700066356168</v>
      </c>
      <c r="AB43" s="35">
        <v>85.000000000000099</v>
      </c>
      <c r="AC43" s="31">
        <v>980.46343315058982</v>
      </c>
      <c r="AD43" s="31">
        <v>64.097986980250425</v>
      </c>
      <c r="AE43" s="34">
        <v>1.35</v>
      </c>
      <c r="AF43" s="34">
        <v>1.5410086994774086</v>
      </c>
      <c r="AG43" s="31">
        <v>12.951872275391885</v>
      </c>
      <c r="AH43" s="31">
        <v>61.204086344381864</v>
      </c>
      <c r="AI43" s="32">
        <v>75.338288736038876</v>
      </c>
      <c r="AJ43" s="33">
        <f t="shared" si="39"/>
        <v>123.00000000000009</v>
      </c>
      <c r="AK43" s="31">
        <f t="shared" si="40"/>
        <v>906.36803086679504</v>
      </c>
      <c r="AL43" s="34">
        <f t="shared" si="41"/>
        <v>85.000000000000099</v>
      </c>
      <c r="AM43" s="31">
        <f t="shared" si="42"/>
        <v>852.26745919008897</v>
      </c>
      <c r="AN43" s="36">
        <f t="shared" si="43"/>
        <v>12.529633173577789</v>
      </c>
      <c r="AO43" s="37">
        <f t="shared" si="44"/>
        <v>453.18401543339752</v>
      </c>
      <c r="AP43" s="138">
        <f t="shared" si="45"/>
        <v>426.13372959504449</v>
      </c>
      <c r="AQ43" s="138">
        <f t="shared" si="46"/>
        <v>438.36220870823763</v>
      </c>
      <c r="AR43"/>
    </row>
    <row r="44" spans="1:44" ht="15" customHeight="1" x14ac:dyDescent="0.25">
      <c r="A44" s="209"/>
      <c r="B44" s="194"/>
      <c r="C44" s="27">
        <v>254</v>
      </c>
      <c r="D44" s="28"/>
      <c r="H44" s="30">
        <v>6.35</v>
      </c>
      <c r="I44" s="31">
        <v>854</v>
      </c>
      <c r="J44" s="31">
        <v>126.419</v>
      </c>
      <c r="K44" s="138">
        <f t="shared" si="38"/>
        <v>601.16200000000003</v>
      </c>
      <c r="L44" s="35">
        <v>123.00000000000009</v>
      </c>
      <c r="M44" s="31">
        <v>1171.4527997344171</v>
      </c>
      <c r="N44" s="31">
        <v>62.271416369521049</v>
      </c>
      <c r="O44" s="34">
        <v>1.3316876876876875</v>
      </c>
      <c r="P44" s="34">
        <v>1.5244782139238051</v>
      </c>
      <c r="Q44" s="31">
        <v>19.796755619176039</v>
      </c>
      <c r="R44" s="31">
        <v>98.76482520340528</v>
      </c>
      <c r="S44" s="32">
        <v>137.84499797230427</v>
      </c>
      <c r="T44" s="35">
        <v>100.00000000000021</v>
      </c>
      <c r="U44" s="31">
        <v>1142.8100327598565</v>
      </c>
      <c r="V44" s="31">
        <v>64.026068263917765</v>
      </c>
      <c r="W44" s="34">
        <v>1.3316876876876875</v>
      </c>
      <c r="X44" s="34">
        <v>1.4826994719432458</v>
      </c>
      <c r="Y44" s="31">
        <v>16.439468752748343</v>
      </c>
      <c r="Z44" s="31">
        <v>87.566969925282777</v>
      </c>
      <c r="AA44" s="32">
        <v>105.65034398800911</v>
      </c>
      <c r="AB44" s="35">
        <v>85.000000000000014</v>
      </c>
      <c r="AC44" s="31">
        <v>1118.7919976355197</v>
      </c>
      <c r="AD44" s="31">
        <v>65.580661125133773</v>
      </c>
      <c r="AE44" s="34">
        <v>1.3316876876876875</v>
      </c>
      <c r="AF44" s="34">
        <v>1.4475520065949852</v>
      </c>
      <c r="AG44" s="31">
        <v>14.159878143692259</v>
      </c>
      <c r="AH44" s="31">
        <v>80.011495896250636</v>
      </c>
      <c r="AI44" s="32">
        <v>85.33024940268109</v>
      </c>
      <c r="AJ44" s="33">
        <f t="shared" si="39"/>
        <v>123.00000000000009</v>
      </c>
      <c r="AK44" s="31">
        <f t="shared" si="40"/>
        <v>1046.909966995375</v>
      </c>
      <c r="AL44" s="34">
        <f t="shared" si="41"/>
        <v>85.000000000000014</v>
      </c>
      <c r="AM44" s="31">
        <f t="shared" si="42"/>
        <v>987.63067538525218</v>
      </c>
      <c r="AN44" s="36">
        <f t="shared" si="43"/>
        <v>11.847339766415338</v>
      </c>
      <c r="AO44" s="37">
        <f t="shared" si="44"/>
        <v>523.45498349768752</v>
      </c>
      <c r="AP44" s="138">
        <f t="shared" si="45"/>
        <v>493.81533769262609</v>
      </c>
      <c r="AQ44" s="138">
        <f t="shared" si="46"/>
        <v>507.37894811601052</v>
      </c>
      <c r="AR44"/>
    </row>
    <row r="45" spans="1:44" ht="15" customHeight="1" x14ac:dyDescent="0.25">
      <c r="A45" s="209"/>
      <c r="B45" s="194"/>
      <c r="C45" s="27">
        <v>314</v>
      </c>
      <c r="D45" s="28"/>
      <c r="G45" s="29"/>
      <c r="H45" s="30">
        <v>5.7</v>
      </c>
      <c r="I45" s="31">
        <v>790</v>
      </c>
      <c r="J45" s="31">
        <v>111.52200000000001</v>
      </c>
      <c r="K45" s="138">
        <f t="shared" si="38"/>
        <v>566.95600000000002</v>
      </c>
      <c r="L45" s="35">
        <v>123.00000000000011</v>
      </c>
      <c r="M45" s="31">
        <v>1086.5723732664433</v>
      </c>
      <c r="N45" s="31">
        <v>55.213719627378033</v>
      </c>
      <c r="O45" s="34">
        <v>1.3287387387387386</v>
      </c>
      <c r="P45" s="34">
        <v>1.520106257887603</v>
      </c>
      <c r="Q45" s="31">
        <v>19.621865546043178</v>
      </c>
      <c r="R45" s="31">
        <v>128.64816651701645</v>
      </c>
      <c r="S45" s="32">
        <v>144.95650852838625</v>
      </c>
      <c r="T45" s="35">
        <v>99.999999999999801</v>
      </c>
      <c r="U45" s="31">
        <v>1064.9763979682252</v>
      </c>
      <c r="V45" s="31">
        <v>56.46452885830211</v>
      </c>
      <c r="W45" s="34">
        <v>1.3287387387387386</v>
      </c>
      <c r="X45" s="34">
        <v>1.486432675945164</v>
      </c>
      <c r="Y45" s="31">
        <v>16.761038061754601</v>
      </c>
      <c r="Z45" s="31">
        <v>106.38729662052518</v>
      </c>
      <c r="AA45" s="32">
        <v>112.3952984012931</v>
      </c>
      <c r="AB45" s="35">
        <v>84.999999999999901</v>
      </c>
      <c r="AC45" s="31">
        <v>1046.3045119197807</v>
      </c>
      <c r="AD45" s="31">
        <v>57.595454507451905</v>
      </c>
      <c r="AE45" s="34">
        <v>1.3287387387387386</v>
      </c>
      <c r="AF45" s="34">
        <v>1.4572455664182606</v>
      </c>
      <c r="AG45" s="31">
        <v>14.748407968039329</v>
      </c>
      <c r="AH45" s="31">
        <v>92.188394827526977</v>
      </c>
      <c r="AI45" s="32">
        <v>91.600679785185434</v>
      </c>
      <c r="AJ45" s="33">
        <f t="shared" si="39"/>
        <v>123.00000000000011</v>
      </c>
      <c r="AK45" s="31">
        <f t="shared" si="40"/>
        <v>976.14493401168716</v>
      </c>
      <c r="AL45" s="34">
        <f t="shared" si="41"/>
        <v>84.999999999999901</v>
      </c>
      <c r="AM45" s="31">
        <f t="shared" si="42"/>
        <v>931.11360290487687</v>
      </c>
      <c r="AN45" s="36">
        <f t="shared" si="43"/>
        <v>9.5460679682228591</v>
      </c>
      <c r="AO45" s="37">
        <f t="shared" si="44"/>
        <v>488.07246700584358</v>
      </c>
      <c r="AP45" s="138">
        <f t="shared" si="45"/>
        <v>465.55680145243844</v>
      </c>
      <c r="AQ45" s="138">
        <f t="shared" si="46"/>
        <v>476.0236701258105</v>
      </c>
      <c r="AR45"/>
    </row>
    <row r="46" spans="1:44" ht="15" customHeight="1" x14ac:dyDescent="0.25">
      <c r="A46" s="209"/>
      <c r="B46" s="194"/>
      <c r="C46" s="27"/>
      <c r="D46" s="28"/>
      <c r="G46" s="142"/>
      <c r="H46" s="30"/>
      <c r="I46" s="31"/>
      <c r="J46" s="31"/>
      <c r="K46" s="138"/>
      <c r="L46" s="35"/>
      <c r="M46" s="31"/>
      <c r="N46" s="31"/>
      <c r="O46" s="34"/>
      <c r="P46" s="34"/>
      <c r="Q46" s="31"/>
      <c r="R46" s="31"/>
      <c r="S46" s="32"/>
      <c r="T46" s="35"/>
      <c r="U46" s="31"/>
      <c r="V46" s="31"/>
      <c r="W46" s="34"/>
      <c r="X46" s="34"/>
      <c r="Y46" s="31"/>
      <c r="Z46" s="31"/>
      <c r="AA46" s="32"/>
      <c r="AB46" s="35"/>
      <c r="AC46" s="31"/>
      <c r="AD46" s="31"/>
      <c r="AE46" s="34"/>
      <c r="AF46" s="34"/>
      <c r="AG46" s="31"/>
      <c r="AH46" s="31"/>
      <c r="AI46" s="32"/>
      <c r="AJ46" s="33"/>
      <c r="AK46" s="31"/>
      <c r="AL46" s="34"/>
      <c r="AM46" s="31"/>
      <c r="AN46" s="36"/>
      <c r="AO46" s="37"/>
      <c r="AP46" s="138"/>
      <c r="AQ46" s="138"/>
      <c r="AR46"/>
    </row>
    <row r="47" spans="1:44" ht="15" customHeight="1" x14ac:dyDescent="0.25">
      <c r="A47" s="209"/>
      <c r="B47" s="194"/>
      <c r="C47" s="27"/>
      <c r="D47" s="28"/>
      <c r="G47" s="142"/>
      <c r="H47" s="30"/>
      <c r="I47" s="31"/>
      <c r="J47" s="31"/>
      <c r="K47" s="138"/>
      <c r="L47" s="35"/>
      <c r="M47" s="31"/>
      <c r="N47" s="31"/>
      <c r="O47" s="34"/>
      <c r="P47" s="34"/>
      <c r="Q47" s="31"/>
      <c r="R47" s="31"/>
      <c r="S47" s="32"/>
      <c r="T47" s="35"/>
      <c r="U47" s="31"/>
      <c r="V47" s="31"/>
      <c r="W47" s="34"/>
      <c r="X47" s="34"/>
      <c r="Y47" s="31"/>
      <c r="Z47" s="31"/>
      <c r="AA47" s="32"/>
      <c r="AB47" s="35"/>
      <c r="AC47" s="31"/>
      <c r="AD47" s="31"/>
      <c r="AE47" s="34"/>
      <c r="AF47" s="34"/>
      <c r="AG47" s="31"/>
      <c r="AH47" s="31"/>
      <c r="AI47" s="32"/>
      <c r="AJ47" s="33"/>
      <c r="AK47" s="31"/>
      <c r="AL47" s="34"/>
      <c r="AM47" s="31"/>
      <c r="AN47" s="36"/>
      <c r="AO47" s="37"/>
      <c r="AP47" s="138"/>
      <c r="AQ47" s="138"/>
      <c r="AR47"/>
    </row>
    <row r="48" spans="1:44" ht="15" customHeight="1" x14ac:dyDescent="0.25">
      <c r="A48" s="209"/>
      <c r="B48" s="194"/>
      <c r="C48" s="27"/>
      <c r="D48" s="28"/>
      <c r="G48" s="142"/>
      <c r="H48" s="30"/>
      <c r="I48" s="31"/>
      <c r="J48" s="31"/>
      <c r="K48" s="138"/>
      <c r="L48" s="35"/>
      <c r="M48" s="31"/>
      <c r="N48" s="31"/>
      <c r="O48" s="34"/>
      <c r="P48" s="34"/>
      <c r="Q48" s="31"/>
      <c r="R48" s="31"/>
      <c r="S48" s="32"/>
      <c r="T48" s="35"/>
      <c r="U48" s="31"/>
      <c r="V48" s="31"/>
      <c r="W48" s="34"/>
      <c r="X48" s="34"/>
      <c r="Y48" s="31"/>
      <c r="Z48" s="31"/>
      <c r="AA48" s="32"/>
      <c r="AB48" s="35"/>
      <c r="AC48" s="31"/>
      <c r="AD48" s="31"/>
      <c r="AE48" s="34"/>
      <c r="AF48" s="34"/>
      <c r="AG48" s="31"/>
      <c r="AH48" s="31"/>
      <c r="AI48" s="32"/>
      <c r="AJ48" s="33"/>
      <c r="AK48" s="31"/>
      <c r="AL48" s="34"/>
      <c r="AM48" s="31"/>
      <c r="AN48" s="36"/>
      <c r="AO48" s="37"/>
      <c r="AP48" s="138"/>
      <c r="AQ48" s="138"/>
      <c r="AR48"/>
    </row>
    <row r="49" spans="1:44" ht="15" customHeight="1" thickBot="1" x14ac:dyDescent="0.3">
      <c r="A49" s="209"/>
      <c r="B49" s="194"/>
      <c r="C49" s="27"/>
      <c r="D49" s="39"/>
      <c r="E49" s="40"/>
      <c r="F49" s="40"/>
      <c r="G49" s="40"/>
      <c r="H49" s="30"/>
      <c r="I49" s="31"/>
      <c r="J49" s="31"/>
      <c r="K49" s="139" t="str">
        <f t="shared" si="38"/>
        <v/>
      </c>
      <c r="L49" s="35"/>
      <c r="M49" s="31"/>
      <c r="N49" s="31"/>
      <c r="O49" s="34"/>
      <c r="P49" s="34"/>
      <c r="Q49" s="31"/>
      <c r="R49" s="31"/>
      <c r="S49" s="32"/>
      <c r="T49" s="35"/>
      <c r="U49" s="31"/>
      <c r="V49" s="31"/>
      <c r="W49" s="34"/>
      <c r="X49" s="34"/>
      <c r="Y49" s="31"/>
      <c r="Z49" s="31"/>
      <c r="AA49" s="32"/>
      <c r="AB49" s="35"/>
      <c r="AC49" s="31"/>
      <c r="AD49" s="31"/>
      <c r="AE49" s="34"/>
      <c r="AF49" s="34"/>
      <c r="AG49" s="31"/>
      <c r="AH49" s="31"/>
      <c r="AI49" s="32"/>
      <c r="AJ49" s="33" t="str">
        <f t="shared" si="39"/>
        <v/>
      </c>
      <c r="AK49" s="31" t="str">
        <f t="shared" si="40"/>
        <v/>
      </c>
      <c r="AL49" s="34" t="str">
        <f t="shared" si="41"/>
        <v/>
      </c>
      <c r="AM49" s="31" t="str">
        <f t="shared" si="42"/>
        <v/>
      </c>
      <c r="AN49" s="36" t="str">
        <f t="shared" si="43"/>
        <v/>
      </c>
      <c r="AO49" s="42" t="str">
        <f t="shared" si="44"/>
        <v/>
      </c>
      <c r="AP49" s="139" t="str">
        <f t="shared" si="45"/>
        <v/>
      </c>
      <c r="AQ49" s="138" t="str">
        <f t="shared" si="46"/>
        <v/>
      </c>
      <c r="AR49"/>
    </row>
    <row r="50" spans="1:44" ht="15" customHeight="1" x14ac:dyDescent="0.25">
      <c r="A50" s="209"/>
      <c r="B50" s="194"/>
      <c r="C50" s="145" t="s">
        <v>28</v>
      </c>
      <c r="D50" s="44"/>
      <c r="E50" s="45"/>
      <c r="F50" s="45"/>
      <c r="G50" s="46"/>
      <c r="H50" s="47">
        <f t="shared" ref="H50:AQ50" si="47">AVERAGE(H41:H49)</f>
        <v>6.1979999999999995</v>
      </c>
      <c r="I50" s="48">
        <f t="shared" si="47"/>
        <v>783.8</v>
      </c>
      <c r="J50" s="49">
        <f t="shared" si="47"/>
        <v>115.63380000000002</v>
      </c>
      <c r="K50" s="135">
        <f t="shared" si="47"/>
        <v>552.53240000000005</v>
      </c>
      <c r="L50" s="44">
        <f t="shared" si="47"/>
        <v>123.00000000000007</v>
      </c>
      <c r="M50" s="48">
        <f t="shared" si="47"/>
        <v>1078.4430839416332</v>
      </c>
      <c r="N50" s="48">
        <f t="shared" si="47"/>
        <v>56.532216283834529</v>
      </c>
      <c r="O50" s="50">
        <f t="shared" si="47"/>
        <v>1.3368735402068737</v>
      </c>
      <c r="P50" s="50">
        <f t="shared" si="47"/>
        <v>1.5341740259734351</v>
      </c>
      <c r="Q50" s="48">
        <f t="shared" si="47"/>
        <v>21.262577499244678</v>
      </c>
      <c r="R50" s="48">
        <f t="shared" si="47"/>
        <v>109.86943931739968</v>
      </c>
      <c r="S50" s="49">
        <f t="shared" si="47"/>
        <v>142.26165729885065</v>
      </c>
      <c r="T50" s="45">
        <f t="shared" si="47"/>
        <v>99.999999999999957</v>
      </c>
      <c r="U50" s="48">
        <f t="shared" si="47"/>
        <v>1053.1579050778605</v>
      </c>
      <c r="V50" s="48">
        <f t="shared" si="47"/>
        <v>58.043382984130119</v>
      </c>
      <c r="W50" s="50">
        <f t="shared" si="47"/>
        <v>1.3368735402068737</v>
      </c>
      <c r="X50" s="50">
        <f t="shared" si="47"/>
        <v>1.4937075878487103</v>
      </c>
      <c r="Y50" s="48">
        <f t="shared" si="47"/>
        <v>17.915539639567537</v>
      </c>
      <c r="Z50" s="48">
        <f t="shared" si="47"/>
        <v>97.420627214275981</v>
      </c>
      <c r="AA50" s="49">
        <f t="shared" si="47"/>
        <v>109.27395166335891</v>
      </c>
      <c r="AB50" s="44">
        <f t="shared" si="47"/>
        <v>85.000000000000028</v>
      </c>
      <c r="AC50" s="48">
        <f t="shared" si="47"/>
        <v>1031.5392882108958</v>
      </c>
      <c r="AD50" s="48">
        <f t="shared" si="47"/>
        <v>59.406563929908032</v>
      </c>
      <c r="AE50" s="50">
        <f t="shared" si="47"/>
        <v>1.3368735402068737</v>
      </c>
      <c r="AF50" s="50">
        <f t="shared" si="47"/>
        <v>1.4590532779425125</v>
      </c>
      <c r="AG50" s="48">
        <f t="shared" si="47"/>
        <v>15.597569451259636</v>
      </c>
      <c r="AH50" s="48">
        <f t="shared" si="47"/>
        <v>89.003917506155176</v>
      </c>
      <c r="AI50" s="49">
        <f t="shared" si="47"/>
        <v>88.34539445961137</v>
      </c>
      <c r="AJ50" s="44">
        <f t="shared" si="47"/>
        <v>123.00000000000007</v>
      </c>
      <c r="AK50" s="48">
        <f t="shared" si="47"/>
        <v>965.37865137396398</v>
      </c>
      <c r="AL50" s="45">
        <f t="shared" si="47"/>
        <v>85.000000000000028</v>
      </c>
      <c r="AM50" s="48">
        <f t="shared" si="47"/>
        <v>912.7261603510799</v>
      </c>
      <c r="AN50" s="51">
        <f t="shared" si="47"/>
        <v>11.390662523664975</v>
      </c>
      <c r="AO50" s="52">
        <f t="shared" si="47"/>
        <v>482.68932568698199</v>
      </c>
      <c r="AP50" s="53">
        <f t="shared" si="47"/>
        <v>456.36308017553995</v>
      </c>
      <c r="AQ50" s="53">
        <f t="shared" si="47"/>
        <v>468.53556955480008</v>
      </c>
      <c r="AR50"/>
    </row>
    <row r="51" spans="1:44" ht="15" customHeight="1" x14ac:dyDescent="0.25">
      <c r="A51" s="209"/>
      <c r="B51" s="194"/>
      <c r="C51" s="146" t="s">
        <v>29</v>
      </c>
      <c r="D51" s="54"/>
      <c r="E51" s="55"/>
      <c r="F51" s="55"/>
      <c r="G51" s="56"/>
      <c r="H51" s="57">
        <f t="shared" ref="H51:AQ51" si="48">_xlfn.STDEV.S(H41:H49)</f>
        <v>0.53335729112856434</v>
      </c>
      <c r="I51" s="58">
        <f t="shared" si="48"/>
        <v>55.346183246905127</v>
      </c>
      <c r="J51" s="59">
        <f t="shared" si="48"/>
        <v>14.442755993922953</v>
      </c>
      <c r="K51" s="59">
        <f t="shared" si="48"/>
        <v>57.497947813813347</v>
      </c>
      <c r="L51" s="54">
        <f t="shared" si="48"/>
        <v>6.5122317422433295E-14</v>
      </c>
      <c r="M51" s="58">
        <f t="shared" si="48"/>
        <v>56.337641344447498</v>
      </c>
      <c r="N51" s="58">
        <f t="shared" si="48"/>
        <v>7.3384621252730371</v>
      </c>
      <c r="O51" s="60">
        <f t="shared" si="48"/>
        <v>1.6664402799417211E-2</v>
      </c>
      <c r="P51" s="60">
        <f t="shared" si="48"/>
        <v>9.3373554169459402E-2</v>
      </c>
      <c r="Q51" s="58">
        <f t="shared" si="48"/>
        <v>5.1021561051895077</v>
      </c>
      <c r="R51" s="58">
        <f t="shared" si="48"/>
        <v>30.615286131886808</v>
      </c>
      <c r="S51" s="59">
        <f t="shared" si="48"/>
        <v>23.031998338272778</v>
      </c>
      <c r="T51" s="55">
        <f t="shared" si="48"/>
        <v>1.8718452384290872E-13</v>
      </c>
      <c r="U51" s="58">
        <f t="shared" si="48"/>
        <v>54.983425860878583</v>
      </c>
      <c r="V51" s="58">
        <f t="shared" si="48"/>
        <v>7.4589455734828904</v>
      </c>
      <c r="W51" s="60">
        <f t="shared" si="48"/>
        <v>1.6664402799417211E-2</v>
      </c>
      <c r="X51" s="60">
        <f t="shared" si="48"/>
        <v>8.579594118545647E-2</v>
      </c>
      <c r="Y51" s="58">
        <f t="shared" si="48"/>
        <v>4.2013445186139498</v>
      </c>
      <c r="Z51" s="58">
        <f t="shared" si="48"/>
        <v>27.400633580454734</v>
      </c>
      <c r="AA51" s="59">
        <f t="shared" si="48"/>
        <v>17.172970611123063</v>
      </c>
      <c r="AB51" s="54">
        <f t="shared" si="48"/>
        <v>9.5329311484695288E-14</v>
      </c>
      <c r="AC51" s="58">
        <f t="shared" si="48"/>
        <v>54.169895351403753</v>
      </c>
      <c r="AD51" s="58">
        <f t="shared" si="48"/>
        <v>7.564964986206312</v>
      </c>
      <c r="AE51" s="60">
        <f t="shared" si="48"/>
        <v>1.6664402799417211E-2</v>
      </c>
      <c r="AF51" s="60">
        <f t="shared" si="48"/>
        <v>8.0657618264307965E-2</v>
      </c>
      <c r="AG51" s="58">
        <f t="shared" si="48"/>
        <v>3.6036292191627797</v>
      </c>
      <c r="AH51" s="58">
        <f t="shared" si="48"/>
        <v>25.814184615977563</v>
      </c>
      <c r="AI51" s="59">
        <f t="shared" si="48"/>
        <v>13.542418657013069</v>
      </c>
      <c r="AJ51" s="54">
        <f t="shared" si="48"/>
        <v>6.5122317422433295E-14</v>
      </c>
      <c r="AK51" s="58">
        <f t="shared" si="48"/>
        <v>54.720608433515139</v>
      </c>
      <c r="AL51" s="55">
        <f t="shared" si="48"/>
        <v>9.5329311484695288E-14</v>
      </c>
      <c r="AM51" s="58">
        <f t="shared" si="48"/>
        <v>51.533347631149624</v>
      </c>
      <c r="AN51" s="61">
        <f t="shared" si="48"/>
        <v>1.655132410860789</v>
      </c>
      <c r="AO51" s="62">
        <f t="shared" si="48"/>
        <v>27.360304216757569</v>
      </c>
      <c r="AP51" s="63">
        <f t="shared" si="48"/>
        <v>25.766673815574812</v>
      </c>
      <c r="AQ51" s="63">
        <f t="shared" si="48"/>
        <v>26.4018365985157</v>
      </c>
      <c r="AR51"/>
    </row>
    <row r="52" spans="1:44" ht="15" customHeight="1" thickBot="1" x14ac:dyDescent="0.3">
      <c r="A52" s="209"/>
      <c r="B52" s="195"/>
      <c r="C52" s="147" t="s">
        <v>30</v>
      </c>
      <c r="D52" s="64"/>
      <c r="E52" s="65"/>
      <c r="F52" s="65"/>
      <c r="G52" s="66"/>
      <c r="H52" s="67">
        <f t="shared" ref="H52:AQ52" si="49">_xlfn.STDEV.S(H41:H49)/SQRT(COUNT(H41:H49))</f>
        <v>0.23852463185172307</v>
      </c>
      <c r="I52" s="68">
        <f t="shared" si="49"/>
        <v>24.751565607047976</v>
      </c>
      <c r="J52" s="69">
        <f t="shared" si="49"/>
        <v>6.4589968369708517</v>
      </c>
      <c r="K52" s="136">
        <f t="shared" si="49"/>
        <v>25.713863975684411</v>
      </c>
      <c r="L52" s="64">
        <f t="shared" si="49"/>
        <v>2.9123585721775945E-14</v>
      </c>
      <c r="M52" s="68">
        <f t="shared" si="49"/>
        <v>25.194959147637448</v>
      </c>
      <c r="N52" s="68">
        <f t="shared" si="49"/>
        <v>3.2818600324836176</v>
      </c>
      <c r="O52" s="70">
        <f t="shared" si="49"/>
        <v>7.4525474927869349E-3</v>
      </c>
      <c r="P52" s="70">
        <f t="shared" si="49"/>
        <v>4.1757922884734025E-2</v>
      </c>
      <c r="Q52" s="68">
        <f t="shared" si="49"/>
        <v>2.2817535766038612</v>
      </c>
      <c r="R52" s="68">
        <f t="shared" si="49"/>
        <v>13.691572188301098</v>
      </c>
      <c r="S52" s="69">
        <f t="shared" si="49"/>
        <v>10.300222788408025</v>
      </c>
      <c r="T52" s="65">
        <f t="shared" si="49"/>
        <v>8.3711463929734814E-14</v>
      </c>
      <c r="U52" s="68">
        <f t="shared" si="49"/>
        <v>24.58933557214888</v>
      </c>
      <c r="V52" s="68">
        <f t="shared" si="49"/>
        <v>3.3357418685557789</v>
      </c>
      <c r="W52" s="70">
        <f t="shared" si="49"/>
        <v>7.4525474927869349E-3</v>
      </c>
      <c r="X52" s="70">
        <f t="shared" si="49"/>
        <v>3.8369111336850913E-2</v>
      </c>
      <c r="Y52" s="68">
        <f t="shared" si="49"/>
        <v>1.8788983881033843</v>
      </c>
      <c r="Z52" s="68">
        <f t="shared" si="49"/>
        <v>12.253935862492048</v>
      </c>
      <c r="AA52" s="69">
        <f t="shared" si="49"/>
        <v>7.6799859324154545</v>
      </c>
      <c r="AB52" s="64">
        <f t="shared" si="49"/>
        <v>4.2632564145606011E-14</v>
      </c>
      <c r="AC52" s="68">
        <f t="shared" si="49"/>
        <v>24.225513667957728</v>
      </c>
      <c r="AD52" s="68">
        <f t="shared" si="49"/>
        <v>3.3831551913126141</v>
      </c>
      <c r="AE52" s="70">
        <f t="shared" si="49"/>
        <v>7.4525474927869349E-3</v>
      </c>
      <c r="AF52" s="70">
        <f t="shared" si="49"/>
        <v>3.6071183468444241E-2</v>
      </c>
      <c r="AG52" s="68">
        <f t="shared" si="49"/>
        <v>1.6115919799504925</v>
      </c>
      <c r="AH52" s="68">
        <f t="shared" si="49"/>
        <v>11.544454317011027</v>
      </c>
      <c r="AI52" s="69">
        <f t="shared" si="49"/>
        <v>6.0563537393685261</v>
      </c>
      <c r="AJ52" s="64">
        <f t="shared" si="49"/>
        <v>2.9123585721775945E-14</v>
      </c>
      <c r="AK52" s="68">
        <f t="shared" si="49"/>
        <v>24.471800045497623</v>
      </c>
      <c r="AL52" s="65">
        <f t="shared" si="49"/>
        <v>4.2632564145606011E-14</v>
      </c>
      <c r="AM52" s="68">
        <f t="shared" si="49"/>
        <v>23.046413682275663</v>
      </c>
      <c r="AN52" s="71">
        <f t="shared" si="49"/>
        <v>0.740197716489567</v>
      </c>
      <c r="AO52" s="72">
        <f t="shared" si="49"/>
        <v>12.235900022748812</v>
      </c>
      <c r="AP52" s="73">
        <f t="shared" si="49"/>
        <v>11.523206841137831</v>
      </c>
      <c r="AQ52" s="73">
        <f t="shared" si="49"/>
        <v>11.807260273024585</v>
      </c>
      <c r="AR52"/>
    </row>
    <row r="53" spans="1:44" ht="15" customHeight="1" x14ac:dyDescent="0.25">
      <c r="A53" s="209"/>
      <c r="B53" s="193" t="s">
        <v>70</v>
      </c>
      <c r="C53" s="14">
        <v>193</v>
      </c>
      <c r="D53" s="15"/>
      <c r="E53" s="16"/>
      <c r="F53" s="16"/>
      <c r="G53" s="16"/>
      <c r="H53" s="18">
        <v>7.5</v>
      </c>
      <c r="I53" s="19">
        <v>763</v>
      </c>
      <c r="J53" s="19">
        <v>102.33700000000002</v>
      </c>
      <c r="K53" s="148">
        <f t="shared" ref="K53:K58" si="50">IF(I53="","",I53-2*J53)</f>
        <v>558.32600000000002</v>
      </c>
      <c r="L53" s="23">
        <v>174.00000000000009</v>
      </c>
      <c r="M53" s="19">
        <v>1058.5174470518873</v>
      </c>
      <c r="N53" s="19">
        <v>48.998689128951781</v>
      </c>
      <c r="O53" s="22">
        <v>1.3668278278278281</v>
      </c>
      <c r="P53" s="22">
        <v>1.5280388911183695</v>
      </c>
      <c r="Q53" s="19">
        <v>32.309375993098307</v>
      </c>
      <c r="R53" s="19">
        <v>167.46746707639522</v>
      </c>
      <c r="S53" s="20">
        <v>227.37176836323968</v>
      </c>
      <c r="T53" s="23">
        <v>100.00000000000007</v>
      </c>
      <c r="U53" s="19">
        <v>1003.3194636920168</v>
      </c>
      <c r="V53" s="19">
        <v>51.996090035268281</v>
      </c>
      <c r="W53" s="22">
        <v>1.3668278278278281</v>
      </c>
      <c r="X53" s="22">
        <v>1.4399525532029924</v>
      </c>
      <c r="Y53" s="19">
        <v>22.71713649273266</v>
      </c>
      <c r="Z53" s="19">
        <v>124.59592003997959</v>
      </c>
      <c r="AA53" s="20">
        <v>115.29550911529149</v>
      </c>
      <c r="AB53" s="23">
        <v>132.99999999999969</v>
      </c>
      <c r="AC53" s="19">
        <v>1034.4758227248969</v>
      </c>
      <c r="AD53" s="19">
        <v>50.258296002980487</v>
      </c>
      <c r="AE53" s="22">
        <v>1.3668278278278281</v>
      </c>
      <c r="AF53" s="22">
        <v>1.4897421631329686</v>
      </c>
      <c r="AG53" s="19">
        <v>27.397092976258509</v>
      </c>
      <c r="AH53" s="19">
        <v>145.10546748812723</v>
      </c>
      <c r="AI53" s="20">
        <v>164.75443313940173</v>
      </c>
      <c r="AJ53" s="21">
        <f>IF(L53="","",L53)</f>
        <v>174.00000000000009</v>
      </c>
      <c r="AK53" s="19">
        <f>IF(L53="","",(M53-2*N53))</f>
        <v>960.52006879398368</v>
      </c>
      <c r="AL53" s="22">
        <f>IF(L53="","",AB53)</f>
        <v>132.99999999999969</v>
      </c>
      <c r="AM53" s="19">
        <f>IF(L53="","",AC53-2*AD53)</f>
        <v>933.95923071893594</v>
      </c>
      <c r="AN53" s="24">
        <f>IF(L53="","",(AK53-AM53)/(AM53*(AJ53-AL53))*7500.6)</f>
        <v>5.2026666980184313</v>
      </c>
      <c r="AO53" s="25">
        <f>IF(L53="","",AK53/2)</f>
        <v>480.26003439699184</v>
      </c>
      <c r="AP53" s="25">
        <f>IF(L53="","",AM53/2)</f>
        <v>466.97961535946797</v>
      </c>
      <c r="AQ53" s="137">
        <f>IF(L53="","",(U53-2*V53)/2)</f>
        <v>449.66364181074016</v>
      </c>
      <c r="AR53"/>
    </row>
    <row r="54" spans="1:44" ht="15" customHeight="1" x14ac:dyDescent="0.25">
      <c r="A54" s="209"/>
      <c r="B54" s="194"/>
      <c r="C54" s="27">
        <v>198</v>
      </c>
      <c r="D54" s="28"/>
      <c r="H54" s="30">
        <v>8.0500000000000007</v>
      </c>
      <c r="I54" s="31">
        <v>750</v>
      </c>
      <c r="J54" s="31">
        <v>111.825</v>
      </c>
      <c r="K54" s="149">
        <f t="shared" si="50"/>
        <v>526.35</v>
      </c>
      <c r="L54" s="35">
        <v>173.99999999999986</v>
      </c>
      <c r="M54" s="31">
        <v>1173.1318728466392</v>
      </c>
      <c r="N54" s="31">
        <v>50.321677875916237</v>
      </c>
      <c r="O54" s="34">
        <v>1.2630403737070404</v>
      </c>
      <c r="P54" s="34">
        <v>1.7594079914924952</v>
      </c>
      <c r="Q54" s="31">
        <v>34.116546784099334</v>
      </c>
      <c r="R54" s="31">
        <v>188.43475301985373</v>
      </c>
      <c r="S54" s="32">
        <v>247.20206552519335</v>
      </c>
      <c r="T54" s="35">
        <v>100.00000000000013</v>
      </c>
      <c r="U54" s="31">
        <v>1088.4325570247149</v>
      </c>
      <c r="V54" s="31">
        <v>54.655592947504886</v>
      </c>
      <c r="W54" s="34">
        <v>1.2630403737070404</v>
      </c>
      <c r="X54" s="34">
        <v>1.6198957403176404</v>
      </c>
      <c r="Y54" s="31">
        <v>19.789701011023634</v>
      </c>
      <c r="Z54" s="31">
        <v>109.32290534485749</v>
      </c>
      <c r="AA54" s="32">
        <v>119.4172948817781</v>
      </c>
      <c r="AB54" s="35">
        <v>132.99999999999994</v>
      </c>
      <c r="AC54" s="31">
        <v>1134.0278216975096</v>
      </c>
      <c r="AD54" s="31">
        <v>52.229410160468447</v>
      </c>
      <c r="AE54" s="34">
        <v>1.2630403737070404</v>
      </c>
      <c r="AF54" s="34">
        <v>1.6951438265946503</v>
      </c>
      <c r="AG54" s="31">
        <v>26.366324706394096</v>
      </c>
      <c r="AH54" s="31">
        <v>142.18952291463992</v>
      </c>
      <c r="AI54" s="32">
        <v>174.76613718171305</v>
      </c>
      <c r="AJ54" s="33">
        <f t="shared" ref="AJ54:AJ58" si="51">IF(L54="","",L54)</f>
        <v>173.99999999999986</v>
      </c>
      <c r="AK54" s="31">
        <f t="shared" ref="AK54:AK58" si="52">IF(L54="","",(M54-2*N54))</f>
        <v>1072.4885170948069</v>
      </c>
      <c r="AL54" s="34">
        <f t="shared" ref="AL54:AL58" si="53">IF(L54="","",AB54)</f>
        <v>132.99999999999994</v>
      </c>
      <c r="AM54" s="31">
        <f t="shared" ref="AM54:AM58" si="54">IF(L54="","",AC54-2*AD54)</f>
        <v>1029.5690013765727</v>
      </c>
      <c r="AN54" s="36">
        <f t="shared" ref="AN54:AN58" si="55">IF(L54="","",(AK54-AM54)/(AM54*(AJ54-AL54))*7500.6)</f>
        <v>7.6262581760358632</v>
      </c>
      <c r="AO54" s="37">
        <f t="shared" ref="AO54:AO58" si="56">IF(L54="","",AK54/2)</f>
        <v>536.24425854740343</v>
      </c>
      <c r="AP54" s="37">
        <f t="shared" ref="AP54:AP58" si="57">IF(L54="","",AM54/2)</f>
        <v>514.78450068828636</v>
      </c>
      <c r="AQ54" s="138">
        <f t="shared" ref="AQ54:AQ58" si="58">IF(L54="","",(U54-2*V54)/2)</f>
        <v>489.56068556485258</v>
      </c>
      <c r="AR54"/>
    </row>
    <row r="55" spans="1:44" ht="15" customHeight="1" x14ac:dyDescent="0.25">
      <c r="A55" s="209"/>
      <c r="B55" s="194"/>
      <c r="C55" s="27">
        <v>241</v>
      </c>
      <c r="D55" s="28"/>
      <c r="H55" s="30">
        <v>9.07</v>
      </c>
      <c r="I55" s="31">
        <v>821.00000000000011</v>
      </c>
      <c r="J55" s="31">
        <v>108.16300000000001</v>
      </c>
      <c r="K55" s="149">
        <f t="shared" si="50"/>
        <v>604.67400000000009</v>
      </c>
      <c r="L55" s="35">
        <v>173.99999999999963</v>
      </c>
      <c r="M55" s="31">
        <v>1065.602690134215</v>
      </c>
      <c r="N55" s="31">
        <v>60.752058783198223</v>
      </c>
      <c r="O55" s="34">
        <v>1.2630090090090091</v>
      </c>
      <c r="P55" s="34">
        <v>1.4096499358913983</v>
      </c>
      <c r="Q55" s="31">
        <v>21.209808877387474</v>
      </c>
      <c r="R55" s="31">
        <v>103.96121047537939</v>
      </c>
      <c r="S55" s="32">
        <v>180.24818428821678</v>
      </c>
      <c r="T55" s="35">
        <v>100.00000000000027</v>
      </c>
      <c r="U55" s="31">
        <v>1025.1387728768264</v>
      </c>
      <c r="V55" s="31">
        <v>63.480718924212255</v>
      </c>
      <c r="W55" s="34">
        <v>1.2630090090090091</v>
      </c>
      <c r="X55" s="34">
        <v>1.3490574338209353</v>
      </c>
      <c r="Y55" s="31">
        <v>15.505998774874868</v>
      </c>
      <c r="Z55" s="31">
        <v>90.538248627721259</v>
      </c>
      <c r="AA55" s="32">
        <v>94.316041417983058</v>
      </c>
      <c r="AB55" s="35">
        <v>133.00000000000048</v>
      </c>
      <c r="AC55" s="31">
        <v>1048.0959120777773</v>
      </c>
      <c r="AD55" s="31">
        <v>61.901317400927582</v>
      </c>
      <c r="AE55" s="34">
        <v>1.2630090090090091</v>
      </c>
      <c r="AF55" s="34">
        <v>1.3834784034454577</v>
      </c>
      <c r="AG55" s="31">
        <v>18.316203155134012</v>
      </c>
      <c r="AH55" s="31">
        <v>97.530908972534007</v>
      </c>
      <c r="AI55" s="32">
        <v>132.3813643372404</v>
      </c>
      <c r="AJ55" s="33">
        <f t="shared" si="51"/>
        <v>173.99999999999963</v>
      </c>
      <c r="AK55" s="31">
        <f t="shared" si="52"/>
        <v>944.09857256781856</v>
      </c>
      <c r="AL55" s="34">
        <f t="shared" si="53"/>
        <v>133.00000000000048</v>
      </c>
      <c r="AM55" s="31">
        <f t="shared" si="54"/>
        <v>924.29327727592204</v>
      </c>
      <c r="AN55" s="36">
        <f t="shared" si="55"/>
        <v>3.9199784236632302</v>
      </c>
      <c r="AO55" s="37">
        <f t="shared" si="56"/>
        <v>472.04928628390928</v>
      </c>
      <c r="AP55" s="37">
        <f t="shared" si="57"/>
        <v>462.14663863796102</v>
      </c>
      <c r="AQ55" s="138">
        <f t="shared" si="58"/>
        <v>449.08866751420089</v>
      </c>
    </row>
    <row r="56" spans="1:44" ht="15" customHeight="1" x14ac:dyDescent="0.25">
      <c r="A56" s="209"/>
      <c r="B56" s="194"/>
      <c r="C56" s="27">
        <v>639</v>
      </c>
      <c r="D56" s="28"/>
      <c r="H56" s="30">
        <v>7.38</v>
      </c>
      <c r="I56" s="31">
        <v>818.00000000000011</v>
      </c>
      <c r="J56" s="31">
        <v>112.28899999999997</v>
      </c>
      <c r="K56" s="149">
        <f t="shared" si="50"/>
        <v>593.42200000000014</v>
      </c>
      <c r="L56" s="35">
        <v>174.00000000000045</v>
      </c>
      <c r="M56" s="31">
        <v>1119.243519182796</v>
      </c>
      <c r="N56" s="31">
        <v>59.883225621993105</v>
      </c>
      <c r="O56" s="34">
        <v>1.2491518184851518</v>
      </c>
      <c r="P56" s="34">
        <v>1.5011248139263849</v>
      </c>
      <c r="Q56" s="31">
        <v>22.312538940727428</v>
      </c>
      <c r="R56" s="31">
        <v>137.99689828271781</v>
      </c>
      <c r="S56" s="32">
        <v>193.58968182291397</v>
      </c>
      <c r="T56" s="35">
        <v>100.00000000000017</v>
      </c>
      <c r="U56" s="31">
        <v>1063.8453304847435</v>
      </c>
      <c r="V56" s="31">
        <v>63.410327812218448</v>
      </c>
      <c r="W56" s="34">
        <v>1.2491518184851518</v>
      </c>
      <c r="X56" s="34">
        <v>1.4176270494189902</v>
      </c>
      <c r="Y56" s="31">
        <v>14.381679943146789</v>
      </c>
      <c r="Z56" s="31">
        <v>97.563492779505253</v>
      </c>
      <c r="AA56" s="32">
        <v>98.504560662675544</v>
      </c>
      <c r="AB56" s="35">
        <v>133.00000000000051</v>
      </c>
      <c r="AC56" s="31">
        <v>1094.2508369754</v>
      </c>
      <c r="AD56" s="31">
        <v>61.421483892705744</v>
      </c>
      <c r="AE56" s="34">
        <v>1.2491518184851518</v>
      </c>
      <c r="AF56" s="34">
        <v>1.4635301888204861</v>
      </c>
      <c r="AG56" s="31">
        <v>18.129712735274865</v>
      </c>
      <c r="AH56" s="31">
        <v>116.70469569109098</v>
      </c>
      <c r="AI56" s="32">
        <v>140.21622260952935</v>
      </c>
      <c r="AJ56" s="33">
        <f t="shared" si="51"/>
        <v>174.00000000000045</v>
      </c>
      <c r="AK56" s="31">
        <f t="shared" si="52"/>
        <v>999.4770679388098</v>
      </c>
      <c r="AL56" s="34">
        <f t="shared" si="53"/>
        <v>133.00000000000051</v>
      </c>
      <c r="AM56" s="31">
        <f t="shared" si="54"/>
        <v>971.40786918998856</v>
      </c>
      <c r="AN56" s="36">
        <f t="shared" si="55"/>
        <v>5.2861629587862353</v>
      </c>
      <c r="AO56" s="37">
        <f t="shared" si="56"/>
        <v>499.7385339694049</v>
      </c>
      <c r="AP56" s="37">
        <f t="shared" si="57"/>
        <v>485.70393459499428</v>
      </c>
      <c r="AQ56" s="138">
        <f t="shared" si="58"/>
        <v>468.51233743015331</v>
      </c>
    </row>
    <row r="57" spans="1:44" ht="15" customHeight="1" x14ac:dyDescent="0.25">
      <c r="A57" s="209"/>
      <c r="B57" s="194"/>
      <c r="C57" s="27">
        <v>640</v>
      </c>
      <c r="D57" s="28"/>
      <c r="G57" s="29"/>
      <c r="H57" s="30">
        <v>5.18</v>
      </c>
      <c r="I57" s="31">
        <v>846</v>
      </c>
      <c r="J57" s="31">
        <v>142.18799999999999</v>
      </c>
      <c r="K57" s="149">
        <f t="shared" si="50"/>
        <v>561.62400000000002</v>
      </c>
      <c r="L57" s="35">
        <v>174.00000000000003</v>
      </c>
      <c r="M57" s="31">
        <v>1098.2163853584464</v>
      </c>
      <c r="N57" s="31">
        <v>77.496630298840856</v>
      </c>
      <c r="O57" s="34">
        <v>1.2651157824491157</v>
      </c>
      <c r="P57" s="34">
        <v>1.4502733046035099</v>
      </c>
      <c r="Q57" s="31">
        <v>14.446866221270119</v>
      </c>
      <c r="R57" s="31">
        <v>102.32816539843481</v>
      </c>
      <c r="S57" s="32">
        <v>141.17122339658408</v>
      </c>
      <c r="T57" s="35">
        <v>99.999999999999645</v>
      </c>
      <c r="U57" s="31">
        <v>1052.3203014785329</v>
      </c>
      <c r="V57" s="31">
        <v>81.478058982256357</v>
      </c>
      <c r="W57" s="34">
        <v>1.2651157824491157</v>
      </c>
      <c r="X57" s="34">
        <v>1.3794056402793311</v>
      </c>
      <c r="Y57" s="31">
        <v>9.3349057202108341</v>
      </c>
      <c r="Z57" s="31">
        <v>75.9856711984377</v>
      </c>
      <c r="AA57" s="32">
        <v>72.761940102126147</v>
      </c>
      <c r="AB57" s="35">
        <v>132.99999999999957</v>
      </c>
      <c r="AC57" s="31">
        <v>1077.0553300894517</v>
      </c>
      <c r="AD57" s="31">
        <v>79.278599153518144</v>
      </c>
      <c r="AE57" s="34">
        <v>1.2651157824491157</v>
      </c>
      <c r="AF57" s="34">
        <v>1.4176750764919233</v>
      </c>
      <c r="AG57" s="31">
        <v>11.704803625732726</v>
      </c>
      <c r="AH57" s="31">
        <v>88.321360854339559</v>
      </c>
      <c r="AI57" s="32">
        <v>102.71627467868174</v>
      </c>
      <c r="AJ57" s="33">
        <f t="shared" si="51"/>
        <v>174.00000000000003</v>
      </c>
      <c r="AK57" s="31">
        <f t="shared" si="52"/>
        <v>943.22312476076468</v>
      </c>
      <c r="AL57" s="34">
        <f t="shared" si="53"/>
        <v>132.99999999999957</v>
      </c>
      <c r="AM57" s="31">
        <f t="shared" si="54"/>
        <v>918.49813178241538</v>
      </c>
      <c r="AN57" s="36">
        <f t="shared" si="55"/>
        <v>4.9245896555043167</v>
      </c>
      <c r="AO57" s="37">
        <f t="shared" si="56"/>
        <v>471.61156238038234</v>
      </c>
      <c r="AP57" s="37">
        <f t="shared" si="57"/>
        <v>459.24906589120769</v>
      </c>
      <c r="AQ57" s="138">
        <f t="shared" si="58"/>
        <v>444.68209175701008</v>
      </c>
    </row>
    <row r="58" spans="1:44" ht="15" customHeight="1" x14ac:dyDescent="0.25">
      <c r="A58" s="209"/>
      <c r="B58" s="194"/>
      <c r="C58" s="27">
        <v>667</v>
      </c>
      <c r="D58" s="28"/>
      <c r="G58" s="142"/>
      <c r="H58" s="30">
        <v>8.59</v>
      </c>
      <c r="I58" s="31">
        <v>822.00000000000011</v>
      </c>
      <c r="J58" s="31">
        <v>120.087</v>
      </c>
      <c r="K58" s="149">
        <f t="shared" si="50"/>
        <v>581.82600000000014</v>
      </c>
      <c r="L58" s="35">
        <v>174.00000000000006</v>
      </c>
      <c r="M58" s="31">
        <v>1162.6580530648753</v>
      </c>
      <c r="N58" s="31">
        <v>58.558639797078762</v>
      </c>
      <c r="O58" s="34">
        <v>1.3037073740407072</v>
      </c>
      <c r="P58" s="34">
        <v>1.572986129716641</v>
      </c>
      <c r="Q58" s="31">
        <v>27.290774813180043</v>
      </c>
      <c r="R58" s="31">
        <v>158.53621043921046</v>
      </c>
      <c r="S58" s="32">
        <v>207.0925859443899</v>
      </c>
      <c r="T58" s="35">
        <v>99.999999999999957</v>
      </c>
      <c r="U58" s="31">
        <v>1094.6813114579243</v>
      </c>
      <c r="V58" s="31">
        <v>62.647728637906575</v>
      </c>
      <c r="W58" s="34">
        <v>1.3037073740407072</v>
      </c>
      <c r="X58" s="34">
        <v>1.470315527451433</v>
      </c>
      <c r="Y58" s="31">
        <v>17.39351406549121</v>
      </c>
      <c r="Z58" s="31">
        <v>98.473220702591135</v>
      </c>
      <c r="AA58" s="32">
        <v>103.14701337899743</v>
      </c>
      <c r="AB58" s="35">
        <v>133.00000000000003</v>
      </c>
      <c r="AC58" s="31">
        <v>1132.1725529841081</v>
      </c>
      <c r="AD58" s="31">
        <v>60.320409127595283</v>
      </c>
      <c r="AE58" s="34">
        <v>1.3037073740407072</v>
      </c>
      <c r="AF58" s="34">
        <v>1.5270441548404328</v>
      </c>
      <c r="AG58" s="31">
        <v>22.084558285639453</v>
      </c>
      <c r="AH58" s="31">
        <v>125.18242284865512</v>
      </c>
      <c r="AI58" s="32">
        <v>148.67302713671859</v>
      </c>
      <c r="AJ58" s="33">
        <f t="shared" si="51"/>
        <v>174.00000000000006</v>
      </c>
      <c r="AK58" s="31">
        <f t="shared" si="52"/>
        <v>1045.5407734707178</v>
      </c>
      <c r="AL58" s="34">
        <f t="shared" si="53"/>
        <v>133.00000000000003</v>
      </c>
      <c r="AM58" s="31">
        <f t="shared" si="54"/>
        <v>1011.5317347289175</v>
      </c>
      <c r="AN58" s="36">
        <f t="shared" si="55"/>
        <v>6.1507346760774482</v>
      </c>
      <c r="AO58" s="37">
        <f t="shared" si="56"/>
        <v>522.7703867353589</v>
      </c>
      <c r="AP58" s="37">
        <f t="shared" si="57"/>
        <v>505.76586736445876</v>
      </c>
      <c r="AQ58" s="138">
        <f t="shared" si="58"/>
        <v>484.69292709105554</v>
      </c>
    </row>
    <row r="59" spans="1:44" ht="15" customHeight="1" x14ac:dyDescent="0.25">
      <c r="A59" s="209"/>
      <c r="B59" s="194"/>
      <c r="C59" s="27"/>
      <c r="D59" s="28"/>
      <c r="G59" s="142"/>
      <c r="H59" s="30"/>
      <c r="I59" s="31"/>
      <c r="J59" s="31"/>
      <c r="K59" s="149"/>
      <c r="L59" s="35"/>
      <c r="M59" s="31"/>
      <c r="N59" s="31"/>
      <c r="O59" s="34"/>
      <c r="P59" s="34"/>
      <c r="Q59" s="31"/>
      <c r="R59" s="31"/>
      <c r="S59" s="32"/>
      <c r="T59" s="35"/>
      <c r="U59" s="31"/>
      <c r="V59" s="31"/>
      <c r="W59" s="34"/>
      <c r="X59" s="34"/>
      <c r="Y59" s="31"/>
      <c r="Z59" s="31"/>
      <c r="AA59" s="32"/>
      <c r="AB59" s="35"/>
      <c r="AC59" s="31"/>
      <c r="AD59" s="31"/>
      <c r="AE59" s="34"/>
      <c r="AF59" s="34"/>
      <c r="AG59" s="31"/>
      <c r="AH59" s="31"/>
      <c r="AI59" s="32"/>
      <c r="AJ59" s="33"/>
      <c r="AK59" s="31"/>
      <c r="AL59" s="34"/>
      <c r="AM59" s="31"/>
      <c r="AN59" s="36"/>
      <c r="AO59" s="37"/>
      <c r="AP59" s="37"/>
      <c r="AQ59" s="138"/>
    </row>
    <row r="60" spans="1:44" ht="15" customHeight="1" x14ac:dyDescent="0.25">
      <c r="A60" s="209"/>
      <c r="B60" s="194"/>
      <c r="C60" s="27"/>
      <c r="D60" s="28"/>
      <c r="G60" s="142"/>
      <c r="H60" s="30"/>
      <c r="I60" s="31"/>
      <c r="J60" s="31"/>
      <c r="K60" s="149"/>
      <c r="L60" s="35"/>
      <c r="M60" s="31"/>
      <c r="N60" s="31"/>
      <c r="O60" s="34"/>
      <c r="P60" s="34"/>
      <c r="Q60" s="31"/>
      <c r="R60" s="31"/>
      <c r="S60" s="32"/>
      <c r="T60" s="35"/>
      <c r="U60" s="31"/>
      <c r="V60" s="31"/>
      <c r="W60" s="34"/>
      <c r="X60" s="34"/>
      <c r="Y60" s="31"/>
      <c r="Z60" s="31"/>
      <c r="AA60" s="32"/>
      <c r="AB60" s="35"/>
      <c r="AC60" s="31"/>
      <c r="AD60" s="31"/>
      <c r="AE60" s="34"/>
      <c r="AF60" s="34"/>
      <c r="AG60" s="31"/>
      <c r="AH60" s="31"/>
      <c r="AI60" s="32"/>
      <c r="AJ60" s="33"/>
      <c r="AK60" s="31"/>
      <c r="AL60" s="34"/>
      <c r="AM60" s="31"/>
      <c r="AN60" s="36"/>
      <c r="AO60" s="37"/>
      <c r="AP60" s="37"/>
      <c r="AQ60" s="138"/>
    </row>
    <row r="61" spans="1:44" ht="15" customHeight="1" thickBot="1" x14ac:dyDescent="0.3">
      <c r="A61" s="209"/>
      <c r="B61" s="194"/>
      <c r="C61" s="27"/>
      <c r="D61" s="39"/>
      <c r="E61" s="40"/>
      <c r="F61" s="40"/>
      <c r="G61" s="40"/>
      <c r="H61" s="30"/>
      <c r="I61" s="31"/>
      <c r="J61" s="31"/>
      <c r="K61" s="150"/>
      <c r="L61" s="35"/>
      <c r="M61" s="31"/>
      <c r="N61" s="31"/>
      <c r="O61" s="34"/>
      <c r="P61" s="34"/>
      <c r="Q61" s="31"/>
      <c r="R61" s="31"/>
      <c r="S61" s="32"/>
      <c r="T61" s="35"/>
      <c r="U61" s="31"/>
      <c r="V61" s="31"/>
      <c r="W61" s="34"/>
      <c r="X61" s="34"/>
      <c r="Y61" s="31"/>
      <c r="Z61" s="31"/>
      <c r="AA61" s="32"/>
      <c r="AB61" s="35"/>
      <c r="AC61" s="31"/>
      <c r="AD61" s="31"/>
      <c r="AE61" s="34"/>
      <c r="AF61" s="34"/>
      <c r="AG61" s="31"/>
      <c r="AH61" s="31"/>
      <c r="AI61" s="32"/>
      <c r="AJ61" s="33"/>
      <c r="AK61" s="31"/>
      <c r="AL61" s="34"/>
      <c r="AM61" s="31"/>
      <c r="AN61" s="36"/>
      <c r="AO61" s="42"/>
      <c r="AP61" s="42"/>
      <c r="AQ61" s="138"/>
    </row>
    <row r="62" spans="1:44" ht="15" customHeight="1" x14ac:dyDescent="0.25">
      <c r="A62" s="209"/>
      <c r="B62" s="194"/>
      <c r="C62" s="145"/>
      <c r="D62" s="44"/>
      <c r="E62" s="45"/>
      <c r="F62" s="45"/>
      <c r="G62" s="46"/>
      <c r="H62" s="47">
        <f t="shared" ref="H62:AQ62" si="59">AVERAGE(H53:H58)</f>
        <v>7.628333333333333</v>
      </c>
      <c r="I62" s="48">
        <f t="shared" si="59"/>
        <v>803.33333333333337</v>
      </c>
      <c r="J62" s="49">
        <f t="shared" si="59"/>
        <v>116.14816666666667</v>
      </c>
      <c r="K62" s="135">
        <f t="shared" si="59"/>
        <v>571.03699999999992</v>
      </c>
      <c r="L62" s="44">
        <f t="shared" si="59"/>
        <v>174</v>
      </c>
      <c r="M62" s="48">
        <f t="shared" si="59"/>
        <v>1112.8949946064765</v>
      </c>
      <c r="N62" s="48">
        <f t="shared" si="59"/>
        <v>59.335153584329824</v>
      </c>
      <c r="O62" s="50">
        <f t="shared" si="59"/>
        <v>1.2851420309198087</v>
      </c>
      <c r="P62" s="50">
        <f t="shared" si="59"/>
        <v>1.5369135111247996</v>
      </c>
      <c r="Q62" s="48">
        <f t="shared" si="59"/>
        <v>25.280985271627117</v>
      </c>
      <c r="R62" s="48">
        <f t="shared" si="59"/>
        <v>143.12078411533187</v>
      </c>
      <c r="S62" s="49">
        <f t="shared" si="59"/>
        <v>199.44591822342295</v>
      </c>
      <c r="T62" s="45">
        <f t="shared" si="59"/>
        <v>100.00000000000004</v>
      </c>
      <c r="U62" s="48">
        <f t="shared" si="59"/>
        <v>1054.6229561691264</v>
      </c>
      <c r="V62" s="48">
        <f t="shared" si="59"/>
        <v>62.944752889894467</v>
      </c>
      <c r="W62" s="50">
        <f t="shared" si="59"/>
        <v>1.2851420309198087</v>
      </c>
      <c r="X62" s="50">
        <f t="shared" si="59"/>
        <v>1.4460423240818869</v>
      </c>
      <c r="Y62" s="48">
        <f t="shared" si="59"/>
        <v>16.520489334580002</v>
      </c>
      <c r="Z62" s="48">
        <f t="shared" si="59"/>
        <v>99.413243115515399</v>
      </c>
      <c r="AA62" s="49">
        <f t="shared" si="59"/>
        <v>100.57372659314198</v>
      </c>
      <c r="AB62" s="44">
        <f t="shared" si="59"/>
        <v>133.00000000000003</v>
      </c>
      <c r="AC62" s="48">
        <f t="shared" si="59"/>
        <v>1086.6797127581906</v>
      </c>
      <c r="AD62" s="48">
        <f t="shared" si="59"/>
        <v>60.901585956365949</v>
      </c>
      <c r="AE62" s="50">
        <f t="shared" si="59"/>
        <v>1.2851420309198087</v>
      </c>
      <c r="AF62" s="50">
        <f t="shared" si="59"/>
        <v>1.4961023022209865</v>
      </c>
      <c r="AG62" s="48">
        <f t="shared" si="59"/>
        <v>20.666449247405609</v>
      </c>
      <c r="AH62" s="48">
        <f t="shared" si="59"/>
        <v>119.17239646156447</v>
      </c>
      <c r="AI62" s="49">
        <f t="shared" si="59"/>
        <v>143.91790984721413</v>
      </c>
      <c r="AJ62" s="44">
        <f t="shared" si="59"/>
        <v>174</v>
      </c>
      <c r="AK62" s="48">
        <f t="shared" si="59"/>
        <v>994.2246874378169</v>
      </c>
      <c r="AL62" s="45">
        <f t="shared" si="59"/>
        <v>133.00000000000003</v>
      </c>
      <c r="AM62" s="48">
        <f t="shared" si="59"/>
        <v>964.87654084545875</v>
      </c>
      <c r="AN62" s="51">
        <f t="shared" si="59"/>
        <v>5.5183984313475873</v>
      </c>
      <c r="AO62" s="52">
        <f t="shared" si="59"/>
        <v>497.11234371890845</v>
      </c>
      <c r="AP62" s="53">
        <f t="shared" si="59"/>
        <v>482.43827042272937</v>
      </c>
      <c r="AQ62" s="53">
        <f t="shared" si="59"/>
        <v>464.36672519466879</v>
      </c>
    </row>
    <row r="63" spans="1:44" ht="15" customHeight="1" x14ac:dyDescent="0.25">
      <c r="A63" s="209"/>
      <c r="B63" s="194"/>
      <c r="C63" s="146"/>
      <c r="D63" s="54"/>
      <c r="E63" s="55"/>
      <c r="F63" s="55"/>
      <c r="G63" s="56"/>
      <c r="H63" s="57">
        <f t="shared" ref="H63:AQ63" si="60">_xlfn.STDEV.S(H53:H58)</f>
        <v>1.3604031265278249</v>
      </c>
      <c r="I63" s="58">
        <f t="shared" si="60"/>
        <v>37.861149832865202</v>
      </c>
      <c r="J63" s="59">
        <f t="shared" si="60"/>
        <v>14.012005401321597</v>
      </c>
      <c r="K63" s="59">
        <f t="shared" si="60"/>
        <v>28.270269096703036</v>
      </c>
      <c r="L63" s="54">
        <f t="shared" si="60"/>
        <v>2.7379416175773022E-13</v>
      </c>
      <c r="M63" s="58">
        <f t="shared" si="60"/>
        <v>48.070965376941182</v>
      </c>
      <c r="N63" s="58">
        <f t="shared" si="60"/>
        <v>10.206228051518572</v>
      </c>
      <c r="O63" s="60">
        <f t="shared" si="60"/>
        <v>4.402713097863907E-2</v>
      </c>
      <c r="P63" s="60">
        <f t="shared" si="60"/>
        <v>0.12318048571167513</v>
      </c>
      <c r="Q63" s="58">
        <f t="shared" si="60"/>
        <v>7.4063346376656902</v>
      </c>
      <c r="R63" s="58">
        <f t="shared" si="60"/>
        <v>34.950010796290528</v>
      </c>
      <c r="S63" s="59">
        <f t="shared" si="60"/>
        <v>37.196136327746757</v>
      </c>
      <c r="T63" s="55">
        <f t="shared" si="60"/>
        <v>2.1987825036082358E-13</v>
      </c>
      <c r="U63" s="58">
        <f t="shared" si="60"/>
        <v>35.607529400007586</v>
      </c>
      <c r="V63" s="58">
        <f t="shared" si="60"/>
        <v>10.321424984685686</v>
      </c>
      <c r="W63" s="60">
        <f t="shared" si="60"/>
        <v>4.402713097863907E-2</v>
      </c>
      <c r="X63" s="60">
        <f t="shared" si="60"/>
        <v>9.5399400888388622E-2</v>
      </c>
      <c r="Y63" s="58">
        <f t="shared" si="60"/>
        <v>4.6278431640781266</v>
      </c>
      <c r="Z63" s="58">
        <f t="shared" si="60"/>
        <v>16.518416958729361</v>
      </c>
      <c r="AA63" s="59">
        <f t="shared" si="60"/>
        <v>16.705497841017849</v>
      </c>
      <c r="AB63" s="54">
        <f t="shared" si="60"/>
        <v>3.9259013305654678E-13</v>
      </c>
      <c r="AC63" s="58">
        <f t="shared" si="60"/>
        <v>41.654167631033729</v>
      </c>
      <c r="AD63" s="58">
        <f t="shared" si="60"/>
        <v>10.27432130553496</v>
      </c>
      <c r="AE63" s="60">
        <f t="shared" si="60"/>
        <v>4.402713097863907E-2</v>
      </c>
      <c r="AF63" s="60">
        <f t="shared" si="60"/>
        <v>0.11001026581193896</v>
      </c>
      <c r="AG63" s="58">
        <f t="shared" si="60"/>
        <v>5.8663610453450747</v>
      </c>
      <c r="AH63" s="58">
        <f t="shared" si="60"/>
        <v>23.085331386262776</v>
      </c>
      <c r="AI63" s="59">
        <f t="shared" si="60"/>
        <v>25.505897687765941</v>
      </c>
      <c r="AJ63" s="54">
        <f t="shared" si="60"/>
        <v>2.7379416175773022E-13</v>
      </c>
      <c r="AK63" s="58">
        <f t="shared" si="60"/>
        <v>54.83783971789812</v>
      </c>
      <c r="AL63" s="55">
        <f t="shared" si="60"/>
        <v>3.9259013305654678E-13</v>
      </c>
      <c r="AM63" s="58">
        <f t="shared" si="60"/>
        <v>47.240486852804516</v>
      </c>
      <c r="AN63" s="61">
        <f t="shared" si="60"/>
        <v>1.2573064109482126</v>
      </c>
      <c r="AO63" s="62">
        <f t="shared" si="60"/>
        <v>27.41891985894906</v>
      </c>
      <c r="AP63" s="63">
        <f t="shared" si="60"/>
        <v>23.620243426402258</v>
      </c>
      <c r="AQ63" s="63">
        <f t="shared" si="60"/>
        <v>19.504669823052733</v>
      </c>
    </row>
    <row r="64" spans="1:44" ht="15" customHeight="1" thickBot="1" x14ac:dyDescent="0.3">
      <c r="A64" s="209"/>
      <c r="B64" s="195"/>
      <c r="C64" s="147"/>
      <c r="D64" s="64"/>
      <c r="E64" s="65"/>
      <c r="F64" s="65"/>
      <c r="G64" s="66"/>
      <c r="H64" s="67">
        <f t="shared" ref="H64:AQ64" si="61">_xlfn.STDEV.S(H53:H58)/SQRT(COUNT(H53:H58))</f>
        <v>0.55538225074667891</v>
      </c>
      <c r="I64" s="68">
        <f t="shared" si="61"/>
        <v>15.456749694263394</v>
      </c>
      <c r="J64" s="69">
        <f t="shared" si="61"/>
        <v>5.7203772510599569</v>
      </c>
      <c r="K64" s="136">
        <f t="shared" si="61"/>
        <v>11.541289029682392</v>
      </c>
      <c r="L64" s="64">
        <f t="shared" si="61"/>
        <v>1.1177599847657976E-13</v>
      </c>
      <c r="M64" s="68">
        <f t="shared" si="61"/>
        <v>19.624889436083787</v>
      </c>
      <c r="N64" s="68">
        <f t="shared" si="61"/>
        <v>4.1666751541167812</v>
      </c>
      <c r="O64" s="70">
        <f t="shared" si="61"/>
        <v>1.7974000956057987E-2</v>
      </c>
      <c r="P64" s="70">
        <f t="shared" si="61"/>
        <v>5.0288222710299681E-2</v>
      </c>
      <c r="Q64" s="68">
        <f t="shared" si="61"/>
        <v>3.0236234544303127</v>
      </c>
      <c r="R64" s="68">
        <f t="shared" si="61"/>
        <v>14.268282159279165</v>
      </c>
      <c r="S64" s="69">
        <f t="shared" si="61"/>
        <v>15.185259067663406</v>
      </c>
      <c r="T64" s="65">
        <f t="shared" si="61"/>
        <v>8.9764919819991507E-14</v>
      </c>
      <c r="U64" s="68">
        <f t="shared" si="61"/>
        <v>14.536713005194841</v>
      </c>
      <c r="V64" s="68">
        <f t="shared" si="61"/>
        <v>4.2137041051489357</v>
      </c>
      <c r="W64" s="70">
        <f t="shared" si="61"/>
        <v>1.7974000956057987E-2</v>
      </c>
      <c r="X64" s="70">
        <f t="shared" si="61"/>
        <v>3.8946642323961396E-2</v>
      </c>
      <c r="Y64" s="68">
        <f t="shared" si="61"/>
        <v>1.88930906026977</v>
      </c>
      <c r="Z64" s="68">
        <f t="shared" si="61"/>
        <v>6.7436154845705456</v>
      </c>
      <c r="AA64" s="69">
        <f t="shared" si="61"/>
        <v>6.8199909349432914</v>
      </c>
      <c r="AB64" s="64">
        <f t="shared" si="61"/>
        <v>1.6027425067331574E-13</v>
      </c>
      <c r="AC64" s="68">
        <f t="shared" si="61"/>
        <v>17.005242726064701</v>
      </c>
      <c r="AD64" s="68">
        <f t="shared" si="61"/>
        <v>4.194474108661093</v>
      </c>
      <c r="AE64" s="70">
        <f t="shared" si="61"/>
        <v>1.7974000956057987E-2</v>
      </c>
      <c r="AF64" s="70">
        <f t="shared" si="61"/>
        <v>4.4911502951199236E-2</v>
      </c>
      <c r="AG64" s="68">
        <f t="shared" si="61"/>
        <v>2.3949318680059273</v>
      </c>
      <c r="AH64" s="68">
        <f t="shared" si="61"/>
        <v>9.4245470732335406</v>
      </c>
      <c r="AI64" s="69">
        <f t="shared" si="61"/>
        <v>10.412739127776643</v>
      </c>
      <c r="AJ64" s="64">
        <f t="shared" si="61"/>
        <v>1.1177599847657976E-13</v>
      </c>
      <c r="AK64" s="68">
        <f t="shared" si="61"/>
        <v>22.387454317563236</v>
      </c>
      <c r="AL64" s="65">
        <f t="shared" si="61"/>
        <v>1.6027425067331574E-13</v>
      </c>
      <c r="AM64" s="68">
        <f t="shared" si="61"/>
        <v>19.285847998338042</v>
      </c>
      <c r="AN64" s="71">
        <f t="shared" si="61"/>
        <v>0.5132931928588631</v>
      </c>
      <c r="AO64" s="72">
        <f t="shared" si="61"/>
        <v>11.193727158781618</v>
      </c>
      <c r="AP64" s="73">
        <f t="shared" si="61"/>
        <v>9.642923999169021</v>
      </c>
      <c r="AQ64" s="73">
        <f t="shared" si="61"/>
        <v>7.9627481113233767</v>
      </c>
    </row>
    <row r="65" spans="1:43" ht="15" customHeight="1" x14ac:dyDescent="0.25">
      <c r="A65" s="209"/>
      <c r="B65" s="193" t="s">
        <v>71</v>
      </c>
      <c r="C65" s="14">
        <v>745</v>
      </c>
      <c r="D65" s="15"/>
      <c r="E65" s="16"/>
      <c r="F65" s="16"/>
      <c r="G65" s="16"/>
      <c r="H65" s="18">
        <v>5.26</v>
      </c>
      <c r="I65" s="19">
        <v>862.84699999999998</v>
      </c>
      <c r="J65" s="19">
        <v>88.379845023155212</v>
      </c>
      <c r="K65" s="148">
        <f t="shared" ref="K65:K73" si="62">IF(I65="","",I65-2*J65)</f>
        <v>686.08730995368956</v>
      </c>
      <c r="L65" s="23">
        <v>152.99999999999966</v>
      </c>
      <c r="M65" s="19">
        <v>1152.4702776790903</v>
      </c>
      <c r="N65" s="19">
        <v>48.308424175783962</v>
      </c>
      <c r="O65" s="22">
        <v>1.2832185518852186</v>
      </c>
      <c r="P65" s="22">
        <v>1.425705204420604</v>
      </c>
      <c r="Q65" s="19">
        <v>29.67966702420896</v>
      </c>
      <c r="R65" s="19">
        <v>156.63290864142036</v>
      </c>
      <c r="S65" s="20">
        <v>222.91408159906172</v>
      </c>
      <c r="T65" s="23">
        <v>100</v>
      </c>
      <c r="U65" s="19">
        <v>1100.5008479578412</v>
      </c>
      <c r="V65" s="19">
        <v>50.815533416372624</v>
      </c>
      <c r="W65" s="22">
        <v>1.2832185518852186</v>
      </c>
      <c r="X65" s="22">
        <v>1.3553645339199079</v>
      </c>
      <c r="Y65" s="19">
        <v>21.033057376303272</v>
      </c>
      <c r="Z65" s="19">
        <v>109.72235974413158</v>
      </c>
      <c r="AA65" s="20">
        <v>131.03209812680129</v>
      </c>
      <c r="AB65" s="23">
        <v>112.0000000000001</v>
      </c>
      <c r="AC65" s="19">
        <v>1115.835461161895</v>
      </c>
      <c r="AD65" s="19">
        <v>50.047791601648292</v>
      </c>
      <c r="AE65" s="22">
        <v>1.2832185518852186</v>
      </c>
      <c r="AF65" s="22">
        <v>1.3761560612497656</v>
      </c>
      <c r="AG65" s="19">
        <v>23.178049393693335</v>
      </c>
      <c r="AH65" s="19">
        <v>120.30915603814177</v>
      </c>
      <c r="AI65" s="20">
        <v>151.52382207008131</v>
      </c>
      <c r="AJ65" s="21">
        <f>IF(L65="","",L65)</f>
        <v>152.99999999999966</v>
      </c>
      <c r="AK65" s="19">
        <f>IF(L65="","",(M65-2*N65))</f>
        <v>1055.8534293275222</v>
      </c>
      <c r="AL65" s="22">
        <f>IF(L65="","",AB65)</f>
        <v>112.0000000000001</v>
      </c>
      <c r="AM65" s="19">
        <f>IF(L65="","",AC65-2*AD65)</f>
        <v>1015.7398779585984</v>
      </c>
      <c r="AN65" s="24">
        <f>IF(L65="","",(AK65-AM65)/(AM65*(AJ65-AL65))*7500.6)</f>
        <v>7.224715647610144</v>
      </c>
      <c r="AO65" s="25">
        <f>IF(L65="","",AK65/2)</f>
        <v>527.92671466376112</v>
      </c>
      <c r="AP65" s="137">
        <f>IF(L65="","",AM65/2)</f>
        <v>507.86993897929921</v>
      </c>
      <c r="AQ65" s="137">
        <f>IF(L65="","",(U65-2*V65)/2)</f>
        <v>499.43489056254799</v>
      </c>
    </row>
    <row r="66" spans="1:43" ht="15" customHeight="1" x14ac:dyDescent="0.25">
      <c r="A66" s="209"/>
      <c r="B66" s="194"/>
      <c r="C66" s="27">
        <v>799</v>
      </c>
      <c r="D66" s="28"/>
      <c r="H66" s="30">
        <v>5.71</v>
      </c>
      <c r="I66" s="31">
        <v>820.00099999999998</v>
      </c>
      <c r="J66" s="31">
        <v>103.49555313587189</v>
      </c>
      <c r="K66" s="149">
        <f t="shared" si="62"/>
        <v>613.0098937282562</v>
      </c>
      <c r="L66" s="35">
        <v>153.0000000000004</v>
      </c>
      <c r="M66" s="31">
        <v>1122.4861557169932</v>
      </c>
      <c r="N66" s="31">
        <v>50.940569792948587</v>
      </c>
      <c r="O66" s="34">
        <v>1.3585221888555221</v>
      </c>
      <c r="P66" s="34">
        <v>1.4955163154917972</v>
      </c>
      <c r="Q66" s="31">
        <v>29.876539876806081</v>
      </c>
      <c r="R66" s="31">
        <v>155.77420569612551</v>
      </c>
      <c r="S66" s="32">
        <v>204.33870664834276</v>
      </c>
      <c r="T66" s="35">
        <v>100.00000000000007</v>
      </c>
      <c r="U66" s="31">
        <v>1060.8866149026069</v>
      </c>
      <c r="V66" s="31">
        <v>54.223862537733872</v>
      </c>
      <c r="W66" s="34">
        <v>1.3585221888555221</v>
      </c>
      <c r="X66" s="34">
        <v>1.4049617581703713</v>
      </c>
      <c r="Y66" s="31">
        <v>20.190161853225401</v>
      </c>
      <c r="Z66" s="31">
        <v>99.224685011329967</v>
      </c>
      <c r="AA66" s="32">
        <v>117.08788976752689</v>
      </c>
      <c r="AB66" s="35">
        <v>111.99999999999989</v>
      </c>
      <c r="AC66" s="31">
        <v>1078.6929693759566</v>
      </c>
      <c r="AD66" s="31">
        <v>53.229741673309128</v>
      </c>
      <c r="AE66" s="34">
        <v>1.3585221888555221</v>
      </c>
      <c r="AF66" s="34">
        <v>1.4312008822692277</v>
      </c>
      <c r="AG66" s="31">
        <v>22.528727642714443</v>
      </c>
      <c r="AH66" s="31">
        <v>111.19254327371419</v>
      </c>
      <c r="AI66" s="32">
        <v>136.36394240958384</v>
      </c>
      <c r="AJ66" s="33">
        <f t="shared" ref="AJ66:AJ73" si="63">IF(L66="","",L66)</f>
        <v>153.0000000000004</v>
      </c>
      <c r="AK66" s="31">
        <f t="shared" ref="AK66:AK73" si="64">IF(L66="","",(M66-2*N66))</f>
        <v>1020.605016131096</v>
      </c>
      <c r="AL66" s="34">
        <f t="shared" ref="AL66:AL73" si="65">IF(L66="","",AB66)</f>
        <v>111.99999999999989</v>
      </c>
      <c r="AM66" s="31">
        <f t="shared" ref="AM66:AM73" si="66">IF(L66="","",AC66-2*AD66)</f>
        <v>972.23348602933834</v>
      </c>
      <c r="AN66" s="36">
        <f t="shared" ref="AN66:AN73" si="67">IF(L66="","",(AK66-AM66)/(AM66*(AJ66-AL66))*7500.6)</f>
        <v>9.1018861534598834</v>
      </c>
      <c r="AO66" s="37">
        <f t="shared" ref="AO66:AO73" si="68">IF(L66="","",AK66/2)</f>
        <v>510.30250806554801</v>
      </c>
      <c r="AP66" s="138">
        <f t="shared" ref="AP66:AP73" si="69">IF(L66="","",AM66/2)</f>
        <v>486.11674301466917</v>
      </c>
      <c r="AQ66" s="138">
        <f t="shared" ref="AQ66:AQ73" si="70">IF(L66="","",(U66-2*V66)/2)</f>
        <v>476.21944491356959</v>
      </c>
    </row>
    <row r="67" spans="1:43" ht="15" customHeight="1" x14ac:dyDescent="0.25">
      <c r="A67" s="209"/>
      <c r="B67" s="194"/>
      <c r="C67" s="27">
        <v>827</v>
      </c>
      <c r="D67" s="28"/>
      <c r="H67" s="30">
        <v>5.53</v>
      </c>
      <c r="I67" s="31">
        <v>767.71900000000005</v>
      </c>
      <c r="J67" s="31">
        <v>99.09500926733017</v>
      </c>
      <c r="K67" s="149">
        <f t="shared" si="62"/>
        <v>569.52898146533971</v>
      </c>
      <c r="L67" s="35">
        <v>153.00000000000006</v>
      </c>
      <c r="M67" s="31">
        <v>1171.5600085530455</v>
      </c>
      <c r="N67" s="31">
        <v>47.005909172361804</v>
      </c>
      <c r="O67" s="34">
        <v>1.2534324324324324</v>
      </c>
      <c r="P67" s="34">
        <v>1.6818931342089765</v>
      </c>
      <c r="Q67" s="31">
        <v>36.629445445678648</v>
      </c>
      <c r="R67" s="31">
        <v>175.68266980304838</v>
      </c>
      <c r="S67" s="32">
        <v>233.79810399311737</v>
      </c>
      <c r="T67" s="35">
        <v>99.999999999999872</v>
      </c>
      <c r="U67" s="31">
        <v>1106.0767166042306</v>
      </c>
      <c r="V67" s="31">
        <v>50.056511812002547</v>
      </c>
      <c r="W67" s="34">
        <v>1.2534324324324324</v>
      </c>
      <c r="X67" s="34">
        <v>1.5793932306183838</v>
      </c>
      <c r="Y67" s="31">
        <v>25.516303951625353</v>
      </c>
      <c r="Z67" s="31">
        <v>113.26515954672284</v>
      </c>
      <c r="AA67" s="32">
        <v>133.96366895462077</v>
      </c>
      <c r="AB67" s="35">
        <v>111.9999999999997</v>
      </c>
      <c r="AC67" s="31">
        <v>1125.8029324584516</v>
      </c>
      <c r="AD67" s="31">
        <v>49.094719652152619</v>
      </c>
      <c r="AE67" s="34">
        <v>1.2534324324324324</v>
      </c>
      <c r="AF67" s="34">
        <v>1.6103343997968953</v>
      </c>
      <c r="AG67" s="31">
        <v>28.322900668818942</v>
      </c>
      <c r="AH67" s="31">
        <v>126.95016656296163</v>
      </c>
      <c r="AI67" s="32">
        <v>156.27098362446787</v>
      </c>
      <c r="AJ67" s="33">
        <f t="shared" si="63"/>
        <v>153.00000000000006</v>
      </c>
      <c r="AK67" s="31">
        <f t="shared" si="64"/>
        <v>1077.5481902083218</v>
      </c>
      <c r="AL67" s="34">
        <f t="shared" si="65"/>
        <v>111.9999999999997</v>
      </c>
      <c r="AM67" s="31">
        <f t="shared" si="66"/>
        <v>1027.6134931541462</v>
      </c>
      <c r="AN67" s="36">
        <f t="shared" si="67"/>
        <v>8.88965220397988</v>
      </c>
      <c r="AO67" s="37">
        <f t="shared" si="68"/>
        <v>538.77409510416089</v>
      </c>
      <c r="AP67" s="138">
        <f t="shared" si="69"/>
        <v>513.80674657707311</v>
      </c>
      <c r="AQ67" s="138">
        <f t="shared" si="70"/>
        <v>502.98184649011273</v>
      </c>
    </row>
    <row r="68" spans="1:43" ht="15" customHeight="1" x14ac:dyDescent="0.25">
      <c r="A68" s="209"/>
      <c r="B68" s="194"/>
      <c r="C68" s="27">
        <v>850</v>
      </c>
      <c r="D68" s="28"/>
      <c r="H68" s="30">
        <v>4.66</v>
      </c>
      <c r="I68" s="31">
        <v>836.62900000000002</v>
      </c>
      <c r="J68" s="31">
        <v>113.33945393562317</v>
      </c>
      <c r="K68" s="149">
        <f t="shared" si="62"/>
        <v>609.95009212875368</v>
      </c>
      <c r="L68" s="35">
        <v>153.00000000000031</v>
      </c>
      <c r="M68" s="31">
        <v>1145.3797714653135</v>
      </c>
      <c r="N68" s="31">
        <v>60.930124966662056</v>
      </c>
      <c r="O68" s="34">
        <v>1.2406573239906573</v>
      </c>
      <c r="P68" s="34">
        <v>1.4993299051527136</v>
      </c>
      <c r="Q68" s="31">
        <v>21.640648272758003</v>
      </c>
      <c r="R68" s="31">
        <v>110.75186563571191</v>
      </c>
      <c r="S68" s="32">
        <v>171.32502412273033</v>
      </c>
      <c r="T68" s="35">
        <v>99.999999999999773</v>
      </c>
      <c r="U68" s="31">
        <v>1099.1343908215285</v>
      </c>
      <c r="V68" s="31">
        <v>63.821943462340322</v>
      </c>
      <c r="W68" s="34">
        <v>1.2406573239906573</v>
      </c>
      <c r="X68" s="34">
        <v>1.4313941809232777</v>
      </c>
      <c r="Y68" s="31">
        <v>15.53452395590987</v>
      </c>
      <c r="Z68" s="31">
        <v>68.257597656551255</v>
      </c>
      <c r="AA68" s="32">
        <v>101.46910839212639</v>
      </c>
      <c r="AB68" s="35">
        <v>112.00000000000016</v>
      </c>
      <c r="AC68" s="31">
        <v>1112.9183827429342</v>
      </c>
      <c r="AD68" s="31">
        <v>62.929882028474104</v>
      </c>
      <c r="AE68" s="34">
        <v>1.2406573239906573</v>
      </c>
      <c r="AF68" s="34">
        <v>1.4516848839137035</v>
      </c>
      <c r="AG68" s="31">
        <v>17.068639007848091</v>
      </c>
      <c r="AH68" s="31">
        <v>77.296822229940162</v>
      </c>
      <c r="AI68" s="32">
        <v>117.10336083397827</v>
      </c>
      <c r="AJ68" s="33">
        <f t="shared" si="63"/>
        <v>153.00000000000031</v>
      </c>
      <c r="AK68" s="31">
        <f t="shared" si="64"/>
        <v>1023.5195215319894</v>
      </c>
      <c r="AL68" s="34">
        <f t="shared" si="65"/>
        <v>112.00000000000016</v>
      </c>
      <c r="AM68" s="31">
        <f t="shared" si="66"/>
        <v>987.05861868598606</v>
      </c>
      <c r="AN68" s="36">
        <f t="shared" si="67"/>
        <v>6.7576644363293186</v>
      </c>
      <c r="AO68" s="37">
        <f t="shared" si="68"/>
        <v>511.75976076599471</v>
      </c>
      <c r="AP68" s="138">
        <f t="shared" si="69"/>
        <v>493.52930934299303</v>
      </c>
      <c r="AQ68" s="138">
        <f t="shared" si="70"/>
        <v>485.74525194842397</v>
      </c>
    </row>
    <row r="69" spans="1:43" ht="15" customHeight="1" x14ac:dyDescent="0.25">
      <c r="A69" s="209"/>
      <c r="B69" s="194"/>
      <c r="C69" s="27">
        <v>858</v>
      </c>
      <c r="D69" s="28"/>
      <c r="G69" s="29"/>
      <c r="H69" s="30">
        <v>2.77</v>
      </c>
      <c r="I69" s="31">
        <v>738.83100000000002</v>
      </c>
      <c r="J69" s="31">
        <v>106.49118572473526</v>
      </c>
      <c r="K69" s="149">
        <f t="shared" si="62"/>
        <v>525.8486285505295</v>
      </c>
      <c r="L69" s="35">
        <v>152.99999999999989</v>
      </c>
      <c r="M69" s="31">
        <v>1136.7495148791875</v>
      </c>
      <c r="N69" s="31">
        <v>44.297352390874067</v>
      </c>
      <c r="O69" s="34">
        <v>1.3915025025025025</v>
      </c>
      <c r="P69" s="34">
        <v>1.7276346322434104</v>
      </c>
      <c r="Q69" s="31">
        <v>38.907852079747379</v>
      </c>
      <c r="R69" s="31">
        <v>152.30444557990086</v>
      </c>
      <c r="S69" s="32">
        <v>241.32615987428406</v>
      </c>
      <c r="T69" s="35">
        <v>99.999999999999929</v>
      </c>
      <c r="U69" s="31">
        <v>1065.5435271468491</v>
      </c>
      <c r="V69" s="31">
        <v>47.536754892868018</v>
      </c>
      <c r="W69" s="34">
        <v>1.3915025025025025</v>
      </c>
      <c r="X69" s="34">
        <v>1.6099045944477428</v>
      </c>
      <c r="Y69" s="31">
        <v>26.077393851949672</v>
      </c>
      <c r="Z69" s="31">
        <v>99.483083377791303</v>
      </c>
      <c r="AA69" s="32">
        <v>136.08739490755076</v>
      </c>
      <c r="AB69" s="35">
        <v>112.00000000000007</v>
      </c>
      <c r="AC69" s="31">
        <v>1086.1232960628913</v>
      </c>
      <c r="AD69" s="31">
        <v>46.550605706390691</v>
      </c>
      <c r="AE69" s="34">
        <v>1.3915025025025025</v>
      </c>
      <c r="AF69" s="34">
        <v>1.6440095450070185</v>
      </c>
      <c r="AG69" s="31">
        <v>29.164260268893962</v>
      </c>
      <c r="AH69" s="31">
        <v>111.15778179225931</v>
      </c>
      <c r="AI69" s="32">
        <v>159.26373738275862</v>
      </c>
      <c r="AJ69" s="33">
        <f t="shared" si="63"/>
        <v>152.99999999999989</v>
      </c>
      <c r="AK69" s="31">
        <f t="shared" si="64"/>
        <v>1048.1548100974394</v>
      </c>
      <c r="AL69" s="34">
        <f t="shared" si="65"/>
        <v>112.00000000000007</v>
      </c>
      <c r="AM69" s="31">
        <f t="shared" si="66"/>
        <v>993.02208465010995</v>
      </c>
      <c r="AN69" s="36">
        <f t="shared" si="67"/>
        <v>10.156935712991263</v>
      </c>
      <c r="AO69" s="37">
        <f t="shared" si="68"/>
        <v>524.0774050487197</v>
      </c>
      <c r="AP69" s="138">
        <f t="shared" si="69"/>
        <v>496.51104232505497</v>
      </c>
      <c r="AQ69" s="138">
        <f t="shared" si="70"/>
        <v>485.23500868055652</v>
      </c>
    </row>
    <row r="70" spans="1:43" ht="15" customHeight="1" x14ac:dyDescent="0.25">
      <c r="A70" s="209"/>
      <c r="B70" s="194"/>
      <c r="C70" s="27"/>
      <c r="D70" s="28"/>
      <c r="G70" s="142"/>
      <c r="H70" s="30"/>
      <c r="I70" s="31"/>
      <c r="J70" s="31"/>
      <c r="K70" s="149"/>
      <c r="L70" s="35"/>
      <c r="M70" s="31"/>
      <c r="N70" s="31"/>
      <c r="O70" s="34"/>
      <c r="P70" s="34"/>
      <c r="Q70" s="31"/>
      <c r="R70" s="31"/>
      <c r="S70" s="32"/>
      <c r="T70" s="35"/>
      <c r="U70" s="31"/>
      <c r="V70" s="31"/>
      <c r="W70" s="34"/>
      <c r="X70" s="34"/>
      <c r="Y70" s="31"/>
      <c r="Z70" s="31"/>
      <c r="AA70" s="32"/>
      <c r="AB70" s="35"/>
      <c r="AC70" s="31"/>
      <c r="AD70" s="31"/>
      <c r="AE70" s="34"/>
      <c r="AF70" s="34"/>
      <c r="AG70" s="31"/>
      <c r="AH70" s="31"/>
      <c r="AI70" s="32"/>
      <c r="AJ70" s="33"/>
      <c r="AK70" s="31"/>
      <c r="AL70" s="34"/>
      <c r="AM70" s="31"/>
      <c r="AN70" s="36"/>
      <c r="AO70" s="37"/>
      <c r="AP70" s="138"/>
      <c r="AQ70" s="138"/>
    </row>
    <row r="71" spans="1:43" ht="15" customHeight="1" x14ac:dyDescent="0.25">
      <c r="A71" s="209"/>
      <c r="B71" s="194"/>
      <c r="C71" s="27"/>
      <c r="D71" s="28"/>
      <c r="G71" s="142"/>
      <c r="H71" s="30"/>
      <c r="I71" s="31"/>
      <c r="J71" s="31"/>
      <c r="K71" s="149"/>
      <c r="L71" s="35"/>
      <c r="M71" s="31"/>
      <c r="N71" s="31"/>
      <c r="O71" s="34"/>
      <c r="P71" s="34"/>
      <c r="Q71" s="31"/>
      <c r="R71" s="31"/>
      <c r="S71" s="32"/>
      <c r="T71" s="35"/>
      <c r="U71" s="31"/>
      <c r="V71" s="31"/>
      <c r="W71" s="34"/>
      <c r="X71" s="34"/>
      <c r="Y71" s="31"/>
      <c r="Z71" s="31"/>
      <c r="AA71" s="32"/>
      <c r="AB71" s="35"/>
      <c r="AC71" s="31"/>
      <c r="AD71" s="31"/>
      <c r="AE71" s="34"/>
      <c r="AF71" s="34"/>
      <c r="AG71" s="31"/>
      <c r="AH71" s="31"/>
      <c r="AI71" s="32"/>
      <c r="AJ71" s="33"/>
      <c r="AK71" s="31"/>
      <c r="AL71" s="34"/>
      <c r="AM71" s="31"/>
      <c r="AN71" s="36"/>
      <c r="AO71" s="37"/>
      <c r="AP71" s="138"/>
      <c r="AQ71" s="138"/>
    </row>
    <row r="72" spans="1:43" ht="15" customHeight="1" x14ac:dyDescent="0.25">
      <c r="A72" s="209"/>
      <c r="B72" s="194"/>
      <c r="C72" s="27"/>
      <c r="D72" s="28"/>
      <c r="G72" s="142"/>
      <c r="H72" s="30"/>
      <c r="I72" s="31"/>
      <c r="J72" s="31"/>
      <c r="K72" s="149"/>
      <c r="L72" s="35"/>
      <c r="M72" s="31"/>
      <c r="N72" s="31"/>
      <c r="O72" s="34"/>
      <c r="P72" s="34"/>
      <c r="Q72" s="31"/>
      <c r="R72" s="31"/>
      <c r="S72" s="32"/>
      <c r="T72" s="35"/>
      <c r="U72" s="31"/>
      <c r="V72" s="31"/>
      <c r="W72" s="34"/>
      <c r="X72" s="34"/>
      <c r="Y72" s="31"/>
      <c r="Z72" s="31"/>
      <c r="AA72" s="32"/>
      <c r="AB72" s="35"/>
      <c r="AC72" s="31"/>
      <c r="AD72" s="31"/>
      <c r="AE72" s="34"/>
      <c r="AF72" s="34"/>
      <c r="AG72" s="31"/>
      <c r="AH72" s="31"/>
      <c r="AI72" s="32"/>
      <c r="AJ72" s="33"/>
      <c r="AK72" s="31"/>
      <c r="AL72" s="34"/>
      <c r="AM72" s="31"/>
      <c r="AN72" s="36"/>
      <c r="AO72" s="37"/>
      <c r="AP72" s="138"/>
      <c r="AQ72" s="138"/>
    </row>
    <row r="73" spans="1:43" ht="15" customHeight="1" thickBot="1" x14ac:dyDescent="0.3">
      <c r="A73" s="209"/>
      <c r="B73" s="194"/>
      <c r="C73" s="27"/>
      <c r="D73" s="39"/>
      <c r="E73" s="40"/>
      <c r="F73" s="40"/>
      <c r="G73" s="40"/>
      <c r="H73" s="30"/>
      <c r="I73" s="31"/>
      <c r="J73" s="31"/>
      <c r="K73" s="150" t="str">
        <f t="shared" si="62"/>
        <v/>
      </c>
      <c r="L73" s="35"/>
      <c r="M73" s="31"/>
      <c r="N73" s="31"/>
      <c r="O73" s="34"/>
      <c r="P73" s="34"/>
      <c r="Q73" s="31"/>
      <c r="R73" s="31"/>
      <c r="S73" s="32"/>
      <c r="T73" s="35"/>
      <c r="U73" s="31"/>
      <c r="V73" s="31"/>
      <c r="W73" s="34"/>
      <c r="X73" s="34"/>
      <c r="Y73" s="31"/>
      <c r="Z73" s="31"/>
      <c r="AA73" s="32"/>
      <c r="AB73" s="35"/>
      <c r="AC73" s="31"/>
      <c r="AD73" s="31"/>
      <c r="AE73" s="34"/>
      <c r="AF73" s="34"/>
      <c r="AG73" s="31"/>
      <c r="AH73" s="31"/>
      <c r="AI73" s="32"/>
      <c r="AJ73" s="33" t="str">
        <f t="shared" si="63"/>
        <v/>
      </c>
      <c r="AK73" s="31" t="str">
        <f t="shared" si="64"/>
        <v/>
      </c>
      <c r="AL73" s="34" t="str">
        <f t="shared" si="65"/>
        <v/>
      </c>
      <c r="AM73" s="31" t="str">
        <f t="shared" si="66"/>
        <v/>
      </c>
      <c r="AN73" s="36" t="str">
        <f t="shared" si="67"/>
        <v/>
      </c>
      <c r="AO73" s="42" t="str">
        <f t="shared" si="68"/>
        <v/>
      </c>
      <c r="AP73" s="139" t="str">
        <f t="shared" si="69"/>
        <v/>
      </c>
      <c r="AQ73" s="138" t="str">
        <f t="shared" si="70"/>
        <v/>
      </c>
    </row>
    <row r="74" spans="1:43" ht="15" customHeight="1" x14ac:dyDescent="0.25">
      <c r="A74" s="209"/>
      <c r="B74" s="194"/>
      <c r="C74" s="145" t="s">
        <v>28</v>
      </c>
      <c r="D74" s="44"/>
      <c r="E74" s="45"/>
      <c r="F74" s="45"/>
      <c r="G74" s="46"/>
      <c r="H74" s="47">
        <f t="shared" ref="H74:AQ74" si="71">AVERAGE(H65:H73)</f>
        <v>4.7859999999999996</v>
      </c>
      <c r="I74" s="48">
        <f t="shared" si="71"/>
        <v>805.20540000000005</v>
      </c>
      <c r="J74" s="49">
        <f t="shared" si="71"/>
        <v>102.16020941734314</v>
      </c>
      <c r="K74" s="53">
        <f t="shared" si="71"/>
        <v>600.88498116531377</v>
      </c>
      <c r="L74" s="44">
        <f t="shared" si="71"/>
        <v>153.00000000000006</v>
      </c>
      <c r="M74" s="48">
        <f t="shared" si="71"/>
        <v>1145.7291456587259</v>
      </c>
      <c r="N74" s="48">
        <f t="shared" si="71"/>
        <v>50.296476099726092</v>
      </c>
      <c r="O74" s="50">
        <f t="shared" si="71"/>
        <v>1.3054665999332666</v>
      </c>
      <c r="P74" s="50">
        <f t="shared" si="71"/>
        <v>1.5660158383035001</v>
      </c>
      <c r="Q74" s="48">
        <f t="shared" si="71"/>
        <v>31.346830539839818</v>
      </c>
      <c r="R74" s="48">
        <f t="shared" si="71"/>
        <v>150.2292190712414</v>
      </c>
      <c r="S74" s="49">
        <f t="shared" si="71"/>
        <v>214.74041524750723</v>
      </c>
      <c r="T74" s="45">
        <f t="shared" si="71"/>
        <v>99.999999999999929</v>
      </c>
      <c r="U74" s="48">
        <f t="shared" si="71"/>
        <v>1086.4284194866111</v>
      </c>
      <c r="V74" s="48">
        <f t="shared" si="71"/>
        <v>53.290921224263478</v>
      </c>
      <c r="W74" s="50">
        <f t="shared" si="71"/>
        <v>1.3054665999332666</v>
      </c>
      <c r="X74" s="50">
        <f t="shared" si="71"/>
        <v>1.4762036596159365</v>
      </c>
      <c r="Y74" s="48">
        <f t="shared" si="71"/>
        <v>21.670288197802716</v>
      </c>
      <c r="Z74" s="48">
        <f t="shared" si="71"/>
        <v>97.990577067305395</v>
      </c>
      <c r="AA74" s="49">
        <f t="shared" si="71"/>
        <v>123.92803202972523</v>
      </c>
      <c r="AB74" s="44">
        <f t="shared" si="71"/>
        <v>112</v>
      </c>
      <c r="AC74" s="48">
        <f t="shared" si="71"/>
        <v>1103.8746083604258</v>
      </c>
      <c r="AD74" s="48">
        <f t="shared" si="71"/>
        <v>52.370548132394973</v>
      </c>
      <c r="AE74" s="50">
        <f t="shared" si="71"/>
        <v>1.3054665999332666</v>
      </c>
      <c r="AF74" s="50">
        <f t="shared" si="71"/>
        <v>1.5026771544473221</v>
      </c>
      <c r="AG74" s="48">
        <f t="shared" si="71"/>
        <v>24.052515396393755</v>
      </c>
      <c r="AH74" s="48">
        <f t="shared" si="71"/>
        <v>109.38129397940342</v>
      </c>
      <c r="AI74" s="49">
        <f t="shared" si="71"/>
        <v>144.10516926417398</v>
      </c>
      <c r="AJ74" s="44">
        <f t="shared" si="71"/>
        <v>153.00000000000006</v>
      </c>
      <c r="AK74" s="48">
        <f t="shared" si="71"/>
        <v>1045.1361934592737</v>
      </c>
      <c r="AL74" s="45">
        <f t="shared" si="71"/>
        <v>112</v>
      </c>
      <c r="AM74" s="48">
        <f t="shared" si="71"/>
        <v>999.13351209563587</v>
      </c>
      <c r="AN74" s="51">
        <f t="shared" si="71"/>
        <v>8.4261708308740957</v>
      </c>
      <c r="AO74" s="52">
        <f t="shared" si="71"/>
        <v>522.56809672963686</v>
      </c>
      <c r="AP74" s="53">
        <f t="shared" si="71"/>
        <v>499.56675604781793</v>
      </c>
      <c r="AQ74" s="53">
        <f t="shared" si="71"/>
        <v>489.9232885190421</v>
      </c>
    </row>
    <row r="75" spans="1:43" ht="15" customHeight="1" x14ac:dyDescent="0.25">
      <c r="A75" s="209"/>
      <c r="B75" s="194"/>
      <c r="C75" s="146" t="s">
        <v>29</v>
      </c>
      <c r="D75" s="54"/>
      <c r="E75" s="55"/>
      <c r="F75" s="55"/>
      <c r="G75" s="56"/>
      <c r="H75" s="57">
        <f t="shared" ref="H75:AQ75" si="72">_xlfn.STDEV.S(H65:H73)</f>
        <v>1.1950020920483764</v>
      </c>
      <c r="I75" s="58">
        <f t="shared" si="72"/>
        <v>50.842151870273923</v>
      </c>
      <c r="J75" s="59">
        <f t="shared" si="72"/>
        <v>9.2845288170367333</v>
      </c>
      <c r="K75" s="63">
        <f t="shared" si="72"/>
        <v>59.376509461478079</v>
      </c>
      <c r="L75" s="54">
        <f t="shared" si="72"/>
        <v>3.0379337554268131E-13</v>
      </c>
      <c r="M75" s="58">
        <f t="shared" si="72"/>
        <v>18.259714890137683</v>
      </c>
      <c r="N75" s="58">
        <f t="shared" si="72"/>
        <v>6.4081785895213725</v>
      </c>
      <c r="O75" s="60">
        <f t="shared" si="72"/>
        <v>6.6369881204596137E-2</v>
      </c>
      <c r="P75" s="60">
        <f t="shared" si="72"/>
        <v>0.13100806524642444</v>
      </c>
      <c r="Q75" s="58">
        <f t="shared" si="72"/>
        <v>6.7864981764125565</v>
      </c>
      <c r="R75" s="58">
        <f t="shared" si="72"/>
        <v>23.88723649919454</v>
      </c>
      <c r="S75" s="59">
        <f t="shared" si="72"/>
        <v>27.972745072707021</v>
      </c>
      <c r="T75" s="55">
        <f t="shared" si="72"/>
        <v>1.1501138925665548E-13</v>
      </c>
      <c r="U75" s="58">
        <f t="shared" si="72"/>
        <v>21.413156234630573</v>
      </c>
      <c r="V75" s="58">
        <f t="shared" si="72"/>
        <v>6.3535853674950689</v>
      </c>
      <c r="W75" s="60">
        <f t="shared" si="72"/>
        <v>6.6369881204596137E-2</v>
      </c>
      <c r="X75" s="60">
        <f t="shared" si="72"/>
        <v>0.11203729260812681</v>
      </c>
      <c r="Y75" s="58">
        <f t="shared" si="72"/>
        <v>4.3144772966530143</v>
      </c>
      <c r="Z75" s="58">
        <f t="shared" si="72"/>
        <v>17.739421191526269</v>
      </c>
      <c r="AA75" s="59">
        <f t="shared" si="72"/>
        <v>14.57928896003841</v>
      </c>
      <c r="AB75" s="54">
        <f t="shared" si="72"/>
        <v>1.879919374704706E-13</v>
      </c>
      <c r="AC75" s="58">
        <f t="shared" si="72"/>
        <v>20.340398735010833</v>
      </c>
      <c r="AD75" s="58">
        <f t="shared" si="72"/>
        <v>6.3685894404634462</v>
      </c>
      <c r="AE75" s="60">
        <f t="shared" si="72"/>
        <v>6.6369881204596137E-2</v>
      </c>
      <c r="AF75" s="60">
        <f t="shared" si="72"/>
        <v>0.11756017954661804</v>
      </c>
      <c r="AG75" s="58">
        <f t="shared" si="72"/>
        <v>4.9047751053209705</v>
      </c>
      <c r="AH75" s="58">
        <f t="shared" si="72"/>
        <v>19.130690744387497</v>
      </c>
      <c r="AI75" s="59">
        <f t="shared" si="72"/>
        <v>17.477484713372682</v>
      </c>
      <c r="AJ75" s="54">
        <f t="shared" si="72"/>
        <v>3.0379337554268131E-13</v>
      </c>
      <c r="AK75" s="58">
        <f t="shared" si="72"/>
        <v>23.683157995939464</v>
      </c>
      <c r="AL75" s="55">
        <f t="shared" si="72"/>
        <v>1.879919374704706E-13</v>
      </c>
      <c r="AM75" s="58">
        <f t="shared" si="72"/>
        <v>22.325124338463912</v>
      </c>
      <c r="AN75" s="61">
        <f t="shared" si="72"/>
        <v>1.4048453120888511</v>
      </c>
      <c r="AO75" s="62">
        <f t="shared" si="72"/>
        <v>11.841578997969732</v>
      </c>
      <c r="AP75" s="63">
        <f t="shared" si="72"/>
        <v>11.162562169231956</v>
      </c>
      <c r="AQ75" s="63">
        <f t="shared" si="72"/>
        <v>11.047938684551752</v>
      </c>
    </row>
    <row r="76" spans="1:43" ht="15" customHeight="1" thickBot="1" x14ac:dyDescent="0.3">
      <c r="A76" s="209"/>
      <c r="B76" s="195"/>
      <c r="C76" s="147" t="s">
        <v>30</v>
      </c>
      <c r="D76" s="64"/>
      <c r="E76" s="65"/>
      <c r="F76" s="65"/>
      <c r="G76" s="66"/>
      <c r="H76" s="67">
        <f t="shared" ref="H76:AQ76" si="73">_xlfn.STDEV.S(H65:H73)/SQRT(COUNT(H65:H73))</f>
        <v>0.53442118221492607</v>
      </c>
      <c r="I76" s="68">
        <f t="shared" si="73"/>
        <v>22.737301540860113</v>
      </c>
      <c r="J76" s="69">
        <f t="shared" si="73"/>
        <v>4.1521675147899684</v>
      </c>
      <c r="K76" s="73">
        <f t="shared" si="73"/>
        <v>26.553982284504883</v>
      </c>
      <c r="L76" s="64">
        <f t="shared" si="73"/>
        <v>1.3586052776551148E-13</v>
      </c>
      <c r="M76" s="68">
        <f t="shared" si="73"/>
        <v>8.1659927488225925</v>
      </c>
      <c r="N76" s="68">
        <f t="shared" si="73"/>
        <v>2.8658245876257018</v>
      </c>
      <c r="O76" s="70">
        <f t="shared" si="73"/>
        <v>2.9681513206412515E-2</v>
      </c>
      <c r="P76" s="70">
        <f t="shared" si="73"/>
        <v>5.8588587898346554E-2</v>
      </c>
      <c r="Q76" s="68">
        <f t="shared" si="73"/>
        <v>3.0350142503273672</v>
      </c>
      <c r="R76" s="68">
        <f t="shared" si="73"/>
        <v>10.682696921362618</v>
      </c>
      <c r="S76" s="69">
        <f t="shared" si="73"/>
        <v>12.509791899969038</v>
      </c>
      <c r="T76" s="65">
        <f t="shared" si="73"/>
        <v>5.1434656912914132E-14</v>
      </c>
      <c r="U76" s="68">
        <f t="shared" si="73"/>
        <v>9.5762545906914784</v>
      </c>
      <c r="V76" s="68">
        <f t="shared" si="73"/>
        <v>2.8414097565133911</v>
      </c>
      <c r="W76" s="70">
        <f t="shared" si="73"/>
        <v>2.9681513206412515E-2</v>
      </c>
      <c r="X76" s="70">
        <f t="shared" si="73"/>
        <v>5.0104600457361245E-2</v>
      </c>
      <c r="Y76" s="68">
        <f t="shared" si="73"/>
        <v>1.9294929045391331</v>
      </c>
      <c r="Z76" s="68">
        <f t="shared" si="73"/>
        <v>7.9333103331506098</v>
      </c>
      <c r="AA76" s="69">
        <f t="shared" si="73"/>
        <v>6.5200562356516194</v>
      </c>
      <c r="AB76" s="64">
        <f t="shared" si="73"/>
        <v>8.4072550281172415E-14</v>
      </c>
      <c r="AC76" s="68">
        <f t="shared" si="73"/>
        <v>9.0965028521869904</v>
      </c>
      <c r="AD76" s="68">
        <f t="shared" si="73"/>
        <v>2.8481197819327231</v>
      </c>
      <c r="AE76" s="70">
        <f t="shared" si="73"/>
        <v>2.9681513206412515E-2</v>
      </c>
      <c r="AF76" s="70">
        <f t="shared" si="73"/>
        <v>5.2574510582663665E-2</v>
      </c>
      <c r="AG76" s="68">
        <f t="shared" si="73"/>
        <v>2.1934821099692758</v>
      </c>
      <c r="AH76" s="68">
        <f t="shared" si="73"/>
        <v>8.5555049921952993</v>
      </c>
      <c r="AI76" s="69">
        <f t="shared" si="73"/>
        <v>7.8161687789629486</v>
      </c>
      <c r="AJ76" s="64">
        <f t="shared" si="73"/>
        <v>1.3586052776551148E-13</v>
      </c>
      <c r="AK76" s="68">
        <f t="shared" si="73"/>
        <v>10.591430240157665</v>
      </c>
      <c r="AL76" s="65">
        <f t="shared" si="73"/>
        <v>8.4072550281172415E-14</v>
      </c>
      <c r="AM76" s="68">
        <f t="shared" si="73"/>
        <v>9.9840991253880649</v>
      </c>
      <c r="AN76" s="71">
        <f t="shared" si="73"/>
        <v>0.62826592314051555</v>
      </c>
      <c r="AO76" s="72">
        <f t="shared" si="73"/>
        <v>5.2957151200788326</v>
      </c>
      <c r="AP76" s="73">
        <f t="shared" si="73"/>
        <v>4.9920495626940324</v>
      </c>
      <c r="AQ76" s="73">
        <f t="shared" si="73"/>
        <v>4.9407883819814646</v>
      </c>
    </row>
    <row r="77" spans="1:43" ht="15.75" thickBot="1" x14ac:dyDescent="0.3">
      <c r="A77" s="209"/>
      <c r="B77" s="75"/>
    </row>
    <row r="78" spans="1:43" ht="19.5" thickBot="1" x14ac:dyDescent="0.3">
      <c r="A78" s="209"/>
      <c r="B78" s="203" t="s">
        <v>31</v>
      </c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5"/>
      <c r="Z78" s="132"/>
      <c r="AA78" s="165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65"/>
      <c r="AN78" s="125"/>
      <c r="AO78" s="125"/>
      <c r="AP78" s="125"/>
      <c r="AQ78" s="125"/>
    </row>
    <row r="79" spans="1:43" x14ac:dyDescent="0.25">
      <c r="A79" s="209"/>
      <c r="B79" s="196" t="s">
        <v>1</v>
      </c>
      <c r="C79" s="198" t="s">
        <v>2</v>
      </c>
      <c r="D79" s="76" t="s">
        <v>32</v>
      </c>
      <c r="E79" s="200" t="s">
        <v>33</v>
      </c>
      <c r="F79" s="201"/>
      <c r="G79" s="200" t="s">
        <v>34</v>
      </c>
      <c r="H79" s="201"/>
      <c r="I79" s="200" t="s">
        <v>35</v>
      </c>
      <c r="J79" s="202"/>
      <c r="K79" s="201"/>
      <c r="L79" s="140"/>
      <c r="M79" s="77"/>
      <c r="N79" s="186" t="s">
        <v>51</v>
      </c>
      <c r="O79" s="187"/>
      <c r="P79" s="187"/>
      <c r="Q79" s="188"/>
      <c r="R79" s="186" t="s">
        <v>50</v>
      </c>
      <c r="S79" s="187"/>
      <c r="T79" s="187"/>
      <c r="U79" s="188"/>
      <c r="V79" s="187" t="s">
        <v>49</v>
      </c>
      <c r="W79" s="187"/>
      <c r="X79" s="187"/>
      <c r="Y79" s="188"/>
      <c r="AB79" s="172"/>
      <c r="AC79" s="172"/>
      <c r="AD79" s="166"/>
      <c r="AE79" s="166"/>
      <c r="AF79" s="166"/>
      <c r="AG79" s="166"/>
      <c r="AH79" s="166"/>
      <c r="AI79" s="166"/>
      <c r="AJ79" s="166"/>
      <c r="AK79" s="166"/>
      <c r="AL79" s="166"/>
    </row>
    <row r="80" spans="1:43" ht="18.75" thickBot="1" x14ac:dyDescent="0.3">
      <c r="A80" s="209"/>
      <c r="B80" s="197"/>
      <c r="C80" s="199"/>
      <c r="D80" s="78" t="s">
        <v>36</v>
      </c>
      <c r="E80" s="79" t="s">
        <v>37</v>
      </c>
      <c r="F80" s="80" t="s">
        <v>38</v>
      </c>
      <c r="G80" s="79" t="s">
        <v>39</v>
      </c>
      <c r="H80" s="80" t="s">
        <v>40</v>
      </c>
      <c r="I80" s="79" t="s">
        <v>41</v>
      </c>
      <c r="J80" s="81" t="s">
        <v>42</v>
      </c>
      <c r="K80" s="80" t="s">
        <v>43</v>
      </c>
      <c r="L80" s="82" t="s">
        <v>44</v>
      </c>
      <c r="M80" s="83"/>
      <c r="N80" s="84" t="s">
        <v>45</v>
      </c>
      <c r="O80" s="85" t="s">
        <v>46</v>
      </c>
      <c r="P80" s="85" t="s">
        <v>47</v>
      </c>
      <c r="Q80" s="86" t="s">
        <v>48</v>
      </c>
      <c r="R80" s="84" t="s">
        <v>45</v>
      </c>
      <c r="S80" s="85" t="s">
        <v>46</v>
      </c>
      <c r="T80" s="85" t="s">
        <v>47</v>
      </c>
      <c r="U80" s="86" t="s">
        <v>48</v>
      </c>
      <c r="V80" s="85" t="s">
        <v>45</v>
      </c>
      <c r="W80" s="85" t="s">
        <v>46</v>
      </c>
      <c r="X80" s="85" t="s">
        <v>47</v>
      </c>
      <c r="Y80" s="86" t="s">
        <v>48</v>
      </c>
      <c r="AB80" s="172"/>
      <c r="AC80" s="172"/>
      <c r="AD80" s="166"/>
      <c r="AE80" s="167"/>
      <c r="AF80" s="167"/>
      <c r="AG80" s="168"/>
      <c r="AH80" s="167"/>
      <c r="AI80" s="167"/>
      <c r="AJ80" s="167"/>
      <c r="AK80" s="167"/>
      <c r="AL80" s="167"/>
    </row>
    <row r="81" spans="1:38" x14ac:dyDescent="0.25">
      <c r="A81" s="209"/>
      <c r="B81" s="193" t="s">
        <v>66</v>
      </c>
      <c r="C81" s="14">
        <v>295</v>
      </c>
      <c r="D81" s="87">
        <v>21.141903723309646</v>
      </c>
      <c r="E81" s="88">
        <v>10.074857920938646</v>
      </c>
      <c r="F81" s="89">
        <v>0.39683142599147525</v>
      </c>
      <c r="G81" s="88">
        <v>14.606065399496494</v>
      </c>
      <c r="H81" s="89">
        <v>6.9998603099692955E-2</v>
      </c>
      <c r="I81" s="88">
        <v>0.60235296691078122</v>
      </c>
      <c r="J81" s="87">
        <v>1.5928310913128989</v>
      </c>
      <c r="K81" s="90">
        <v>27.950029910926958</v>
      </c>
      <c r="L81" s="87">
        <v>9.2681638605631167E-2</v>
      </c>
      <c r="M81" s="83"/>
      <c r="N81" s="91">
        <v>1.7678832726837719</v>
      </c>
      <c r="O81" s="87">
        <v>3.4849195514219469</v>
      </c>
      <c r="P81" s="87">
        <v>1.0194527217884286</v>
      </c>
      <c r="Q81" s="92">
        <v>1.2550589478547722</v>
      </c>
      <c r="R81" s="91">
        <v>1.1903499331044018</v>
      </c>
      <c r="S81" s="87">
        <v>2.592166921888293</v>
      </c>
      <c r="T81" s="87">
        <v>0.6274252075626251</v>
      </c>
      <c r="U81" s="92">
        <v>0.82457381464293988</v>
      </c>
      <c r="V81" s="93">
        <v>0.86192313954852606</v>
      </c>
      <c r="W81" s="93">
        <v>2.0827984251161156</v>
      </c>
      <c r="X81" s="93">
        <v>0.41893161893994796</v>
      </c>
      <c r="Y81" s="95">
        <v>0.59358997965474436</v>
      </c>
      <c r="AB81" s="173"/>
      <c r="AC81" s="169"/>
      <c r="AD81" s="166"/>
      <c r="AE81" s="170"/>
      <c r="AF81" s="170"/>
      <c r="AG81" s="170"/>
      <c r="AH81" s="170"/>
      <c r="AI81" s="170"/>
      <c r="AJ81" s="170"/>
      <c r="AK81" s="170"/>
      <c r="AL81" s="170"/>
    </row>
    <row r="82" spans="1:38" x14ac:dyDescent="0.25">
      <c r="A82" s="209"/>
      <c r="B82" s="194"/>
      <c r="C82" s="27">
        <v>320</v>
      </c>
      <c r="D82" s="93">
        <v>8.1202800522443361</v>
      </c>
      <c r="E82" s="97">
        <v>25.229107625851473</v>
      </c>
      <c r="F82" s="98">
        <v>2.0348038810203621E-3</v>
      </c>
      <c r="G82" s="97">
        <v>9.6811562129929722</v>
      </c>
      <c r="H82" s="98">
        <v>6.4738178054049661E-2</v>
      </c>
      <c r="I82" s="97">
        <v>0.6838399811943352</v>
      </c>
      <c r="J82" s="93">
        <v>1.6778794871681493</v>
      </c>
      <c r="K82" s="96">
        <v>24.778183519993348</v>
      </c>
      <c r="L82" s="93">
        <v>0.10275606773254137</v>
      </c>
      <c r="M82" s="83"/>
      <c r="N82" s="94">
        <v>1.8198378542505127</v>
      </c>
      <c r="O82" s="93">
        <v>3.0198873591368893</v>
      </c>
      <c r="P82" s="93">
        <v>0.90119462526831839</v>
      </c>
      <c r="Q82" s="95">
        <v>1.1023069903976201</v>
      </c>
      <c r="R82" s="94">
        <v>1.2800023245333791</v>
      </c>
      <c r="S82" s="93">
        <v>2.337076807052219</v>
      </c>
      <c r="T82" s="93">
        <v>0.61485118685981432</v>
      </c>
      <c r="U82" s="95">
        <v>0.78674709419862265</v>
      </c>
      <c r="V82" s="93">
        <v>0.96225713152999748</v>
      </c>
      <c r="W82" s="93">
        <v>1.9219097617571408</v>
      </c>
      <c r="X82" s="93">
        <v>0.45020693538128048</v>
      </c>
      <c r="Y82" s="95">
        <v>0.60399241456571562</v>
      </c>
      <c r="AB82" s="173"/>
      <c r="AC82" s="169"/>
      <c r="AD82" s="166"/>
      <c r="AE82" s="170"/>
      <c r="AF82" s="170"/>
      <c r="AG82" s="170"/>
      <c r="AH82" s="170"/>
      <c r="AI82" s="170"/>
      <c r="AJ82" s="170"/>
      <c r="AK82" s="170"/>
      <c r="AL82" s="170"/>
    </row>
    <row r="83" spans="1:38" x14ac:dyDescent="0.25">
      <c r="A83" s="209"/>
      <c r="B83" s="194"/>
      <c r="C83" s="27">
        <v>324</v>
      </c>
      <c r="D83" s="93">
        <v>4.6239704400397317</v>
      </c>
      <c r="E83" s="97">
        <v>20.720194805865326</v>
      </c>
      <c r="F83" s="98">
        <v>2.4185096341053702E-14</v>
      </c>
      <c r="G83" s="97">
        <v>13.545759774443781</v>
      </c>
      <c r="H83" s="98">
        <v>2.9098844978380913E-2</v>
      </c>
      <c r="I83" s="97">
        <v>0.76405888875618599</v>
      </c>
      <c r="J83" s="93">
        <v>1.1127497431025668</v>
      </c>
      <c r="K83" s="96">
        <v>23.252609678680717</v>
      </c>
      <c r="L83" s="93">
        <v>9.3466094660469026E-2</v>
      </c>
      <c r="M83" s="83"/>
      <c r="N83" s="94">
        <v>1.5139862924430572</v>
      </c>
      <c r="O83" s="93">
        <v>3.0183664099896852</v>
      </c>
      <c r="P83" s="93">
        <v>0.68740176391447871</v>
      </c>
      <c r="Q83" s="95">
        <v>0.90252377506831116</v>
      </c>
      <c r="R83" s="94">
        <v>1.0684893998282552</v>
      </c>
      <c r="S83" s="93">
        <v>2.3859988898622597</v>
      </c>
      <c r="T83" s="93">
        <v>0.4680192153725522</v>
      </c>
      <c r="U83" s="95">
        <v>0.65397616273026116</v>
      </c>
      <c r="V83" s="93">
        <v>0.81134703231905247</v>
      </c>
      <c r="W83" s="93">
        <v>2.0126890983248362</v>
      </c>
      <c r="X83" s="93">
        <v>0.34673882234882908</v>
      </c>
      <c r="Y83" s="95">
        <v>0.51516114776914879</v>
      </c>
      <c r="AB83" s="173"/>
      <c r="AC83" s="169"/>
      <c r="AD83" s="166"/>
      <c r="AE83" s="170"/>
      <c r="AF83" s="170"/>
      <c r="AG83" s="170"/>
      <c r="AH83" s="170"/>
      <c r="AI83" s="170"/>
      <c r="AJ83" s="170"/>
      <c r="AK83" s="170"/>
      <c r="AL83" s="170"/>
    </row>
    <row r="84" spans="1:38" x14ac:dyDescent="0.25">
      <c r="A84" s="209"/>
      <c r="B84" s="194"/>
      <c r="C84" s="27">
        <v>328</v>
      </c>
      <c r="D84" s="93">
        <v>11.375654366101644</v>
      </c>
      <c r="E84" s="97">
        <v>15.152538455671433</v>
      </c>
      <c r="F84" s="98">
        <v>0.18903801120583913</v>
      </c>
      <c r="G84" s="97">
        <v>16.090481589726277</v>
      </c>
      <c r="H84" s="98">
        <v>3.1985686822940576E-2</v>
      </c>
      <c r="I84" s="97">
        <v>2.9898371847012952</v>
      </c>
      <c r="J84" s="93">
        <v>0.98907135465814044</v>
      </c>
      <c r="K84" s="96">
        <v>31.56748559261397</v>
      </c>
      <c r="L84" s="93">
        <v>9.9923495016568914E-2</v>
      </c>
      <c r="M84" s="83"/>
      <c r="N84" s="94">
        <v>1.8504204671684952</v>
      </c>
      <c r="O84" s="93">
        <v>2.4886859658241547</v>
      </c>
      <c r="P84" s="93">
        <v>1.0411333896017023</v>
      </c>
      <c r="Q84" s="95">
        <v>1.266659070737326</v>
      </c>
      <c r="R84" s="94">
        <v>1.2802749788474375</v>
      </c>
      <c r="S84" s="93">
        <v>1.9001066267258417</v>
      </c>
      <c r="T84" s="93">
        <v>0.67123593545615212</v>
      </c>
      <c r="U84" s="95">
        <v>0.85712860348362341</v>
      </c>
      <c r="V84" s="93">
        <v>0.95519690462777751</v>
      </c>
      <c r="W84" s="93">
        <v>1.5612304008054043</v>
      </c>
      <c r="X84" s="93">
        <v>0.47208135562569725</v>
      </c>
      <c r="Y84" s="95">
        <v>0.63456736567195982</v>
      </c>
      <c r="AB84" s="173"/>
      <c r="AC84" s="169"/>
      <c r="AD84" s="166"/>
      <c r="AE84" s="170"/>
      <c r="AF84" s="170"/>
      <c r="AG84" s="170"/>
      <c r="AH84" s="170"/>
      <c r="AI84" s="170"/>
      <c r="AJ84" s="170"/>
      <c r="AK84" s="170"/>
      <c r="AL84" s="170"/>
    </row>
    <row r="85" spans="1:38" x14ac:dyDescent="0.25">
      <c r="A85" s="209"/>
      <c r="B85" s="194"/>
      <c r="C85" s="27">
        <v>331</v>
      </c>
      <c r="D85" s="93">
        <v>16.427307310417504</v>
      </c>
      <c r="E85" s="97">
        <v>11.828614357448238</v>
      </c>
      <c r="F85" s="98">
        <v>0.16809582650631255</v>
      </c>
      <c r="G85" s="97">
        <v>15.63112712824192</v>
      </c>
      <c r="H85" s="98">
        <v>7.6486070751949811E-2</v>
      </c>
      <c r="I85" s="97">
        <v>0.49913297457985972</v>
      </c>
      <c r="J85" s="93">
        <v>1.5575566101879823</v>
      </c>
      <c r="K85" s="96">
        <v>27.409563914589189</v>
      </c>
      <c r="L85" s="93">
        <v>7.2394501070605841E-2</v>
      </c>
      <c r="M85" s="83"/>
      <c r="N85" s="94">
        <v>1.4229281172728923</v>
      </c>
      <c r="O85" s="93">
        <v>3.0828111589348683</v>
      </c>
      <c r="P85" s="93">
        <v>0.81458886842859068</v>
      </c>
      <c r="Q85" s="95">
        <v>1.0233137351830834</v>
      </c>
      <c r="R85" s="94">
        <v>0.97240642702635161</v>
      </c>
      <c r="S85" s="93">
        <v>2.3200805881509816</v>
      </c>
      <c r="T85" s="93">
        <v>0.51988101489476646</v>
      </c>
      <c r="U85" s="95">
        <v>0.69696481256072385</v>
      </c>
      <c r="V85" s="93">
        <v>0.71524784286196608</v>
      </c>
      <c r="W85" s="93">
        <v>1.8780311585941709</v>
      </c>
      <c r="X85" s="93">
        <v>0.3603812411612603</v>
      </c>
      <c r="Y85" s="95">
        <v>0.51871884178354932</v>
      </c>
      <c r="AB85" s="173"/>
      <c r="AC85" s="169"/>
      <c r="AD85" s="166"/>
      <c r="AE85" s="170"/>
      <c r="AF85" s="170"/>
      <c r="AG85" s="170"/>
      <c r="AH85" s="170"/>
      <c r="AI85" s="170"/>
      <c r="AJ85" s="170"/>
      <c r="AK85" s="170"/>
      <c r="AL85" s="170"/>
    </row>
    <row r="86" spans="1:38" x14ac:dyDescent="0.25">
      <c r="A86" s="209"/>
      <c r="B86" s="194"/>
      <c r="C86" s="27"/>
      <c r="D86" s="93"/>
      <c r="E86" s="97"/>
      <c r="F86" s="98"/>
      <c r="G86" s="97"/>
      <c r="H86" s="98"/>
      <c r="I86" s="97"/>
      <c r="J86" s="93"/>
      <c r="K86" s="96"/>
      <c r="L86" s="93"/>
      <c r="M86" s="83"/>
      <c r="N86" s="94"/>
      <c r="O86" s="93"/>
      <c r="P86" s="93"/>
      <c r="Q86" s="95"/>
      <c r="R86" s="94"/>
      <c r="S86" s="93"/>
      <c r="T86" s="93"/>
      <c r="U86" s="95"/>
      <c r="V86" s="93"/>
      <c r="W86" s="93"/>
      <c r="X86" s="93"/>
      <c r="Y86" s="95"/>
      <c r="AB86" s="173"/>
      <c r="AC86" s="169"/>
      <c r="AD86" s="166"/>
      <c r="AE86" s="170"/>
      <c r="AF86" s="170"/>
      <c r="AG86" s="170"/>
      <c r="AH86" s="170"/>
      <c r="AI86" s="170"/>
      <c r="AJ86" s="170"/>
      <c r="AK86" s="170"/>
      <c r="AL86" s="170"/>
    </row>
    <row r="87" spans="1:38" x14ac:dyDescent="0.25">
      <c r="A87" s="209"/>
      <c r="B87" s="194"/>
      <c r="C87" s="27"/>
      <c r="D87" s="93"/>
      <c r="E87" s="97"/>
      <c r="F87" s="98"/>
      <c r="G87" s="97"/>
      <c r="H87" s="98"/>
      <c r="I87" s="97"/>
      <c r="J87" s="93"/>
      <c r="K87" s="96"/>
      <c r="L87" s="93"/>
      <c r="M87" s="83"/>
      <c r="N87" s="94"/>
      <c r="O87" s="93"/>
      <c r="P87" s="93"/>
      <c r="Q87" s="95"/>
      <c r="R87" s="94"/>
      <c r="S87" s="93"/>
      <c r="T87" s="93"/>
      <c r="U87" s="95"/>
      <c r="V87" s="93"/>
      <c r="W87" s="93"/>
      <c r="X87" s="93"/>
      <c r="Y87" s="95"/>
      <c r="AB87" s="173"/>
      <c r="AC87" s="169"/>
      <c r="AD87" s="166"/>
      <c r="AE87" s="170"/>
      <c r="AF87" s="170"/>
      <c r="AG87" s="170"/>
      <c r="AH87" s="170"/>
      <c r="AI87" s="170"/>
      <c r="AJ87" s="170"/>
      <c r="AK87" s="170"/>
      <c r="AL87" s="170"/>
    </row>
    <row r="88" spans="1:38" x14ac:dyDescent="0.25">
      <c r="A88" s="209"/>
      <c r="B88" s="194"/>
      <c r="C88" s="27"/>
      <c r="D88" s="93"/>
      <c r="E88" s="97"/>
      <c r="F88" s="98"/>
      <c r="G88" s="97"/>
      <c r="H88" s="98"/>
      <c r="I88" s="97"/>
      <c r="J88" s="93"/>
      <c r="K88" s="96"/>
      <c r="L88" s="93"/>
      <c r="M88" s="83"/>
      <c r="N88" s="94"/>
      <c r="O88" s="93"/>
      <c r="P88" s="93"/>
      <c r="Q88" s="95"/>
      <c r="R88" s="94"/>
      <c r="S88" s="93"/>
      <c r="T88" s="93"/>
      <c r="U88" s="95"/>
      <c r="V88" s="93"/>
      <c r="W88" s="93"/>
      <c r="X88" s="93"/>
      <c r="Y88" s="95"/>
      <c r="AB88" s="173"/>
      <c r="AC88" s="169"/>
      <c r="AD88" s="166"/>
      <c r="AE88" s="170"/>
      <c r="AF88" s="170"/>
      <c r="AG88" s="170"/>
      <c r="AH88" s="170"/>
      <c r="AI88" s="170"/>
      <c r="AJ88" s="170"/>
      <c r="AK88" s="170"/>
      <c r="AL88" s="170"/>
    </row>
    <row r="89" spans="1:38" ht="15.75" thickBot="1" x14ac:dyDescent="0.3">
      <c r="A89" s="209"/>
      <c r="B89" s="194"/>
      <c r="C89" s="27"/>
      <c r="D89" s="99"/>
      <c r="E89" s="100"/>
      <c r="F89" s="101"/>
      <c r="G89" s="100"/>
      <c r="H89" s="101"/>
      <c r="I89" s="100"/>
      <c r="J89" s="99"/>
      <c r="K89" s="102"/>
      <c r="L89" s="99"/>
      <c r="M89" s="83"/>
      <c r="N89" s="94"/>
      <c r="O89" s="93"/>
      <c r="P89" s="93"/>
      <c r="Q89" s="95"/>
      <c r="R89" s="94"/>
      <c r="S89" s="93"/>
      <c r="T89" s="93"/>
      <c r="U89" s="95"/>
      <c r="V89" s="93"/>
      <c r="W89" s="93"/>
      <c r="X89" s="93"/>
      <c r="Y89" s="95"/>
      <c r="AB89" s="173"/>
      <c r="AC89" s="169"/>
      <c r="AD89" s="166"/>
      <c r="AE89" s="170"/>
      <c r="AF89" s="170"/>
      <c r="AG89" s="170"/>
      <c r="AH89" s="170"/>
      <c r="AI89" s="170"/>
      <c r="AJ89" s="170"/>
      <c r="AK89" s="170"/>
      <c r="AL89" s="170"/>
    </row>
    <row r="90" spans="1:38" x14ac:dyDescent="0.25">
      <c r="A90" s="209"/>
      <c r="B90" s="194"/>
      <c r="C90" s="145" t="s">
        <v>28</v>
      </c>
      <c r="D90" s="103">
        <f t="shared" ref="D90:L90" si="74">AVERAGE(D81:D89)</f>
        <v>12.337823178422571</v>
      </c>
      <c r="E90" s="104">
        <f t="shared" si="74"/>
        <v>16.601062633155021</v>
      </c>
      <c r="F90" s="105">
        <f t="shared" si="74"/>
        <v>0.1512000135169343</v>
      </c>
      <c r="G90" s="104">
        <f t="shared" si="74"/>
        <v>13.910918020980287</v>
      </c>
      <c r="H90" s="105">
        <f t="shared" si="74"/>
        <v>5.4461476741402781E-2</v>
      </c>
      <c r="I90" s="104">
        <f t="shared" si="74"/>
        <v>1.1078443992284914</v>
      </c>
      <c r="J90" s="106">
        <f t="shared" si="74"/>
        <v>1.3860176572859477</v>
      </c>
      <c r="K90" s="107">
        <f t="shared" si="74"/>
        <v>26.991574523360839</v>
      </c>
      <c r="L90" s="106">
        <f t="shared" si="74"/>
        <v>9.2244359417163274E-2</v>
      </c>
      <c r="M90" s="83"/>
      <c r="N90" s="103">
        <f t="shared" ref="N90:Y90" si="75">AVERAGE(N81:N89)</f>
        <v>1.6750112007637459</v>
      </c>
      <c r="O90" s="106">
        <f t="shared" si="75"/>
        <v>3.0189340890615091</v>
      </c>
      <c r="P90" s="106">
        <f t="shared" si="75"/>
        <v>0.8927542738003037</v>
      </c>
      <c r="Q90" s="108">
        <f t="shared" si="75"/>
        <v>1.1099725038482224</v>
      </c>
      <c r="R90" s="103">
        <f t="shared" si="75"/>
        <v>1.158304612667965</v>
      </c>
      <c r="S90" s="106">
        <f t="shared" si="75"/>
        <v>2.3070859667359191</v>
      </c>
      <c r="T90" s="106">
        <f t="shared" si="75"/>
        <v>0.58028251202918202</v>
      </c>
      <c r="U90" s="108">
        <f t="shared" si="75"/>
        <v>0.76387809752323421</v>
      </c>
      <c r="V90" s="103">
        <f t="shared" si="75"/>
        <v>0.86119441017746401</v>
      </c>
      <c r="W90" s="106">
        <f t="shared" si="75"/>
        <v>1.8913317689195335</v>
      </c>
      <c r="X90" s="106">
        <f t="shared" si="75"/>
        <v>0.40966799469140297</v>
      </c>
      <c r="Y90" s="108">
        <f t="shared" si="75"/>
        <v>0.57320594988902362</v>
      </c>
      <c r="AB90" s="173"/>
      <c r="AC90" s="174"/>
      <c r="AD90" s="174"/>
      <c r="AE90" s="170"/>
      <c r="AF90" s="170"/>
      <c r="AG90" s="170"/>
      <c r="AH90" s="170"/>
      <c r="AI90" s="170"/>
      <c r="AJ90" s="170"/>
      <c r="AK90" s="170"/>
      <c r="AL90" s="170"/>
    </row>
    <row r="91" spans="1:38" x14ac:dyDescent="0.25">
      <c r="A91" s="209"/>
      <c r="B91" s="194"/>
      <c r="C91" s="146" t="s">
        <v>29</v>
      </c>
      <c r="D91" s="109">
        <f t="shared" ref="D91:L91" si="76">_xlfn.STDEV.S(D81:D89)</f>
        <v>6.566061940401001</v>
      </c>
      <c r="E91" s="110">
        <f t="shared" si="76"/>
        <v>6.3023059873957639</v>
      </c>
      <c r="F91" s="111">
        <f t="shared" si="76"/>
        <v>0.1636793184959203</v>
      </c>
      <c r="G91" s="110">
        <f t="shared" si="76"/>
        <v>2.5601304702148786</v>
      </c>
      <c r="H91" s="111">
        <f t="shared" si="76"/>
        <v>2.2251515954411695E-2</v>
      </c>
      <c r="I91" s="110">
        <f t="shared" si="76"/>
        <v>1.0566357289694555</v>
      </c>
      <c r="J91" s="112">
        <f t="shared" si="76"/>
        <v>0.3120987250418345</v>
      </c>
      <c r="K91" s="113">
        <f t="shared" si="76"/>
        <v>3.1980959889592411</v>
      </c>
      <c r="L91" s="112">
        <f t="shared" si="76"/>
        <v>1.1886608659889435E-2</v>
      </c>
      <c r="M91" s="114"/>
      <c r="N91" s="109">
        <f t="shared" ref="N91:Y91" si="77">_xlfn.STDEV.S(N81:N89)</f>
        <v>0.19354798767068776</v>
      </c>
      <c r="O91" s="112">
        <f t="shared" si="77"/>
        <v>0.35439632982262093</v>
      </c>
      <c r="P91" s="112">
        <f t="shared" si="77"/>
        <v>0.14698603860132481</v>
      </c>
      <c r="Q91" s="115">
        <f t="shared" si="77"/>
        <v>0.15508403676183219</v>
      </c>
      <c r="R91" s="109">
        <f t="shared" si="77"/>
        <v>0.13540579173672226</v>
      </c>
      <c r="S91" s="112">
        <f t="shared" si="77"/>
        <v>0.25209070505998943</v>
      </c>
      <c r="T91" s="112">
        <f t="shared" si="77"/>
        <v>8.3578317892686563E-2</v>
      </c>
      <c r="U91" s="115">
        <f t="shared" si="77"/>
        <v>8.5817307291705239E-2</v>
      </c>
      <c r="V91" s="109">
        <f t="shared" si="77"/>
        <v>0.1034840993185589</v>
      </c>
      <c r="W91" s="112">
        <f t="shared" si="77"/>
        <v>0.20091410785912411</v>
      </c>
      <c r="X91" s="112">
        <f t="shared" si="77"/>
        <v>5.4803998200068461E-2</v>
      </c>
      <c r="Y91" s="115">
        <f t="shared" si="77"/>
        <v>5.354106467585986E-2</v>
      </c>
      <c r="AB91" s="173"/>
      <c r="AC91" s="174"/>
      <c r="AD91" s="174"/>
      <c r="AE91" s="170"/>
      <c r="AF91" s="170"/>
      <c r="AG91" s="170"/>
      <c r="AH91" s="170"/>
      <c r="AI91" s="170"/>
      <c r="AJ91" s="170"/>
      <c r="AK91" s="170"/>
      <c r="AL91" s="170"/>
    </row>
    <row r="92" spans="1:38" ht="15.75" thickBot="1" x14ac:dyDescent="0.3">
      <c r="A92" s="209"/>
      <c r="B92" s="195"/>
      <c r="C92" s="147" t="s">
        <v>30</v>
      </c>
      <c r="D92" s="116">
        <f t="shared" ref="D92:L92" si="78">D91/SQRT(COUNT(D81:D89))</f>
        <v>2.9364321686421619</v>
      </c>
      <c r="E92" s="117">
        <f t="shared" si="78"/>
        <v>2.818476920564172</v>
      </c>
      <c r="F92" s="118">
        <f t="shared" si="78"/>
        <v>7.3199616533543274E-2</v>
      </c>
      <c r="G92" s="117">
        <f t="shared" si="78"/>
        <v>1.1449251525337938</v>
      </c>
      <c r="H92" s="118">
        <f t="shared" si="78"/>
        <v>9.951180455297132E-3</v>
      </c>
      <c r="I92" s="117">
        <f t="shared" si="78"/>
        <v>0.47254186348614924</v>
      </c>
      <c r="J92" s="119">
        <f t="shared" si="78"/>
        <v>0.13957479297691155</v>
      </c>
      <c r="K92" s="120">
        <f t="shared" si="78"/>
        <v>1.4302320059764559</v>
      </c>
      <c r="L92" s="119">
        <f t="shared" si="78"/>
        <v>5.3158529970900904E-3</v>
      </c>
      <c r="M92" s="114"/>
      <c r="N92" s="116">
        <f t="shared" ref="N92:Y92" si="79">_xlfn.STDEV.S(N81:N89)/SQRT(COUNT(N81:N89))</f>
        <v>8.6557291467989794E-2</v>
      </c>
      <c r="O92" s="119">
        <f t="shared" si="79"/>
        <v>0.15849085689196327</v>
      </c>
      <c r="P92" s="119">
        <f t="shared" si="79"/>
        <v>6.5734154811194073E-2</v>
      </c>
      <c r="Q92" s="121">
        <f t="shared" si="79"/>
        <v>6.935568968490663E-2</v>
      </c>
      <c r="R92" s="116">
        <f t="shared" si="79"/>
        <v>6.0555310974098053E-2</v>
      </c>
      <c r="S92" s="119">
        <f t="shared" si="79"/>
        <v>0.11273839060199731</v>
      </c>
      <c r="T92" s="119">
        <f t="shared" si="79"/>
        <v>3.7377360050626821E-2</v>
      </c>
      <c r="U92" s="121">
        <f t="shared" si="79"/>
        <v>3.8378666550048256E-2</v>
      </c>
      <c r="V92" s="116">
        <f t="shared" si="79"/>
        <v>4.627949613332747E-2</v>
      </c>
      <c r="W92" s="119">
        <f t="shared" si="79"/>
        <v>8.9851520562345244E-2</v>
      </c>
      <c r="X92" s="119">
        <f t="shared" si="79"/>
        <v>2.4509093082825839E-2</v>
      </c>
      <c r="Y92" s="121">
        <f t="shared" si="79"/>
        <v>2.3944292040587078E-2</v>
      </c>
      <c r="AB92" s="173"/>
      <c r="AC92" s="174"/>
      <c r="AD92" s="174"/>
      <c r="AE92" s="170"/>
      <c r="AF92" s="170"/>
      <c r="AG92" s="170"/>
      <c r="AH92" s="170"/>
      <c r="AI92" s="170"/>
      <c r="AJ92" s="170"/>
      <c r="AK92" s="170"/>
      <c r="AL92" s="170"/>
    </row>
    <row r="93" spans="1:38" x14ac:dyDescent="0.25">
      <c r="A93" s="209"/>
      <c r="B93" s="193" t="s">
        <v>67</v>
      </c>
      <c r="C93" s="14">
        <v>195</v>
      </c>
      <c r="D93" s="87">
        <v>9.3676625143787131</v>
      </c>
      <c r="E93" s="88">
        <v>23.36640683159953</v>
      </c>
      <c r="F93" s="89">
        <v>2.699985743267216E-12</v>
      </c>
      <c r="G93" s="88">
        <v>12.300578657279083</v>
      </c>
      <c r="H93" s="89">
        <v>2.0393593918114555E-2</v>
      </c>
      <c r="I93" s="88">
        <v>1.9253075750434754</v>
      </c>
      <c r="J93" s="87">
        <v>1.4670549261246473</v>
      </c>
      <c r="K93" s="90">
        <v>17.389021952359325</v>
      </c>
      <c r="L93" s="87">
        <v>9.2088174101742928E-2</v>
      </c>
      <c r="M93" s="83"/>
      <c r="N93" s="91">
        <v>2.3505482364181707</v>
      </c>
      <c r="O93" s="87">
        <v>4.9212432583665588</v>
      </c>
      <c r="P93" s="87">
        <v>0.90942343114378876</v>
      </c>
      <c r="Q93" s="92">
        <v>1.2023109620806045</v>
      </c>
      <c r="R93" s="91">
        <v>0.81774798427459972</v>
      </c>
      <c r="S93" s="87">
        <v>2.7238525163478502</v>
      </c>
      <c r="T93" s="87">
        <v>0.33045720044988419</v>
      </c>
      <c r="U93" s="92">
        <v>0.52708557829753067</v>
      </c>
      <c r="V93" s="93">
        <v>1.3981603949004211</v>
      </c>
      <c r="W93" s="93">
        <v>3.6163738797876812</v>
      </c>
      <c r="X93" s="93">
        <v>0.55099842847508762</v>
      </c>
      <c r="Y93" s="95">
        <v>0.78732306991835044</v>
      </c>
      <c r="AB93" s="173"/>
      <c r="AC93" s="169"/>
      <c r="AD93" s="166"/>
      <c r="AE93" s="170"/>
      <c r="AF93" s="170"/>
      <c r="AG93" s="170"/>
      <c r="AH93" s="170"/>
      <c r="AI93" s="170"/>
      <c r="AJ93" s="170"/>
      <c r="AK93" s="170"/>
      <c r="AL93" s="170"/>
    </row>
    <row r="94" spans="1:38" x14ac:dyDescent="0.25">
      <c r="A94" s="209"/>
      <c r="B94" s="194"/>
      <c r="C94" s="27">
        <v>199</v>
      </c>
      <c r="D94" s="93">
        <v>31.888641433113939</v>
      </c>
      <c r="E94" s="97">
        <v>4.261040028871089</v>
      </c>
      <c r="F94" s="98">
        <v>1.2389941525438508</v>
      </c>
      <c r="G94" s="97">
        <v>10.364295652608671</v>
      </c>
      <c r="H94" s="98">
        <v>0.13226937715073633</v>
      </c>
      <c r="I94" s="97">
        <v>0.79345422789430109</v>
      </c>
      <c r="J94" s="93">
        <v>1.907458707527445</v>
      </c>
      <c r="K94" s="96">
        <v>27.351494777334672</v>
      </c>
      <c r="L94" s="93">
        <v>7.1282612230638476E-2</v>
      </c>
      <c r="M94" s="83"/>
      <c r="N94" s="94">
        <v>3.1284881508729017</v>
      </c>
      <c r="O94" s="93">
        <v>5.4410099233536382</v>
      </c>
      <c r="P94" s="93">
        <v>1.7413297450716929</v>
      </c>
      <c r="Q94" s="95">
        <v>2.0534477247691396</v>
      </c>
      <c r="R94" s="94">
        <v>0.96240634745458897</v>
      </c>
      <c r="S94" s="93">
        <v>2.6407885367335568</v>
      </c>
      <c r="T94" s="93">
        <v>0.48381890489475587</v>
      </c>
      <c r="U94" s="95">
        <v>0.67902432465247986</v>
      </c>
      <c r="V94" s="93">
        <v>1.7981066522253755</v>
      </c>
      <c r="W94" s="93">
        <v>3.7815220479953777</v>
      </c>
      <c r="X94" s="93">
        <v>0.96829075160757327</v>
      </c>
      <c r="Y94" s="95">
        <v>1.2121085842513692</v>
      </c>
      <c r="AB94" s="173"/>
      <c r="AC94" s="169"/>
      <c r="AD94" s="166"/>
      <c r="AE94" s="170"/>
      <c r="AF94" s="170"/>
      <c r="AG94" s="170"/>
      <c r="AH94" s="170"/>
      <c r="AI94" s="170"/>
      <c r="AJ94" s="170"/>
      <c r="AK94" s="170"/>
      <c r="AL94" s="170"/>
    </row>
    <row r="95" spans="1:38" x14ac:dyDescent="0.25">
      <c r="A95" s="209"/>
      <c r="B95" s="194"/>
      <c r="C95" s="27">
        <v>240</v>
      </c>
      <c r="D95" s="93">
        <v>20.113299833618399</v>
      </c>
      <c r="E95" s="97">
        <v>15.687209247052488</v>
      </c>
      <c r="F95" s="98">
        <v>5.6945760422639588E-2</v>
      </c>
      <c r="G95" s="97">
        <v>15.926003028826564</v>
      </c>
      <c r="H95" s="98">
        <v>0.12028331280514713</v>
      </c>
      <c r="I95" s="97">
        <v>0.63224652706439932</v>
      </c>
      <c r="J95" s="93">
        <v>1.3783582242306442</v>
      </c>
      <c r="K95" s="96">
        <v>29.466915853928572</v>
      </c>
      <c r="L95" s="93">
        <v>7.1201780458408456E-2</v>
      </c>
      <c r="M95" s="83"/>
      <c r="N95" s="94">
        <v>2.9137250645798893</v>
      </c>
      <c r="O95" s="93">
        <v>4.7727961228384732</v>
      </c>
      <c r="P95" s="93">
        <v>1.6377198419534151</v>
      </c>
      <c r="Q95" s="95">
        <v>1.9499908221216293</v>
      </c>
      <c r="R95" s="94">
        <v>1.0266297324054208</v>
      </c>
      <c r="S95" s="93">
        <v>2.2752054678622349</v>
      </c>
      <c r="T95" s="93">
        <v>0.53768896329929006</v>
      </c>
      <c r="U95" s="95">
        <v>0.74065010304980672</v>
      </c>
      <c r="V95" s="93">
        <v>1.761737559569589</v>
      </c>
      <c r="W95" s="93">
        <v>3.2914764653694828</v>
      </c>
      <c r="X95" s="93">
        <v>0.96289065596816503</v>
      </c>
      <c r="Y95" s="95">
        <v>1.2111164729741728</v>
      </c>
      <c r="AB95" s="173"/>
      <c r="AC95" s="169"/>
      <c r="AD95" s="166"/>
      <c r="AE95" s="170"/>
      <c r="AF95" s="170"/>
      <c r="AG95" s="170"/>
      <c r="AH95" s="170"/>
      <c r="AI95" s="170"/>
      <c r="AJ95" s="170"/>
      <c r="AK95" s="170"/>
      <c r="AL95" s="170"/>
    </row>
    <row r="96" spans="1:38" x14ac:dyDescent="0.25">
      <c r="A96" s="209"/>
      <c r="B96" s="194"/>
      <c r="C96" s="27">
        <v>663</v>
      </c>
      <c r="D96" s="93">
        <v>24.712178229085779</v>
      </c>
      <c r="E96" s="97">
        <v>0.73536167419983123</v>
      </c>
      <c r="F96" s="98">
        <v>3.1118258747769154</v>
      </c>
      <c r="G96" s="97">
        <v>7.3343977856917569E-6</v>
      </c>
      <c r="H96" s="98">
        <v>3.3651852939909688</v>
      </c>
      <c r="I96" s="97">
        <v>10.787407113676824</v>
      </c>
      <c r="J96" s="93">
        <v>0.60292316853647598</v>
      </c>
      <c r="K96" s="96">
        <v>47.853237925725203</v>
      </c>
      <c r="L96" s="93">
        <v>0.11891853562275974</v>
      </c>
      <c r="M96" s="83"/>
      <c r="N96" s="94">
        <v>3.1467637590831057</v>
      </c>
      <c r="O96" s="93">
        <v>5.0779338889276113</v>
      </c>
      <c r="P96" s="93">
        <v>1.7227713451612454</v>
      </c>
      <c r="Q96" s="95">
        <v>1.9901900370629126</v>
      </c>
      <c r="R96" s="94">
        <v>1.0403370811362511</v>
      </c>
      <c r="S96" s="93">
        <v>2.6029356852956336</v>
      </c>
      <c r="T96" s="93">
        <v>0.56502830851586128</v>
      </c>
      <c r="U96" s="95">
        <v>0.73313247566837803</v>
      </c>
      <c r="V96" s="93">
        <v>1.8675584673786654</v>
      </c>
      <c r="W96" s="93">
        <v>3.6424702770871527</v>
      </c>
      <c r="X96" s="93">
        <v>1.0300848275327825</v>
      </c>
      <c r="Y96" s="95">
        <v>1.2406530536772913</v>
      </c>
      <c r="AB96" s="173"/>
      <c r="AC96" s="169"/>
      <c r="AD96" s="166"/>
      <c r="AE96" s="170"/>
      <c r="AF96" s="170"/>
      <c r="AG96" s="170"/>
      <c r="AH96" s="170"/>
      <c r="AI96" s="170"/>
      <c r="AJ96" s="170"/>
      <c r="AK96" s="170"/>
      <c r="AL96" s="170"/>
    </row>
    <row r="97" spans="1:38" x14ac:dyDescent="0.25">
      <c r="A97" s="209"/>
      <c r="B97" s="194"/>
      <c r="C97" s="27">
        <v>673</v>
      </c>
      <c r="D97" s="93">
        <v>22.95272414045214</v>
      </c>
      <c r="E97" s="97">
        <v>0.63932570957516199</v>
      </c>
      <c r="F97" s="98">
        <v>2.2884938638121053</v>
      </c>
      <c r="G97" s="97">
        <v>11.287440637990816</v>
      </c>
      <c r="H97" s="98">
        <v>8.9036778905242697E-2</v>
      </c>
      <c r="I97" s="97">
        <v>2.3296509267940051</v>
      </c>
      <c r="J97" s="93">
        <v>1.3453641754348427</v>
      </c>
      <c r="K97" s="96">
        <v>28.449614982856833</v>
      </c>
      <c r="L97" s="93">
        <v>7.6913483822051071E-2</v>
      </c>
      <c r="M97" s="83"/>
      <c r="N97" s="94">
        <v>3.0440124918547382</v>
      </c>
      <c r="O97" s="93">
        <v>4.264176346614283</v>
      </c>
      <c r="P97" s="93">
        <v>1.6038352166261909</v>
      </c>
      <c r="Q97" s="95">
        <v>1.8816020708185475</v>
      </c>
      <c r="R97" s="94">
        <v>1.0089985787225908</v>
      </c>
      <c r="S97" s="93">
        <v>2.1805098318085627</v>
      </c>
      <c r="T97" s="93">
        <v>0.50190037556995315</v>
      </c>
      <c r="U97" s="95">
        <v>0.66467998172151277</v>
      </c>
      <c r="V97" s="93">
        <v>1.796119126415938</v>
      </c>
      <c r="W97" s="93">
        <v>3.0308240274773364</v>
      </c>
      <c r="X97" s="93">
        <v>0.92732705340740929</v>
      </c>
      <c r="Y97" s="95">
        <v>1.1380021976254895</v>
      </c>
      <c r="AB97" s="173"/>
      <c r="AC97" s="169"/>
      <c r="AD97" s="166"/>
      <c r="AE97" s="170"/>
      <c r="AF97" s="170"/>
      <c r="AG97" s="170"/>
      <c r="AH97" s="170"/>
      <c r="AI97" s="170"/>
      <c r="AJ97" s="170"/>
      <c r="AK97" s="170"/>
      <c r="AL97" s="170"/>
    </row>
    <row r="98" spans="1:38" x14ac:dyDescent="0.25">
      <c r="A98" s="209"/>
      <c r="B98" s="194"/>
      <c r="C98" s="27"/>
      <c r="D98" s="93"/>
      <c r="E98" s="97"/>
      <c r="F98" s="98"/>
      <c r="G98" s="97"/>
      <c r="H98" s="98"/>
      <c r="I98" s="97"/>
      <c r="J98" s="93"/>
      <c r="K98" s="96"/>
      <c r="L98" s="93"/>
      <c r="M98" s="83"/>
      <c r="N98" s="94"/>
      <c r="O98" s="93"/>
      <c r="P98" s="93"/>
      <c r="Q98" s="95"/>
      <c r="R98" s="94"/>
      <c r="S98" s="93"/>
      <c r="T98" s="93"/>
      <c r="U98" s="95"/>
      <c r="V98" s="93"/>
      <c r="W98" s="93"/>
      <c r="X98" s="93"/>
      <c r="Y98" s="95"/>
      <c r="AB98" s="173"/>
      <c r="AC98" s="169"/>
      <c r="AD98" s="166"/>
      <c r="AE98" s="170"/>
      <c r="AF98" s="170"/>
      <c r="AG98" s="170"/>
      <c r="AH98" s="170"/>
      <c r="AI98" s="170"/>
      <c r="AJ98" s="170"/>
      <c r="AK98" s="170"/>
      <c r="AL98" s="170"/>
    </row>
    <row r="99" spans="1:38" x14ac:dyDescent="0.25">
      <c r="A99" s="209"/>
      <c r="B99" s="194"/>
      <c r="C99" s="27"/>
      <c r="D99" s="93"/>
      <c r="E99" s="97"/>
      <c r="F99" s="98"/>
      <c r="G99" s="97"/>
      <c r="H99" s="98"/>
      <c r="I99" s="97"/>
      <c r="J99" s="93"/>
      <c r="K99" s="96"/>
      <c r="L99" s="93"/>
      <c r="M99" s="83"/>
      <c r="N99" s="94"/>
      <c r="O99" s="93"/>
      <c r="P99" s="93"/>
      <c r="Q99" s="95"/>
      <c r="R99" s="94"/>
      <c r="S99" s="93"/>
      <c r="T99" s="93"/>
      <c r="U99" s="95"/>
      <c r="V99" s="93"/>
      <c r="W99" s="93"/>
      <c r="X99" s="93"/>
      <c r="Y99" s="95"/>
      <c r="AB99" s="173"/>
      <c r="AC99" s="169"/>
      <c r="AD99" s="166"/>
      <c r="AE99" s="170"/>
      <c r="AF99" s="170"/>
      <c r="AG99" s="170"/>
      <c r="AH99" s="170"/>
      <c r="AI99" s="170"/>
      <c r="AJ99" s="170"/>
      <c r="AK99" s="170"/>
      <c r="AL99" s="170"/>
    </row>
    <row r="100" spans="1:38" x14ac:dyDescent="0.25">
      <c r="A100" s="209"/>
      <c r="B100" s="194"/>
      <c r="C100" s="27"/>
      <c r="D100" s="93"/>
      <c r="E100" s="97"/>
      <c r="F100" s="98"/>
      <c r="G100" s="97"/>
      <c r="H100" s="98"/>
      <c r="I100" s="97"/>
      <c r="J100" s="93"/>
      <c r="K100" s="96"/>
      <c r="L100" s="93"/>
      <c r="M100" s="83"/>
      <c r="N100" s="94"/>
      <c r="O100" s="93"/>
      <c r="P100" s="93"/>
      <c r="Q100" s="95"/>
      <c r="R100" s="94"/>
      <c r="S100" s="93"/>
      <c r="T100" s="93"/>
      <c r="U100" s="95"/>
      <c r="V100" s="93"/>
      <c r="W100" s="93"/>
      <c r="X100" s="93"/>
      <c r="Y100" s="95"/>
      <c r="AB100" s="173"/>
      <c r="AC100" s="169"/>
      <c r="AD100" s="166"/>
      <c r="AE100" s="170"/>
      <c r="AF100" s="170"/>
      <c r="AG100" s="170"/>
      <c r="AH100" s="170"/>
      <c r="AI100" s="170"/>
      <c r="AJ100" s="170"/>
      <c r="AK100" s="170"/>
      <c r="AL100" s="170"/>
    </row>
    <row r="101" spans="1:38" ht="15.75" thickBot="1" x14ac:dyDescent="0.3">
      <c r="A101" s="209"/>
      <c r="B101" s="194"/>
      <c r="C101" s="27"/>
      <c r="D101" s="99"/>
      <c r="E101" s="100"/>
      <c r="F101" s="101"/>
      <c r="G101" s="100"/>
      <c r="H101" s="101"/>
      <c r="I101" s="100"/>
      <c r="J101" s="99"/>
      <c r="K101" s="102"/>
      <c r="L101" s="99"/>
      <c r="M101" s="83"/>
      <c r="N101" s="94"/>
      <c r="O101" s="93"/>
      <c r="P101" s="93"/>
      <c r="Q101" s="95"/>
      <c r="R101" s="94"/>
      <c r="S101" s="93"/>
      <c r="T101" s="93"/>
      <c r="U101" s="95"/>
      <c r="V101" s="93"/>
      <c r="W101" s="93"/>
      <c r="X101" s="93"/>
      <c r="Y101" s="95"/>
      <c r="AB101" s="173"/>
      <c r="AC101" s="169"/>
      <c r="AD101" s="166"/>
      <c r="AE101" s="170"/>
      <c r="AF101" s="170"/>
      <c r="AG101" s="170"/>
      <c r="AH101" s="170"/>
      <c r="AI101" s="170"/>
      <c r="AJ101" s="170"/>
      <c r="AK101" s="170"/>
      <c r="AL101" s="170"/>
    </row>
    <row r="102" spans="1:38" x14ac:dyDescent="0.25">
      <c r="A102" s="209"/>
      <c r="B102" s="194"/>
      <c r="C102" s="145" t="s">
        <v>28</v>
      </c>
      <c r="D102" s="103">
        <f t="shared" ref="D102:L102" si="80">AVERAGE(D93:D101)</f>
        <v>21.806901230129796</v>
      </c>
      <c r="E102" s="104">
        <f t="shared" si="80"/>
        <v>8.9378686982596189</v>
      </c>
      <c r="F102" s="105">
        <f t="shared" si="80"/>
        <v>1.3392519303116424</v>
      </c>
      <c r="G102" s="104">
        <f t="shared" si="80"/>
        <v>9.9756650622205854</v>
      </c>
      <c r="H102" s="105">
        <f t="shared" si="80"/>
        <v>0.74543367135404193</v>
      </c>
      <c r="I102" s="104">
        <f t="shared" si="80"/>
        <v>3.2936132740946014</v>
      </c>
      <c r="J102" s="106">
        <f t="shared" si="80"/>
        <v>1.3402318403708109</v>
      </c>
      <c r="K102" s="107">
        <f t="shared" si="80"/>
        <v>30.102057098440923</v>
      </c>
      <c r="L102" s="106">
        <f t="shared" si="80"/>
        <v>8.6080917247120123E-2</v>
      </c>
      <c r="M102" s="83"/>
      <c r="N102" s="103">
        <f t="shared" ref="N102:Y102" si="81">AVERAGE(N93:N101)</f>
        <v>2.9167075405617613</v>
      </c>
      <c r="O102" s="106">
        <f t="shared" si="81"/>
        <v>4.8954319080201127</v>
      </c>
      <c r="P102" s="106">
        <f t="shared" si="81"/>
        <v>1.5230159159912666</v>
      </c>
      <c r="Q102" s="108">
        <f t="shared" si="81"/>
        <v>1.8155083233705667</v>
      </c>
      <c r="R102" s="103">
        <f t="shared" si="81"/>
        <v>0.97122394479869034</v>
      </c>
      <c r="S102" s="106">
        <f t="shared" si="81"/>
        <v>2.4846584076095675</v>
      </c>
      <c r="T102" s="106">
        <f t="shared" si="81"/>
        <v>0.48377875054594899</v>
      </c>
      <c r="U102" s="108">
        <f t="shared" si="81"/>
        <v>0.66891449267794167</v>
      </c>
      <c r="V102" s="103">
        <f t="shared" si="81"/>
        <v>1.7243364400979977</v>
      </c>
      <c r="W102" s="106">
        <f t="shared" si="81"/>
        <v>3.4725333395434062</v>
      </c>
      <c r="X102" s="106">
        <f t="shared" si="81"/>
        <v>0.88791834339820352</v>
      </c>
      <c r="Y102" s="108">
        <f t="shared" si="81"/>
        <v>1.1178406756893347</v>
      </c>
      <c r="AB102" s="173"/>
      <c r="AC102" s="174"/>
      <c r="AD102" s="174"/>
      <c r="AE102" s="170"/>
      <c r="AF102" s="170"/>
      <c r="AG102" s="170"/>
      <c r="AH102" s="170"/>
      <c r="AI102" s="170"/>
      <c r="AJ102" s="170"/>
      <c r="AK102" s="170"/>
      <c r="AL102" s="170"/>
    </row>
    <row r="103" spans="1:38" x14ac:dyDescent="0.25">
      <c r="A103" s="209"/>
      <c r="B103" s="194"/>
      <c r="C103" s="146" t="s">
        <v>29</v>
      </c>
      <c r="D103" s="109">
        <f t="shared" ref="D103:L103" si="82">_xlfn.STDEV.S(D93:D101)</f>
        <v>8.2005788762235383</v>
      </c>
      <c r="E103" s="110">
        <f t="shared" si="82"/>
        <v>10.145885546940104</v>
      </c>
      <c r="F103" s="111">
        <f t="shared" si="82"/>
        <v>1.3684877698656499</v>
      </c>
      <c r="G103" s="110">
        <f t="shared" si="82"/>
        <v>5.9623250737645064</v>
      </c>
      <c r="H103" s="111">
        <f t="shared" si="82"/>
        <v>1.4651298561128632</v>
      </c>
      <c r="I103" s="110">
        <f t="shared" si="82"/>
        <v>4.2512380026800685</v>
      </c>
      <c r="J103" s="112">
        <f t="shared" si="82"/>
        <v>0.46982295960180631</v>
      </c>
      <c r="K103" s="113">
        <f t="shared" si="82"/>
        <v>11.038854626008268</v>
      </c>
      <c r="L103" s="112">
        <f t="shared" si="82"/>
        <v>2.0241150498691182E-2</v>
      </c>
      <c r="M103" s="114"/>
      <c r="N103" s="109">
        <f t="shared" ref="N103:Y103" si="83">_xlfn.STDEV.S(N93:N101)</f>
        <v>0.32959395247756651</v>
      </c>
      <c r="O103" s="112">
        <f t="shared" si="83"/>
        <v>0.43161084592200732</v>
      </c>
      <c r="P103" s="112">
        <f t="shared" si="83"/>
        <v>0.34775984777508079</v>
      </c>
      <c r="Q103" s="115">
        <f t="shared" si="83"/>
        <v>0.34842279978907137</v>
      </c>
      <c r="R103" s="109">
        <f t="shared" si="83"/>
        <v>9.0700014284089289E-2</v>
      </c>
      <c r="S103" s="112">
        <f t="shared" si="83"/>
        <v>0.2408094907924006</v>
      </c>
      <c r="T103" s="112">
        <f t="shared" si="83"/>
        <v>9.1301279206754488E-2</v>
      </c>
      <c r="U103" s="115">
        <f t="shared" si="83"/>
        <v>8.5885865942399039E-2</v>
      </c>
      <c r="V103" s="109">
        <f t="shared" si="83"/>
        <v>0.18634444152508428</v>
      </c>
      <c r="W103" s="112">
        <f t="shared" si="83"/>
        <v>0.30534054503203556</v>
      </c>
      <c r="X103" s="112">
        <f t="shared" si="83"/>
        <v>0.19193746140412388</v>
      </c>
      <c r="Y103" s="115">
        <f t="shared" si="83"/>
        <v>0.18862533487193883</v>
      </c>
      <c r="AB103" s="173"/>
      <c r="AC103" s="174"/>
      <c r="AD103" s="174"/>
      <c r="AE103" s="170"/>
      <c r="AF103" s="170"/>
      <c r="AG103" s="170"/>
      <c r="AH103" s="170"/>
      <c r="AI103" s="170"/>
      <c r="AJ103" s="170"/>
      <c r="AK103" s="170"/>
      <c r="AL103" s="170"/>
    </row>
    <row r="104" spans="1:38" ht="15.75" thickBot="1" x14ac:dyDescent="0.3">
      <c r="A104" s="209"/>
      <c r="B104" s="195"/>
      <c r="C104" s="147" t="s">
        <v>30</v>
      </c>
      <c r="D104" s="116">
        <f t="shared" ref="D104:L104" si="84">D103/SQRT(COUNT(D93:D101))</f>
        <v>3.6674103644169329</v>
      </c>
      <c r="E104" s="117">
        <f t="shared" si="84"/>
        <v>4.5373779549781412</v>
      </c>
      <c r="F104" s="118">
        <f t="shared" si="84"/>
        <v>0.61200633595933629</v>
      </c>
      <c r="G104" s="117">
        <f t="shared" si="84"/>
        <v>2.6664328337777765</v>
      </c>
      <c r="H104" s="118">
        <f t="shared" si="84"/>
        <v>0.65522599082656952</v>
      </c>
      <c r="I104" s="117">
        <f t="shared" si="84"/>
        <v>1.9012114325046132</v>
      </c>
      <c r="J104" s="119">
        <f t="shared" si="84"/>
        <v>0.21011121501195529</v>
      </c>
      <c r="K104" s="120">
        <f t="shared" si="84"/>
        <v>4.9367258674985006</v>
      </c>
      <c r="L104" s="119">
        <f t="shared" si="84"/>
        <v>9.0521176915754498E-3</v>
      </c>
      <c r="M104" s="114"/>
      <c r="N104" s="116">
        <f t="shared" ref="N104:Y104" si="85">_xlfn.STDEV.S(N93:N101)/SQRT(COUNT(N93:N101))</f>
        <v>0.14739889654253477</v>
      </c>
      <c r="O104" s="119">
        <f t="shared" si="85"/>
        <v>0.19302223826155923</v>
      </c>
      <c r="P104" s="119">
        <f t="shared" si="85"/>
        <v>0.15552293189401192</v>
      </c>
      <c r="Q104" s="121">
        <f t="shared" si="85"/>
        <v>0.15581941304783259</v>
      </c>
      <c r="R104" s="116">
        <f t="shared" si="85"/>
        <v>4.0562279499885112E-2</v>
      </c>
      <c r="S104" s="119">
        <f t="shared" si="85"/>
        <v>0.10769327820778349</v>
      </c>
      <c r="T104" s="119">
        <f t="shared" si="85"/>
        <v>4.0831173347798219E-2</v>
      </c>
      <c r="U104" s="121">
        <f t="shared" si="85"/>
        <v>3.8409326910727654E-2</v>
      </c>
      <c r="V104" s="116">
        <f t="shared" si="85"/>
        <v>8.3335767695864607E-2</v>
      </c>
      <c r="W104" s="119">
        <f t="shared" si="85"/>
        <v>0.13655244299569344</v>
      </c>
      <c r="X104" s="119">
        <f t="shared" si="85"/>
        <v>8.5837042225672636E-2</v>
      </c>
      <c r="Y104" s="121">
        <f t="shared" si="85"/>
        <v>8.4355814210463356E-2</v>
      </c>
      <c r="AB104" s="173"/>
      <c r="AC104" s="174"/>
      <c r="AD104" s="174"/>
      <c r="AE104" s="170"/>
      <c r="AF104" s="170"/>
      <c r="AG104" s="170"/>
      <c r="AH104" s="170"/>
      <c r="AI104" s="170"/>
      <c r="AJ104" s="170"/>
      <c r="AK104" s="170"/>
      <c r="AL104" s="170"/>
    </row>
    <row r="105" spans="1:38" ht="15" customHeight="1" x14ac:dyDescent="0.25">
      <c r="A105" s="209"/>
      <c r="B105" s="193" t="s">
        <v>68</v>
      </c>
      <c r="C105" s="14">
        <v>739</v>
      </c>
      <c r="D105" s="91">
        <v>27.296974708947491</v>
      </c>
      <c r="E105" s="88">
        <v>0.12599974251923349</v>
      </c>
      <c r="F105" s="89">
        <v>1.8660087070264049</v>
      </c>
      <c r="G105" s="88">
        <v>10.130529332584391</v>
      </c>
      <c r="H105" s="89">
        <v>8.0058987281621127E-2</v>
      </c>
      <c r="I105" s="88">
        <v>0.89935102021957691</v>
      </c>
      <c r="J105" s="87">
        <v>1.2622476948664401</v>
      </c>
      <c r="K105" s="90">
        <v>26.225811312542216</v>
      </c>
      <c r="L105" s="87">
        <v>7.915720629884257E-2</v>
      </c>
      <c r="M105" s="83"/>
      <c r="N105" s="91">
        <v>3.5939266403009413</v>
      </c>
      <c r="O105" s="87">
        <v>6.2679710888618576</v>
      </c>
      <c r="P105" s="87">
        <v>2.0782170520159413</v>
      </c>
      <c r="Q105" s="92">
        <v>2.4259884996221714</v>
      </c>
      <c r="R105" s="91">
        <v>1.0751857931209035</v>
      </c>
      <c r="S105" s="87">
        <v>2.7768250019544256</v>
      </c>
      <c r="T105" s="87">
        <v>0.59202313799667106</v>
      </c>
      <c r="U105" s="92">
        <v>0.7829436321387403</v>
      </c>
      <c r="V105" s="93">
        <v>1.7816899903382839</v>
      </c>
      <c r="W105" s="93">
        <v>3.8406405182093004</v>
      </c>
      <c r="X105" s="93">
        <v>1.0126528248259323</v>
      </c>
      <c r="Y105" s="95">
        <v>1.2525294253381865</v>
      </c>
      <c r="AB105" s="173"/>
      <c r="AC105" s="169"/>
      <c r="AD105" s="166"/>
      <c r="AE105" s="170"/>
      <c r="AF105" s="170"/>
      <c r="AG105" s="170"/>
      <c r="AH105" s="170"/>
      <c r="AI105" s="170"/>
      <c r="AJ105" s="170"/>
      <c r="AK105" s="170"/>
      <c r="AL105" s="170"/>
    </row>
    <row r="106" spans="1:38" x14ac:dyDescent="0.25">
      <c r="A106" s="209"/>
      <c r="B106" s="194"/>
      <c r="C106" s="27">
        <v>740</v>
      </c>
      <c r="D106" s="94">
        <v>22.918597851274647</v>
      </c>
      <c r="E106" s="97">
        <v>1.6205963455742722E-2</v>
      </c>
      <c r="F106" s="98">
        <v>2.3018238474752559</v>
      </c>
      <c r="G106" s="97">
        <v>11.929403008540469</v>
      </c>
      <c r="H106" s="98">
        <v>7.9176587041258878E-2</v>
      </c>
      <c r="I106" s="97">
        <v>0.53268624480708004</v>
      </c>
      <c r="J106" s="93">
        <v>1.290912795942766</v>
      </c>
      <c r="K106" s="96">
        <v>29.173822230740619</v>
      </c>
      <c r="L106" s="93">
        <v>8.6268108825367951E-2</v>
      </c>
      <c r="M106" s="83"/>
      <c r="N106" s="94">
        <v>3.0373454935180053</v>
      </c>
      <c r="O106" s="93">
        <v>5.4755893950008732</v>
      </c>
      <c r="P106" s="93">
        <v>2.0675529254476968</v>
      </c>
      <c r="Q106" s="95">
        <v>2.3622270532315155</v>
      </c>
      <c r="R106" s="94">
        <v>0.93381922838150655</v>
      </c>
      <c r="S106" s="93">
        <v>2.1990626567134139</v>
      </c>
      <c r="T106" s="93">
        <v>0.52688175628607425</v>
      </c>
      <c r="U106" s="95">
        <v>0.67749508120491508</v>
      </c>
      <c r="V106" s="93">
        <v>1.5212683870248844</v>
      </c>
      <c r="W106" s="93">
        <v>3.1441671276390331</v>
      </c>
      <c r="X106" s="93">
        <v>0.93874253599446977</v>
      </c>
      <c r="Y106" s="95">
        <v>1.1320283315874029</v>
      </c>
      <c r="AB106" s="173"/>
      <c r="AC106" s="169"/>
      <c r="AD106" s="166"/>
      <c r="AE106" s="170"/>
      <c r="AF106" s="170"/>
      <c r="AG106" s="170"/>
      <c r="AH106" s="170"/>
      <c r="AI106" s="170"/>
      <c r="AJ106" s="170"/>
      <c r="AK106" s="170"/>
      <c r="AL106" s="170"/>
    </row>
    <row r="107" spans="1:38" x14ac:dyDescent="0.25">
      <c r="A107" s="209"/>
      <c r="B107" s="194"/>
      <c r="C107" s="27">
        <v>744</v>
      </c>
      <c r="D107" s="94">
        <v>24.880680252693814</v>
      </c>
      <c r="E107" s="97">
        <v>0.48795738898737279</v>
      </c>
      <c r="F107" s="98">
        <v>1.6416029523485243</v>
      </c>
      <c r="G107" s="97">
        <v>14.324283910470225</v>
      </c>
      <c r="H107" s="98">
        <v>0.10676237185570026</v>
      </c>
      <c r="I107" s="97">
        <v>0.81899633104233882</v>
      </c>
      <c r="J107" s="93">
        <v>1.3793982321288569</v>
      </c>
      <c r="K107" s="96">
        <v>33.060544914770759</v>
      </c>
      <c r="L107" s="93">
        <v>7.7223158183075957E-2</v>
      </c>
      <c r="M107" s="83"/>
      <c r="N107" s="94">
        <v>3.4468834275870694</v>
      </c>
      <c r="O107" s="93">
        <v>5.2548516825830083</v>
      </c>
      <c r="P107" s="93">
        <v>2.2301447213878256</v>
      </c>
      <c r="Q107" s="95">
        <v>2.5399287330377893</v>
      </c>
      <c r="R107" s="94">
        <v>1.0973589213356751</v>
      </c>
      <c r="S107" s="93">
        <v>2.4808700314272558</v>
      </c>
      <c r="T107" s="93">
        <v>0.58436069330702722</v>
      </c>
      <c r="U107" s="95">
        <v>0.75757407235032026</v>
      </c>
      <c r="V107" s="93">
        <v>1.7596123052202466</v>
      </c>
      <c r="W107" s="93">
        <v>3.2822260417441793</v>
      </c>
      <c r="X107" s="93">
        <v>1.0284784853789919</v>
      </c>
      <c r="Y107" s="95">
        <v>1.2422449455609816</v>
      </c>
      <c r="AB107" s="173"/>
      <c r="AC107" s="169"/>
      <c r="AD107" s="166"/>
      <c r="AE107" s="170"/>
      <c r="AF107" s="170"/>
      <c r="AG107" s="170"/>
      <c r="AH107" s="170"/>
      <c r="AI107" s="170"/>
      <c r="AJ107" s="170"/>
      <c r="AK107" s="170"/>
      <c r="AL107" s="170"/>
    </row>
    <row r="108" spans="1:38" s="1" customFormat="1" x14ac:dyDescent="0.25">
      <c r="A108" s="209"/>
      <c r="B108" s="194"/>
      <c r="C108" s="27">
        <v>787</v>
      </c>
      <c r="D108" s="94">
        <v>26.466125035932865</v>
      </c>
      <c r="E108" s="97">
        <v>7.6299248564287228E-2</v>
      </c>
      <c r="F108" s="98">
        <v>2.555091155908995</v>
      </c>
      <c r="G108" s="97">
        <v>7.9026346576637856</v>
      </c>
      <c r="H108" s="98">
        <v>6.030727711805052E-2</v>
      </c>
      <c r="I108" s="97">
        <v>2.3040096534027503</v>
      </c>
      <c r="J108" s="93">
        <v>0.90047651928473593</v>
      </c>
      <c r="K108" s="96">
        <v>28.707701115552275</v>
      </c>
      <c r="L108" s="93">
        <v>6.9139421635471904E-2</v>
      </c>
      <c r="M108" s="83"/>
      <c r="N108" s="94">
        <v>3.7067022748336358</v>
      </c>
      <c r="O108" s="93">
        <v>4.600702396782208</v>
      </c>
      <c r="P108" s="93">
        <v>1.9757186084498359</v>
      </c>
      <c r="Q108" s="95">
        <v>2.3078525081721515</v>
      </c>
      <c r="R108" s="94">
        <v>1.0839146900175056</v>
      </c>
      <c r="S108" s="93">
        <v>2.1348979054394812</v>
      </c>
      <c r="T108" s="93">
        <v>0.54257168537106981</v>
      </c>
      <c r="U108" s="95">
        <v>0.72219083055200672</v>
      </c>
      <c r="V108" s="93">
        <v>1.8170297669676947</v>
      </c>
      <c r="W108" s="93">
        <v>2.8806900221515606</v>
      </c>
      <c r="X108" s="93">
        <v>0.94374839368904651</v>
      </c>
      <c r="Y108" s="95">
        <v>1.1707876043705812</v>
      </c>
      <c r="AB108" s="173"/>
      <c r="AC108" s="169"/>
      <c r="AD108" s="166"/>
      <c r="AE108" s="170"/>
      <c r="AF108" s="170"/>
      <c r="AG108" s="170"/>
      <c r="AH108" s="170"/>
      <c r="AI108" s="170"/>
      <c r="AJ108" s="170"/>
      <c r="AK108" s="170"/>
      <c r="AL108" s="170"/>
    </row>
    <row r="109" spans="1:38" s="1" customFormat="1" x14ac:dyDescent="0.25">
      <c r="A109" s="209"/>
      <c r="B109" s="194"/>
      <c r="C109" s="27">
        <v>828</v>
      </c>
      <c r="D109" s="94">
        <v>22.525793024115696</v>
      </c>
      <c r="E109" s="97">
        <v>0.11532037386402827</v>
      </c>
      <c r="F109" s="98">
        <v>1.3698297807609303</v>
      </c>
      <c r="G109" s="97">
        <v>12.168269543713453</v>
      </c>
      <c r="H109" s="98">
        <v>4.6938942283447402E-2</v>
      </c>
      <c r="I109" s="97">
        <v>1.6629807197237794</v>
      </c>
      <c r="J109" s="93">
        <v>0.69410093552791052</v>
      </c>
      <c r="K109" s="96">
        <v>33.684221209067225</v>
      </c>
      <c r="L109" s="93">
        <v>7.0658883380510518E-2</v>
      </c>
      <c r="M109" s="83"/>
      <c r="N109" s="94">
        <v>3.3483101868106089</v>
      </c>
      <c r="O109" s="93">
        <v>4.4378151468219533</v>
      </c>
      <c r="P109" s="93">
        <v>2.0490521796678789</v>
      </c>
      <c r="Q109" s="95">
        <v>2.3832330010762868</v>
      </c>
      <c r="R109" s="94">
        <v>1.0242244683487667</v>
      </c>
      <c r="S109" s="93">
        <v>2.0900578462322636</v>
      </c>
      <c r="T109" s="93">
        <v>0.53082522174989566</v>
      </c>
      <c r="U109" s="95">
        <v>0.71054624723489324</v>
      </c>
      <c r="V109" s="93">
        <v>1.6670664375618116</v>
      </c>
      <c r="W109" s="93">
        <v>2.7669940945441058</v>
      </c>
      <c r="X109" s="93">
        <v>0.93456238419437609</v>
      </c>
      <c r="Y109" s="95">
        <v>1.160139721176588</v>
      </c>
      <c r="AB109" s="173"/>
      <c r="AC109" s="169"/>
      <c r="AD109" s="166"/>
      <c r="AE109" s="170"/>
      <c r="AF109" s="170"/>
      <c r="AG109" s="170"/>
      <c r="AH109" s="170"/>
      <c r="AI109" s="170"/>
      <c r="AJ109" s="170"/>
      <c r="AK109" s="170"/>
      <c r="AL109" s="170"/>
    </row>
    <row r="110" spans="1:38" s="1" customFormat="1" x14ac:dyDescent="0.25">
      <c r="A110" s="209"/>
      <c r="B110" s="194"/>
      <c r="C110" s="27"/>
      <c r="D110" s="94"/>
      <c r="E110" s="97"/>
      <c r="F110" s="98"/>
      <c r="G110" s="97"/>
      <c r="H110" s="98"/>
      <c r="I110" s="97"/>
      <c r="J110" s="93"/>
      <c r="K110" s="96"/>
      <c r="L110" s="93"/>
      <c r="M110" s="83"/>
      <c r="N110" s="94"/>
      <c r="O110" s="93"/>
      <c r="P110" s="93"/>
      <c r="Q110" s="95"/>
      <c r="R110" s="94"/>
      <c r="S110" s="93"/>
      <c r="T110" s="93"/>
      <c r="U110" s="95"/>
      <c r="V110" s="93"/>
      <c r="W110" s="93"/>
      <c r="X110" s="93"/>
      <c r="Y110" s="95"/>
      <c r="AB110" s="173"/>
      <c r="AC110" s="169"/>
      <c r="AD110" s="166"/>
      <c r="AE110" s="170"/>
      <c r="AF110" s="170"/>
      <c r="AG110" s="170"/>
      <c r="AH110" s="170"/>
      <c r="AI110" s="170"/>
      <c r="AJ110" s="170"/>
      <c r="AK110" s="170"/>
      <c r="AL110" s="170"/>
    </row>
    <row r="111" spans="1:38" s="1" customFormat="1" x14ac:dyDescent="0.25">
      <c r="A111" s="209"/>
      <c r="B111" s="194"/>
      <c r="C111" s="27"/>
      <c r="D111" s="94"/>
      <c r="E111" s="97"/>
      <c r="F111" s="98"/>
      <c r="G111" s="97"/>
      <c r="H111" s="98"/>
      <c r="I111" s="97"/>
      <c r="J111" s="93"/>
      <c r="K111" s="96"/>
      <c r="L111" s="93"/>
      <c r="M111" s="83"/>
      <c r="N111" s="94"/>
      <c r="O111" s="93"/>
      <c r="P111" s="93"/>
      <c r="Q111" s="95"/>
      <c r="R111" s="94"/>
      <c r="S111" s="93"/>
      <c r="T111" s="93"/>
      <c r="U111" s="95"/>
      <c r="V111" s="93"/>
      <c r="W111" s="93"/>
      <c r="X111" s="93"/>
      <c r="Y111" s="95"/>
      <c r="AB111" s="173"/>
      <c r="AC111" s="169"/>
      <c r="AD111" s="166"/>
      <c r="AE111" s="170"/>
      <c r="AF111" s="170"/>
      <c r="AG111" s="170"/>
      <c r="AH111" s="170"/>
      <c r="AI111" s="170"/>
      <c r="AJ111" s="170"/>
      <c r="AK111" s="170"/>
      <c r="AL111" s="170"/>
    </row>
    <row r="112" spans="1:38" s="1" customFormat="1" x14ac:dyDescent="0.25">
      <c r="A112" s="209"/>
      <c r="B112" s="194"/>
      <c r="C112" s="27"/>
      <c r="D112" s="94"/>
      <c r="E112" s="97"/>
      <c r="F112" s="98"/>
      <c r="G112" s="97"/>
      <c r="H112" s="98"/>
      <c r="I112" s="97"/>
      <c r="J112" s="93"/>
      <c r="K112" s="96"/>
      <c r="L112" s="93"/>
      <c r="M112" s="83"/>
      <c r="N112" s="94"/>
      <c r="O112" s="93"/>
      <c r="P112" s="93"/>
      <c r="Q112" s="95"/>
      <c r="R112" s="94"/>
      <c r="S112" s="93"/>
      <c r="T112" s="93"/>
      <c r="U112" s="95"/>
      <c r="V112" s="93"/>
      <c r="W112" s="93"/>
      <c r="X112" s="93"/>
      <c r="Y112" s="95"/>
      <c r="AB112" s="173"/>
      <c r="AC112" s="169"/>
      <c r="AD112" s="166"/>
      <c r="AE112" s="170"/>
      <c r="AF112" s="170"/>
      <c r="AG112" s="170"/>
      <c r="AH112" s="170"/>
      <c r="AI112" s="170"/>
      <c r="AJ112" s="170"/>
      <c r="AK112" s="170"/>
      <c r="AL112" s="170"/>
    </row>
    <row r="113" spans="1:43" s="1" customFormat="1" ht="15.75" thickBot="1" x14ac:dyDescent="0.3">
      <c r="A113" s="209"/>
      <c r="B113" s="194"/>
      <c r="C113" s="27"/>
      <c r="D113" s="122"/>
      <c r="E113" s="100"/>
      <c r="F113" s="101"/>
      <c r="G113" s="100"/>
      <c r="H113" s="101"/>
      <c r="I113" s="100"/>
      <c r="J113" s="99"/>
      <c r="K113" s="102"/>
      <c r="L113" s="99"/>
      <c r="M113" s="83"/>
      <c r="N113" s="94"/>
      <c r="O113" s="93"/>
      <c r="P113" s="93"/>
      <c r="Q113" s="95"/>
      <c r="R113" s="94"/>
      <c r="S113" s="93"/>
      <c r="T113" s="93"/>
      <c r="U113" s="95"/>
      <c r="V113" s="93"/>
      <c r="W113" s="93"/>
      <c r="X113" s="93"/>
      <c r="Y113" s="95"/>
      <c r="AB113" s="173"/>
      <c r="AC113" s="169"/>
      <c r="AD113" s="166"/>
      <c r="AE113" s="170"/>
      <c r="AF113" s="170"/>
      <c r="AG113" s="170"/>
      <c r="AH113" s="170"/>
      <c r="AI113" s="170"/>
      <c r="AJ113" s="170"/>
      <c r="AK113" s="170"/>
      <c r="AL113" s="170"/>
    </row>
    <row r="114" spans="1:43" s="1" customFormat="1" x14ac:dyDescent="0.25">
      <c r="A114" s="209"/>
      <c r="B114" s="194"/>
      <c r="C114" s="145" t="s">
        <v>28</v>
      </c>
      <c r="D114" s="103">
        <f t="shared" ref="D114:L114" si="86">AVERAGE(D105:D113)</f>
        <v>24.817634174592904</v>
      </c>
      <c r="E114" s="104">
        <f t="shared" si="86"/>
        <v>0.16435654347813292</v>
      </c>
      <c r="F114" s="105">
        <f t="shared" si="86"/>
        <v>1.9468712887040223</v>
      </c>
      <c r="G114" s="104">
        <f t="shared" si="86"/>
        <v>11.291024090594465</v>
      </c>
      <c r="H114" s="105">
        <f t="shared" si="86"/>
        <v>7.4648833116015639E-2</v>
      </c>
      <c r="I114" s="104">
        <f t="shared" si="86"/>
        <v>1.243604793839105</v>
      </c>
      <c r="J114" s="106">
        <f t="shared" si="86"/>
        <v>1.105427235550142</v>
      </c>
      <c r="K114" s="107">
        <f t="shared" si="86"/>
        <v>30.170420156534618</v>
      </c>
      <c r="L114" s="106">
        <f t="shared" si="86"/>
        <v>7.6489355664653785E-2</v>
      </c>
      <c r="M114" s="114"/>
      <c r="N114" s="103">
        <f t="shared" ref="N114:Y114" si="87">AVERAGE(N105:N113)</f>
        <v>3.4266336046100521</v>
      </c>
      <c r="O114" s="106">
        <f t="shared" si="87"/>
        <v>5.2073859420099797</v>
      </c>
      <c r="P114" s="106">
        <f t="shared" si="87"/>
        <v>2.0801370973938353</v>
      </c>
      <c r="Q114" s="108">
        <f t="shared" si="87"/>
        <v>2.4038459590279828</v>
      </c>
      <c r="R114" s="103">
        <f t="shared" si="87"/>
        <v>1.0429006202408715</v>
      </c>
      <c r="S114" s="106">
        <f t="shared" si="87"/>
        <v>2.3363426883533678</v>
      </c>
      <c r="T114" s="106">
        <f t="shared" si="87"/>
        <v>0.55533249894214765</v>
      </c>
      <c r="U114" s="108">
        <f t="shared" si="87"/>
        <v>0.7301499726961751</v>
      </c>
      <c r="V114" s="103">
        <f t="shared" si="87"/>
        <v>1.7093333774225841</v>
      </c>
      <c r="W114" s="106">
        <f t="shared" si="87"/>
        <v>3.1829435608576357</v>
      </c>
      <c r="X114" s="106">
        <f t="shared" si="87"/>
        <v>0.97163692481656339</v>
      </c>
      <c r="Y114" s="108">
        <f t="shared" si="87"/>
        <v>1.1915460056067479</v>
      </c>
      <c r="AB114" s="173"/>
      <c r="AC114" s="174"/>
      <c r="AD114" s="174"/>
      <c r="AE114" s="170"/>
      <c r="AF114" s="170"/>
      <c r="AG114" s="170"/>
      <c r="AH114" s="170"/>
      <c r="AI114" s="170"/>
      <c r="AJ114" s="170"/>
      <c r="AK114" s="170"/>
      <c r="AL114" s="170"/>
    </row>
    <row r="115" spans="1:43" s="1" customFormat="1" x14ac:dyDescent="0.25">
      <c r="A115" s="209"/>
      <c r="B115" s="194"/>
      <c r="C115" s="146" t="s">
        <v>29</v>
      </c>
      <c r="D115" s="109">
        <f t="shared" ref="D115:L115" si="88">_xlfn.STDEV.S(D105:D113)</f>
        <v>2.1052019635584718</v>
      </c>
      <c r="E115" s="110">
        <f t="shared" si="88"/>
        <v>0.18594083660739602</v>
      </c>
      <c r="F115" s="111">
        <f t="shared" si="88"/>
        <v>0.48182650975925428</v>
      </c>
      <c r="G115" s="110">
        <f t="shared" si="88"/>
        <v>2.4086138853775276</v>
      </c>
      <c r="H115" s="111">
        <f t="shared" si="88"/>
        <v>2.2663671218957539E-2</v>
      </c>
      <c r="I115" s="110">
        <f t="shared" si="88"/>
        <v>0.72535212553723527</v>
      </c>
      <c r="J115" s="112">
        <f t="shared" si="88"/>
        <v>0.29379064728491394</v>
      </c>
      <c r="K115" s="113">
        <f t="shared" si="88"/>
        <v>3.1381647624687043</v>
      </c>
      <c r="L115" s="112">
        <f t="shared" si="88"/>
        <v>6.9154870365370881E-3</v>
      </c>
      <c r="M115" s="114"/>
      <c r="N115" s="109">
        <f t="shared" ref="N115:Y115" si="89">_xlfn.STDEV.S(N105:N113)</f>
        <v>0.25715523831699405</v>
      </c>
      <c r="O115" s="112">
        <f t="shared" si="89"/>
        <v>0.73473312762248877</v>
      </c>
      <c r="P115" s="112">
        <f t="shared" si="89"/>
        <v>9.2916398118850801E-2</v>
      </c>
      <c r="Q115" s="115">
        <f t="shared" si="89"/>
        <v>8.715013403402469E-2</v>
      </c>
      <c r="R115" s="109">
        <f t="shared" si="89"/>
        <v>6.6965927091958033E-2</v>
      </c>
      <c r="S115" s="112">
        <f t="shared" si="89"/>
        <v>0.28939369922315755</v>
      </c>
      <c r="T115" s="112">
        <f t="shared" si="89"/>
        <v>3.0666467103215272E-2</v>
      </c>
      <c r="U115" s="115">
        <f t="shared" si="89"/>
        <v>4.1107916855414824E-2</v>
      </c>
      <c r="V115" s="109">
        <f t="shared" si="89"/>
        <v>0.11886641362538895</v>
      </c>
      <c r="W115" s="112">
        <f t="shared" si="89"/>
        <v>0.4208019340142829</v>
      </c>
      <c r="X115" s="112">
        <f t="shared" si="89"/>
        <v>4.5132027451485458E-2</v>
      </c>
      <c r="Y115" s="115">
        <f t="shared" si="89"/>
        <v>5.3030603048821283E-2</v>
      </c>
      <c r="AB115" s="173"/>
      <c r="AC115" s="174"/>
      <c r="AD115" s="174"/>
      <c r="AE115" s="170"/>
      <c r="AF115" s="170"/>
      <c r="AG115" s="170"/>
      <c r="AH115" s="170"/>
      <c r="AI115" s="170"/>
      <c r="AJ115" s="170"/>
      <c r="AK115" s="170"/>
      <c r="AL115" s="170"/>
    </row>
    <row r="116" spans="1:43" s="1" customFormat="1" ht="15.75" thickBot="1" x14ac:dyDescent="0.3">
      <c r="A116" s="209"/>
      <c r="B116" s="195"/>
      <c r="C116" s="147" t="s">
        <v>30</v>
      </c>
      <c r="D116" s="116">
        <f t="shared" ref="D116:L116" si="90">D115/SQRT(COUNT(D105:D113))</f>
        <v>0.94147493937655558</v>
      </c>
      <c r="E116" s="117">
        <f t="shared" si="90"/>
        <v>8.3155270089463773E-2</v>
      </c>
      <c r="F116" s="118">
        <f t="shared" si="90"/>
        <v>0.21547936583663166</v>
      </c>
      <c r="G116" s="117">
        <f t="shared" si="90"/>
        <v>1.0771648758508077</v>
      </c>
      <c r="H116" s="118">
        <f t="shared" si="90"/>
        <v>1.0135501893058915E-2</v>
      </c>
      <c r="I116" s="117">
        <f t="shared" si="90"/>
        <v>0.32438733206504383</v>
      </c>
      <c r="J116" s="119">
        <f t="shared" si="90"/>
        <v>0.13138717169654632</v>
      </c>
      <c r="K116" s="120">
        <f t="shared" si="90"/>
        <v>1.4034299466949007</v>
      </c>
      <c r="L116" s="119">
        <f t="shared" si="90"/>
        <v>3.0926998222431E-3</v>
      </c>
      <c r="M116" s="114"/>
      <c r="N116" s="116">
        <f t="shared" ref="N116:Y116" si="91">N115/SQRT(COUNT(N105:N113))</f>
        <v>0.11500331872939146</v>
      </c>
      <c r="O116" s="119">
        <f t="shared" si="91"/>
        <v>0.32858264373698265</v>
      </c>
      <c r="P116" s="119">
        <f t="shared" si="91"/>
        <v>4.1553476483636796E-2</v>
      </c>
      <c r="Q116" s="121">
        <f t="shared" si="91"/>
        <v>3.897472478965943E-2</v>
      </c>
      <c r="R116" s="116">
        <f t="shared" si="91"/>
        <v>2.9948073030782594E-2</v>
      </c>
      <c r="S116" s="119">
        <f t="shared" si="91"/>
        <v>0.12942079674462167</v>
      </c>
      <c r="T116" s="119">
        <f t="shared" si="91"/>
        <v>1.3714461014510081E-2</v>
      </c>
      <c r="U116" s="121">
        <f t="shared" si="91"/>
        <v>1.8384019300423386E-2</v>
      </c>
      <c r="V116" s="116">
        <f t="shared" si="91"/>
        <v>5.3158676221595383E-2</v>
      </c>
      <c r="W116" s="119">
        <f t="shared" si="91"/>
        <v>0.18818834590386349</v>
      </c>
      <c r="X116" s="119">
        <f t="shared" si="91"/>
        <v>2.0183656268781613E-2</v>
      </c>
      <c r="Y116" s="121">
        <f t="shared" si="91"/>
        <v>2.3716006660994396E-2</v>
      </c>
      <c r="AB116" s="173"/>
      <c r="AC116" s="174"/>
      <c r="AD116" s="174"/>
      <c r="AE116" s="170"/>
      <c r="AF116" s="170"/>
      <c r="AG116" s="170"/>
      <c r="AH116" s="170"/>
      <c r="AI116" s="170"/>
      <c r="AJ116" s="170"/>
      <c r="AK116" s="170"/>
      <c r="AL116" s="170"/>
      <c r="AM116" s="143"/>
    </row>
    <row r="117" spans="1:43" s="1" customFormat="1" ht="15" customHeight="1" x14ac:dyDescent="0.25">
      <c r="A117" s="209"/>
      <c r="B117" s="193" t="s">
        <v>69</v>
      </c>
      <c r="C117" s="14">
        <v>225</v>
      </c>
      <c r="D117" s="91">
        <v>11.956605126403055</v>
      </c>
      <c r="E117" s="88">
        <v>8.4838657364492907</v>
      </c>
      <c r="F117" s="89">
        <v>2.2435065343753648</v>
      </c>
      <c r="G117" s="88">
        <v>15.073566885341116</v>
      </c>
      <c r="H117" s="89">
        <v>0.31776781288211936</v>
      </c>
      <c r="I117" s="88">
        <v>0.27149048576585472</v>
      </c>
      <c r="J117" s="87">
        <v>5.0406627965935753</v>
      </c>
      <c r="K117" s="90">
        <v>20.628162321561774</v>
      </c>
      <c r="L117" s="87">
        <v>8.5328332695859155E-2</v>
      </c>
      <c r="M117" s="83"/>
      <c r="N117" s="91">
        <v>1.6292684650487346</v>
      </c>
      <c r="O117" s="87">
        <v>3.7856051933730641</v>
      </c>
      <c r="P117" s="87">
        <v>0.45556472791922809</v>
      </c>
      <c r="Q117" s="92">
        <v>0.60999692969993069</v>
      </c>
      <c r="R117" s="91">
        <v>1.1286528393307373</v>
      </c>
      <c r="S117" s="87">
        <v>3.3063803747127376</v>
      </c>
      <c r="T117" s="87">
        <v>0.34282968160043042</v>
      </c>
      <c r="U117" s="92">
        <v>0.48477789248023323</v>
      </c>
      <c r="V117" s="93">
        <v>0.83865715849456002</v>
      </c>
      <c r="W117" s="93">
        <v>2.9861423183365132</v>
      </c>
      <c r="X117" s="93">
        <v>0.27071732432915135</v>
      </c>
      <c r="Y117" s="95">
        <v>0.40421533726889303</v>
      </c>
      <c r="AB117" s="173"/>
      <c r="AC117" s="169"/>
      <c r="AD117" s="166"/>
      <c r="AE117" s="170"/>
      <c r="AF117" s="170"/>
      <c r="AG117" s="170"/>
      <c r="AH117" s="170"/>
      <c r="AI117" s="170"/>
      <c r="AJ117" s="170"/>
      <c r="AK117" s="170"/>
      <c r="AL117" s="170"/>
      <c r="AM117" s="143"/>
    </row>
    <row r="118" spans="1:43" s="1" customFormat="1" x14ac:dyDescent="0.25">
      <c r="A118" s="209"/>
      <c r="B118" s="194"/>
      <c r="C118" s="27">
        <v>232</v>
      </c>
      <c r="D118" s="94">
        <v>22.847752668777723</v>
      </c>
      <c r="E118" s="97">
        <v>9.0243851489146459E-2</v>
      </c>
      <c r="F118" s="98">
        <v>7.3423044953785341</v>
      </c>
      <c r="G118" s="97">
        <v>8.063682661716987</v>
      </c>
      <c r="H118" s="98">
        <v>1.7578814502330689</v>
      </c>
      <c r="I118" s="97">
        <v>2.0783022509849327</v>
      </c>
      <c r="J118" s="93">
        <v>4.2645348554914326</v>
      </c>
      <c r="K118" s="96">
        <v>29.577476100775151</v>
      </c>
      <c r="L118" s="93">
        <v>9.7672296936692091E-2</v>
      </c>
      <c r="M118" s="83"/>
      <c r="N118" s="94">
        <v>1.5646319025421442</v>
      </c>
      <c r="O118" s="93">
        <v>1.6617194487087465</v>
      </c>
      <c r="P118" s="93">
        <v>0.43381023237960392</v>
      </c>
      <c r="Q118" s="95">
        <v>0.53720230952781378</v>
      </c>
      <c r="R118" s="94">
        <v>1.0334726613385508</v>
      </c>
      <c r="S118" s="93">
        <v>1.4493270698209659</v>
      </c>
      <c r="T118" s="93">
        <v>0.34797184218093685</v>
      </c>
      <c r="U118" s="95">
        <v>0.44284834430868592</v>
      </c>
      <c r="V118" s="93">
        <v>0.72763359730981869</v>
      </c>
      <c r="W118" s="93">
        <v>1.2889427972359611</v>
      </c>
      <c r="X118" s="93">
        <v>0.2852083194768355</v>
      </c>
      <c r="Y118" s="95">
        <v>0.37356684102032728</v>
      </c>
      <c r="AB118" s="173"/>
      <c r="AC118" s="169"/>
      <c r="AD118" s="166"/>
      <c r="AE118" s="170"/>
      <c r="AF118" s="170"/>
      <c r="AG118" s="170"/>
      <c r="AH118" s="170"/>
      <c r="AI118" s="170"/>
      <c r="AJ118" s="170"/>
      <c r="AK118" s="170"/>
      <c r="AL118" s="170"/>
      <c r="AM118" s="143"/>
    </row>
    <row r="119" spans="1:43" s="1" customFormat="1" x14ac:dyDescent="0.25">
      <c r="A119" s="209"/>
      <c r="B119" s="194"/>
      <c r="C119" s="27">
        <v>239</v>
      </c>
      <c r="D119" s="94">
        <v>1.643070833523893</v>
      </c>
      <c r="E119" s="97">
        <v>17.676213819040342</v>
      </c>
      <c r="F119" s="98">
        <v>2.3373117280057561E-14</v>
      </c>
      <c r="G119" s="97">
        <v>11.819950293963569</v>
      </c>
      <c r="H119" s="98">
        <v>0.26986352432390937</v>
      </c>
      <c r="I119" s="97">
        <v>0.5867926044436923</v>
      </c>
      <c r="J119" s="93">
        <v>3.6125343406510422</v>
      </c>
      <c r="K119" s="96">
        <v>23.033072179354324</v>
      </c>
      <c r="L119" s="93">
        <v>0.12251039261835293</v>
      </c>
      <c r="M119" s="83"/>
      <c r="N119" s="94">
        <v>1.1643232824534189</v>
      </c>
      <c r="O119" s="93">
        <v>1.3457472395259231</v>
      </c>
      <c r="P119" s="93">
        <v>0.28352132230440191</v>
      </c>
      <c r="Q119" s="95">
        <v>0.35729238242252431</v>
      </c>
      <c r="R119" s="94">
        <v>0.83518308374179406</v>
      </c>
      <c r="S119" s="93">
        <v>1.1370782604589302</v>
      </c>
      <c r="T119" s="93">
        <v>0.21940873720452816</v>
      </c>
      <c r="U119" s="95">
        <v>0.28588263673107661</v>
      </c>
      <c r="V119" s="93">
        <v>0.64194786349271848</v>
      </c>
      <c r="W119" s="93">
        <v>0.99905565960349918</v>
      </c>
      <c r="X119" s="93">
        <v>0.17863844057630543</v>
      </c>
      <c r="Y119" s="95">
        <v>0.24022217400131152</v>
      </c>
      <c r="AB119" s="173"/>
      <c r="AC119" s="169"/>
      <c r="AD119" s="166"/>
      <c r="AE119" s="170"/>
      <c r="AF119" s="170"/>
      <c r="AG119" s="170"/>
      <c r="AH119" s="170"/>
      <c r="AI119" s="170"/>
      <c r="AJ119" s="170"/>
      <c r="AK119" s="170"/>
      <c r="AL119" s="170"/>
      <c r="AM119" s="143"/>
    </row>
    <row r="120" spans="1:43" s="1" customFormat="1" x14ac:dyDescent="0.25">
      <c r="A120" s="209"/>
      <c r="B120" s="194"/>
      <c r="C120" s="27">
        <v>254</v>
      </c>
      <c r="D120" s="94">
        <v>7.7976076320092886</v>
      </c>
      <c r="E120" s="97">
        <v>7.0227289426083876</v>
      </c>
      <c r="F120" s="98">
        <v>1.6159102197499584</v>
      </c>
      <c r="G120" s="97">
        <v>14.780825678333688</v>
      </c>
      <c r="H120" s="98">
        <v>0.46622421450510898</v>
      </c>
      <c r="I120" s="97">
        <v>0.96065166597634488</v>
      </c>
      <c r="J120" s="93">
        <v>4.2055420806080841</v>
      </c>
      <c r="K120" s="96">
        <v>25.672561867520528</v>
      </c>
      <c r="L120" s="93">
        <v>0.10973656030182859</v>
      </c>
      <c r="M120" s="83"/>
      <c r="N120" s="94">
        <v>1.3703819099683492</v>
      </c>
      <c r="O120" s="93">
        <v>2.0508412271572354</v>
      </c>
      <c r="P120" s="93">
        <v>0.45689669954031742</v>
      </c>
      <c r="Q120" s="95">
        <v>0.55755349363672491</v>
      </c>
      <c r="R120" s="94">
        <v>0.96759870292201822</v>
      </c>
      <c r="S120" s="93">
        <v>1.732373380601222</v>
      </c>
      <c r="T120" s="93">
        <v>0.34733299398686113</v>
      </c>
      <c r="U120" s="95">
        <v>0.43690005682275207</v>
      </c>
      <c r="V120" s="93">
        <v>0.73182098599187062</v>
      </c>
      <c r="W120" s="93">
        <v>1.5213399719166307</v>
      </c>
      <c r="X120" s="93">
        <v>0.27751948413769845</v>
      </c>
      <c r="Y120" s="95">
        <v>0.35962937910276749</v>
      </c>
      <c r="AB120" s="173"/>
      <c r="AC120" s="169"/>
      <c r="AD120" s="166"/>
      <c r="AE120" s="170"/>
      <c r="AF120" s="170"/>
      <c r="AG120" s="170"/>
      <c r="AH120" s="170"/>
      <c r="AI120" s="170"/>
      <c r="AJ120" s="170"/>
      <c r="AK120" s="170"/>
      <c r="AL120" s="170"/>
      <c r="AM120" s="144"/>
      <c r="AN120" s="34"/>
      <c r="AO120" s="34"/>
      <c r="AP120" s="34"/>
      <c r="AQ120" s="34"/>
    </row>
    <row r="121" spans="1:43" s="1" customFormat="1" x14ac:dyDescent="0.25">
      <c r="A121" s="209"/>
      <c r="B121" s="194"/>
      <c r="C121" s="27">
        <v>314</v>
      </c>
      <c r="D121" s="94">
        <v>13.903901575677278</v>
      </c>
      <c r="E121" s="97">
        <v>0.56815390851273562</v>
      </c>
      <c r="F121" s="98">
        <v>5.4790518037625011</v>
      </c>
      <c r="G121" s="97">
        <v>6.5910733552985254</v>
      </c>
      <c r="H121" s="98">
        <v>0.64709446912482393</v>
      </c>
      <c r="I121" s="97">
        <v>0.99061228713750726</v>
      </c>
      <c r="J121" s="93">
        <v>4.1461265381152206</v>
      </c>
      <c r="K121" s="96">
        <v>34.712080738444698</v>
      </c>
      <c r="L121" s="93">
        <v>9.9682177141485126E-2</v>
      </c>
      <c r="M121" s="83"/>
      <c r="N121" s="94">
        <v>1.7253259904899447</v>
      </c>
      <c r="O121" s="93">
        <v>2.789524804955033</v>
      </c>
      <c r="P121" s="93">
        <v>1.1765767012276753</v>
      </c>
      <c r="Q121" s="95">
        <v>1.3086329463058712</v>
      </c>
      <c r="R121" s="94">
        <v>1.2051623276182544</v>
      </c>
      <c r="S121" s="93">
        <v>2.2401719233617814</v>
      </c>
      <c r="T121" s="93">
        <v>0.82165674146177048</v>
      </c>
      <c r="U121" s="95">
        <v>0.93160827860585804</v>
      </c>
      <c r="V121" s="93">
        <v>0.8961126688775084</v>
      </c>
      <c r="W121" s="93">
        <v>1.8977797425857728</v>
      </c>
      <c r="X121" s="93">
        <v>0.60829921201142989</v>
      </c>
      <c r="Y121" s="95">
        <v>0.70419605323415968</v>
      </c>
      <c r="AB121" s="173"/>
      <c r="AC121" s="169"/>
      <c r="AD121" s="166"/>
      <c r="AE121" s="170"/>
      <c r="AF121" s="170"/>
      <c r="AG121" s="170"/>
      <c r="AH121" s="170"/>
      <c r="AI121" s="170"/>
      <c r="AJ121" s="170"/>
      <c r="AK121" s="170"/>
      <c r="AL121" s="170"/>
      <c r="AM121" s="143"/>
    </row>
    <row r="122" spans="1:43" s="1" customFormat="1" x14ac:dyDescent="0.25">
      <c r="A122" s="209"/>
      <c r="B122" s="194"/>
      <c r="C122" s="27"/>
      <c r="D122" s="94"/>
      <c r="E122" s="97"/>
      <c r="F122" s="98"/>
      <c r="G122" s="97"/>
      <c r="H122" s="98"/>
      <c r="I122" s="97"/>
      <c r="J122" s="93"/>
      <c r="K122" s="96"/>
      <c r="L122" s="93"/>
      <c r="M122" s="83"/>
      <c r="N122" s="94"/>
      <c r="O122" s="93"/>
      <c r="P122" s="93"/>
      <c r="Q122" s="95"/>
      <c r="R122" s="94"/>
      <c r="S122" s="93"/>
      <c r="T122" s="93"/>
      <c r="U122" s="95"/>
      <c r="V122" s="93"/>
      <c r="W122" s="93"/>
      <c r="X122" s="93"/>
      <c r="Y122" s="95"/>
      <c r="AB122" s="173"/>
      <c r="AC122" s="169"/>
      <c r="AD122" s="166"/>
      <c r="AE122" s="170"/>
      <c r="AF122" s="170"/>
      <c r="AG122" s="170"/>
      <c r="AH122" s="170"/>
      <c r="AI122" s="170"/>
      <c r="AJ122" s="170"/>
      <c r="AK122" s="170"/>
      <c r="AL122" s="170"/>
      <c r="AM122" s="143"/>
    </row>
    <row r="123" spans="1:43" s="1" customFormat="1" x14ac:dyDescent="0.25">
      <c r="A123" s="209"/>
      <c r="B123" s="194"/>
      <c r="C123" s="27"/>
      <c r="D123" s="94"/>
      <c r="E123" s="97"/>
      <c r="F123" s="98"/>
      <c r="G123" s="97"/>
      <c r="H123" s="98"/>
      <c r="I123" s="97"/>
      <c r="J123" s="93"/>
      <c r="K123" s="96"/>
      <c r="L123" s="93"/>
      <c r="M123" s="83"/>
      <c r="N123" s="94"/>
      <c r="O123" s="93"/>
      <c r="P123" s="93"/>
      <c r="Q123" s="95"/>
      <c r="R123" s="94"/>
      <c r="S123" s="93"/>
      <c r="T123" s="93"/>
      <c r="U123" s="95"/>
      <c r="V123" s="93"/>
      <c r="W123" s="93"/>
      <c r="X123" s="93"/>
      <c r="Y123" s="95"/>
      <c r="AB123" s="173"/>
      <c r="AC123" s="169"/>
      <c r="AD123" s="166"/>
      <c r="AE123" s="170"/>
      <c r="AF123" s="170"/>
      <c r="AG123" s="170"/>
      <c r="AH123" s="170"/>
      <c r="AI123" s="170"/>
      <c r="AJ123" s="170"/>
      <c r="AK123" s="170"/>
      <c r="AL123" s="170"/>
      <c r="AM123" s="143"/>
    </row>
    <row r="124" spans="1:43" s="1" customFormat="1" x14ac:dyDescent="0.25">
      <c r="A124" s="209"/>
      <c r="B124" s="194"/>
      <c r="C124" s="27"/>
      <c r="D124" s="94"/>
      <c r="E124" s="97"/>
      <c r="F124" s="98"/>
      <c r="G124" s="97"/>
      <c r="H124" s="98"/>
      <c r="I124" s="97"/>
      <c r="J124" s="93"/>
      <c r="K124" s="96"/>
      <c r="L124" s="93"/>
      <c r="M124" s="83"/>
      <c r="N124" s="94"/>
      <c r="O124" s="93"/>
      <c r="P124" s="93"/>
      <c r="Q124" s="95"/>
      <c r="R124" s="94"/>
      <c r="S124" s="93"/>
      <c r="T124" s="93"/>
      <c r="U124" s="95"/>
      <c r="V124" s="93"/>
      <c r="W124" s="93"/>
      <c r="X124" s="93"/>
      <c r="Y124" s="95"/>
      <c r="AB124" s="173"/>
      <c r="AC124" s="169"/>
      <c r="AD124" s="166"/>
      <c r="AE124" s="170"/>
      <c r="AF124" s="170"/>
      <c r="AG124" s="170"/>
      <c r="AH124" s="170"/>
      <c r="AI124" s="170"/>
      <c r="AJ124" s="170"/>
      <c r="AK124" s="170"/>
      <c r="AL124" s="170"/>
      <c r="AM124" s="143"/>
    </row>
    <row r="125" spans="1:43" s="1" customFormat="1" ht="15.75" thickBot="1" x14ac:dyDescent="0.3">
      <c r="A125" s="209"/>
      <c r="B125" s="194"/>
      <c r="C125" s="27"/>
      <c r="D125" s="122"/>
      <c r="E125" s="100"/>
      <c r="F125" s="101"/>
      <c r="G125" s="100"/>
      <c r="H125" s="101"/>
      <c r="I125" s="100"/>
      <c r="J125" s="99"/>
      <c r="K125" s="102"/>
      <c r="L125" s="99"/>
      <c r="M125" s="83"/>
      <c r="N125" s="94"/>
      <c r="O125" s="93"/>
      <c r="P125" s="93"/>
      <c r="Q125" s="95"/>
      <c r="R125" s="94"/>
      <c r="S125" s="93"/>
      <c r="T125" s="93"/>
      <c r="U125" s="95"/>
      <c r="V125" s="93"/>
      <c r="W125" s="93"/>
      <c r="X125" s="93"/>
      <c r="Y125" s="95"/>
      <c r="AB125" s="173"/>
      <c r="AC125" s="169"/>
      <c r="AD125" s="166"/>
      <c r="AE125" s="170"/>
      <c r="AF125" s="170"/>
      <c r="AG125" s="170"/>
      <c r="AH125" s="170"/>
      <c r="AI125" s="170"/>
      <c r="AJ125" s="170"/>
      <c r="AK125" s="170"/>
      <c r="AL125" s="170"/>
    </row>
    <row r="126" spans="1:43" s="1" customFormat="1" x14ac:dyDescent="0.25">
      <c r="A126" s="209"/>
      <c r="B126" s="194"/>
      <c r="C126" s="145" t="s">
        <v>28</v>
      </c>
      <c r="D126" s="103">
        <f t="shared" ref="D126:L126" si="92">AVERAGE(D117:D125)</f>
        <v>11.629787567278248</v>
      </c>
      <c r="E126" s="104">
        <f t="shared" si="92"/>
        <v>6.7682412516199806</v>
      </c>
      <c r="F126" s="105">
        <f t="shared" si="92"/>
        <v>3.3361546106532765</v>
      </c>
      <c r="G126" s="104">
        <f t="shared" si="92"/>
        <v>11.265819774930778</v>
      </c>
      <c r="H126" s="105">
        <f t="shared" si="92"/>
        <v>0.69176629421380609</v>
      </c>
      <c r="I126" s="104">
        <f t="shared" si="92"/>
        <v>0.97756985886166636</v>
      </c>
      <c r="J126" s="106">
        <f t="shared" si="92"/>
        <v>4.2538801222918705</v>
      </c>
      <c r="K126" s="107">
        <f t="shared" si="92"/>
        <v>26.724670641531294</v>
      </c>
      <c r="L126" s="106">
        <f t="shared" si="92"/>
        <v>0.10298595193884359</v>
      </c>
      <c r="M126" s="114"/>
      <c r="N126" s="103">
        <f t="shared" ref="N126:Y126" si="93">AVERAGE(N117:N125)</f>
        <v>1.4907863101005185</v>
      </c>
      <c r="O126" s="106">
        <f t="shared" si="93"/>
        <v>2.3266875827440003</v>
      </c>
      <c r="P126" s="106">
        <f t="shared" si="93"/>
        <v>0.5612739366742453</v>
      </c>
      <c r="Q126" s="108">
        <f t="shared" si="93"/>
        <v>0.674135612318573</v>
      </c>
      <c r="R126" s="103">
        <f t="shared" si="93"/>
        <v>1.034013922990271</v>
      </c>
      <c r="S126" s="106">
        <f t="shared" si="93"/>
        <v>1.9730662017911276</v>
      </c>
      <c r="T126" s="106">
        <f t="shared" si="93"/>
        <v>0.4158399992869054</v>
      </c>
      <c r="U126" s="108">
        <f t="shared" si="93"/>
        <v>0.5164034417897212</v>
      </c>
      <c r="V126" s="103">
        <f t="shared" si="93"/>
        <v>0.76723445483329522</v>
      </c>
      <c r="W126" s="106">
        <f t="shared" si="93"/>
        <v>1.7386520979356752</v>
      </c>
      <c r="X126" s="106">
        <f t="shared" si="93"/>
        <v>0.32407655610628411</v>
      </c>
      <c r="Y126" s="108">
        <f t="shared" si="93"/>
        <v>0.41636595692549178</v>
      </c>
      <c r="AB126" s="173"/>
      <c r="AC126" s="174"/>
      <c r="AD126" s="174"/>
      <c r="AE126" s="170"/>
      <c r="AF126" s="170"/>
      <c r="AG126" s="170"/>
      <c r="AH126" s="170"/>
      <c r="AI126" s="170"/>
      <c r="AJ126" s="170"/>
      <c r="AK126" s="170"/>
      <c r="AL126" s="170"/>
    </row>
    <row r="127" spans="1:43" s="1" customFormat="1" x14ac:dyDescent="0.25">
      <c r="A127" s="209"/>
      <c r="B127" s="194"/>
      <c r="C127" s="146" t="s">
        <v>29</v>
      </c>
      <c r="D127" s="109">
        <f t="shared" ref="D127:L127" si="94">_xlfn.STDEV.S(D117:D125)</f>
        <v>7.8348781010800712</v>
      </c>
      <c r="E127" s="110">
        <f t="shared" si="94"/>
        <v>7.1594121481396513</v>
      </c>
      <c r="F127" s="111">
        <f t="shared" si="94"/>
        <v>2.9968439001861062</v>
      </c>
      <c r="G127" s="110">
        <f t="shared" si="94"/>
        <v>3.8492921871950974</v>
      </c>
      <c r="H127" s="111">
        <f t="shared" si="94"/>
        <v>0.6138695176601574</v>
      </c>
      <c r="I127" s="110">
        <f t="shared" si="94"/>
        <v>0.68251796184002889</v>
      </c>
      <c r="J127" s="112">
        <f t="shared" si="94"/>
        <v>0.51098246367320121</v>
      </c>
      <c r="K127" s="113">
        <f t="shared" si="94"/>
        <v>5.564159074341819</v>
      </c>
      <c r="L127" s="112">
        <f t="shared" si="94"/>
        <v>1.3943778826432114E-2</v>
      </c>
      <c r="M127" s="114"/>
      <c r="N127" s="109">
        <f t="shared" ref="N127:Y127" si="95">_xlfn.STDEV.S(N117:N125)</f>
        <v>0.22400595328641698</v>
      </c>
      <c r="O127" s="112">
        <f t="shared" si="95"/>
        <v>0.97764726218013709</v>
      </c>
      <c r="P127" s="112">
        <f t="shared" si="95"/>
        <v>0.35144702560137453</v>
      </c>
      <c r="Q127" s="115">
        <f t="shared" si="95"/>
        <v>0.36723030566169867</v>
      </c>
      <c r="R127" s="109">
        <f t="shared" si="95"/>
        <v>0.14334685028798672</v>
      </c>
      <c r="S127" s="112">
        <f t="shared" si="95"/>
        <v>0.84855519867470575</v>
      </c>
      <c r="T127" s="112">
        <f t="shared" si="95"/>
        <v>0.2334000171194924</v>
      </c>
      <c r="U127" s="115">
        <f t="shared" si="95"/>
        <v>0.24406260161901996</v>
      </c>
      <c r="V127" s="109">
        <f t="shared" si="95"/>
        <v>0.10028692376779322</v>
      </c>
      <c r="W127" s="112">
        <f t="shared" si="95"/>
        <v>0.77104140033658397</v>
      </c>
      <c r="X127" s="112">
        <f t="shared" si="95"/>
        <v>0.16466653573472581</v>
      </c>
      <c r="Y127" s="115">
        <f t="shared" si="95"/>
        <v>0.17253350236058129</v>
      </c>
      <c r="AB127" s="173"/>
      <c r="AC127" s="174"/>
      <c r="AD127" s="174"/>
      <c r="AE127" s="170"/>
      <c r="AF127" s="170"/>
      <c r="AG127" s="170"/>
      <c r="AH127" s="170"/>
      <c r="AI127" s="170"/>
      <c r="AJ127" s="170"/>
      <c r="AK127" s="170"/>
      <c r="AL127" s="170"/>
    </row>
    <row r="128" spans="1:43" s="1" customFormat="1" ht="15.75" thickBot="1" x14ac:dyDescent="0.3">
      <c r="A128" s="209"/>
      <c r="B128" s="195"/>
      <c r="C128" s="147" t="s">
        <v>30</v>
      </c>
      <c r="D128" s="116">
        <f t="shared" ref="D128:L128" si="96">D127/SQRT(COUNT(D117:D125))</f>
        <v>3.5038640058879014</v>
      </c>
      <c r="E128" s="117">
        <f t="shared" si="96"/>
        <v>3.2017864484356107</v>
      </c>
      <c r="F128" s="118">
        <f t="shared" si="96"/>
        <v>1.3402293357543456</v>
      </c>
      <c r="G128" s="117">
        <f t="shared" si="96"/>
        <v>1.7214557991654165</v>
      </c>
      <c r="H128" s="118">
        <f t="shared" si="96"/>
        <v>0.27453079416062393</v>
      </c>
      <c r="I128" s="117">
        <f t="shared" si="96"/>
        <v>0.30523131170778239</v>
      </c>
      <c r="J128" s="119">
        <f t="shared" si="96"/>
        <v>0.22851830481671895</v>
      </c>
      <c r="K128" s="120">
        <f t="shared" si="96"/>
        <v>2.4883675855701224</v>
      </c>
      <c r="L128" s="119">
        <f t="shared" si="96"/>
        <v>6.2358474638248892E-3</v>
      </c>
      <c r="M128" s="114"/>
      <c r="N128" s="116">
        <f t="shared" ref="N128:Y128" si="97">N127/SQRT(COUNT(N117:N125))</f>
        <v>0.10017850778261415</v>
      </c>
      <c r="O128" s="119">
        <f t="shared" si="97"/>
        <v>0.43721714725026911</v>
      </c>
      <c r="P128" s="119">
        <f t="shared" si="97"/>
        <v>0.15717188794695647</v>
      </c>
      <c r="Q128" s="121">
        <f t="shared" si="97"/>
        <v>0.16423038537151682</v>
      </c>
      <c r="R128" s="116">
        <f t="shared" si="97"/>
        <v>6.4106660320884717E-2</v>
      </c>
      <c r="S128" s="119">
        <f t="shared" si="97"/>
        <v>0.37948542137949626</v>
      </c>
      <c r="T128" s="119">
        <f t="shared" si="97"/>
        <v>0.10437966084575993</v>
      </c>
      <c r="U128" s="121">
        <f t="shared" si="97"/>
        <v>0.10914811359711576</v>
      </c>
      <c r="V128" s="116">
        <f t="shared" si="97"/>
        <v>4.4849675759824993E-2</v>
      </c>
      <c r="W128" s="119">
        <f t="shared" si="97"/>
        <v>0.34482019692384619</v>
      </c>
      <c r="X128" s="119">
        <f t="shared" si="97"/>
        <v>7.3641113504449032E-2</v>
      </c>
      <c r="Y128" s="121">
        <f t="shared" si="97"/>
        <v>7.7159327934876037E-2</v>
      </c>
      <c r="AA128" s="143"/>
      <c r="AB128" s="173"/>
      <c r="AC128" s="174"/>
      <c r="AD128" s="174"/>
      <c r="AE128" s="170"/>
      <c r="AF128" s="170"/>
      <c r="AG128" s="170"/>
      <c r="AH128" s="170"/>
      <c r="AI128" s="170"/>
      <c r="AJ128" s="170"/>
      <c r="AK128" s="170"/>
      <c r="AL128" s="170"/>
    </row>
    <row r="129" spans="1:38" s="1" customFormat="1" ht="15" customHeight="1" x14ac:dyDescent="0.25">
      <c r="A129" s="209"/>
      <c r="B129" s="193" t="s">
        <v>70</v>
      </c>
      <c r="C129" s="14">
        <v>193</v>
      </c>
      <c r="D129" s="91">
        <v>26.084680546437788</v>
      </c>
      <c r="E129" s="88">
        <v>1.2277080173642274</v>
      </c>
      <c r="F129" s="89">
        <v>3.6959429809808761</v>
      </c>
      <c r="G129" s="88">
        <v>7.1085272001418041</v>
      </c>
      <c r="H129" s="89">
        <v>1.0321971789572162</v>
      </c>
      <c r="I129" s="88">
        <v>0.29461359789161734</v>
      </c>
      <c r="J129" s="87">
        <v>4.9855945865690696</v>
      </c>
      <c r="K129" s="90">
        <v>28.135340810973389</v>
      </c>
      <c r="L129" s="87">
        <v>7.6976004726853009E-2</v>
      </c>
      <c r="M129" s="83"/>
      <c r="N129" s="91">
        <v>3.1162516731143652</v>
      </c>
      <c r="O129" s="87">
        <v>4.1392028815263329</v>
      </c>
      <c r="P129" s="87">
        <v>1.0288911499120983</v>
      </c>
      <c r="Q129" s="92">
        <v>1.2023384496369218</v>
      </c>
      <c r="R129" s="91">
        <v>1.0727908473138701</v>
      </c>
      <c r="S129" s="87">
        <v>2.6678428456852541</v>
      </c>
      <c r="T129" s="87">
        <v>0.47346092826617947</v>
      </c>
      <c r="U129" s="92">
        <v>0.60479066796737035</v>
      </c>
      <c r="V129" s="93">
        <v>1.9117295740173335</v>
      </c>
      <c r="W129" s="93">
        <v>3.3615423350670732</v>
      </c>
      <c r="X129" s="93">
        <v>0.72877982410195241</v>
      </c>
      <c r="Y129" s="95">
        <v>0.88017652251808065</v>
      </c>
      <c r="AB129" s="173"/>
      <c r="AC129" s="169"/>
      <c r="AD129" s="166"/>
      <c r="AE129" s="170"/>
      <c r="AF129" s="170"/>
      <c r="AG129" s="170"/>
      <c r="AH129" s="170"/>
      <c r="AI129" s="170"/>
      <c r="AJ129" s="170"/>
      <c r="AK129" s="170"/>
      <c r="AL129" s="170"/>
    </row>
    <row r="130" spans="1:38" s="1" customFormat="1" x14ac:dyDescent="0.25">
      <c r="A130" s="209"/>
      <c r="B130" s="194"/>
      <c r="C130" s="27">
        <v>198</v>
      </c>
      <c r="D130" s="94">
        <v>5.85119484020478</v>
      </c>
      <c r="E130" s="97">
        <v>15.439189409062941</v>
      </c>
      <c r="F130" s="98">
        <v>2.9782336309340582</v>
      </c>
      <c r="G130" s="97">
        <v>12.818890672611774</v>
      </c>
      <c r="H130" s="98">
        <v>0.17043035539213316</v>
      </c>
      <c r="I130" s="97">
        <v>0.93952898238266969</v>
      </c>
      <c r="J130" s="93">
        <v>5.8011795367486672</v>
      </c>
      <c r="K130" s="96">
        <v>24.273829660595489</v>
      </c>
      <c r="L130" s="93">
        <v>9.9253764229435271E-2</v>
      </c>
      <c r="M130" s="83"/>
      <c r="N130" s="94">
        <v>2.4222381513149114</v>
      </c>
      <c r="O130" s="93">
        <v>5.120686179674597</v>
      </c>
      <c r="P130" s="93">
        <v>1.5939799772441994</v>
      </c>
      <c r="Q130" s="95">
        <v>1.7835996173688604</v>
      </c>
      <c r="R130" s="94">
        <v>0.94693328276991207</v>
      </c>
      <c r="S130" s="93">
        <v>2.5302264891825077</v>
      </c>
      <c r="T130" s="93">
        <v>0.53742386829980948</v>
      </c>
      <c r="U130" s="95">
        <v>0.64814454445483227</v>
      </c>
      <c r="V130" s="93">
        <v>1.5463149860549248</v>
      </c>
      <c r="W130" s="93">
        <v>3.5861911310425789</v>
      </c>
      <c r="X130" s="93">
        <v>0.95135046738616857</v>
      </c>
      <c r="Y130" s="95">
        <v>1.0948164202596098</v>
      </c>
      <c r="AB130" s="173"/>
      <c r="AC130" s="169"/>
      <c r="AD130" s="166"/>
      <c r="AE130" s="170"/>
      <c r="AF130" s="170"/>
      <c r="AG130" s="170"/>
      <c r="AH130" s="170"/>
      <c r="AI130" s="170"/>
      <c r="AJ130" s="170"/>
      <c r="AK130" s="170"/>
      <c r="AL130" s="170"/>
    </row>
    <row r="131" spans="1:38" s="1" customFormat="1" x14ac:dyDescent="0.25">
      <c r="A131" s="209"/>
      <c r="B131" s="194"/>
      <c r="C131" s="27">
        <v>241</v>
      </c>
      <c r="D131" s="94">
        <v>27.943398808473063</v>
      </c>
      <c r="E131" s="97">
        <v>6.6455878082650477</v>
      </c>
      <c r="F131" s="98">
        <v>3.8147897323209912</v>
      </c>
      <c r="G131" s="97">
        <v>6.5320514950778508</v>
      </c>
      <c r="H131" s="98">
        <v>2.3255081675069951</v>
      </c>
      <c r="I131" s="97">
        <v>0.52174758840432423</v>
      </c>
      <c r="J131" s="93">
        <v>8.9728329646970177</v>
      </c>
      <c r="K131" s="96">
        <v>23.188886821003315</v>
      </c>
      <c r="L131" s="93">
        <v>0.11177902047489839</v>
      </c>
      <c r="M131" s="83"/>
      <c r="N131" s="94">
        <v>3.211223183708757</v>
      </c>
      <c r="O131" s="93">
        <v>2.2802360717110872</v>
      </c>
      <c r="P131" s="93">
        <v>0.35909183782396786</v>
      </c>
      <c r="Q131" s="95">
        <v>0.47186848870483411</v>
      </c>
      <c r="R131" s="94">
        <v>1.108257743539915</v>
      </c>
      <c r="S131" s="93">
        <v>1.7690555469980218</v>
      </c>
      <c r="T131" s="93">
        <v>0.22714686690547084</v>
      </c>
      <c r="U131" s="95">
        <v>0.32731022520863451</v>
      </c>
      <c r="V131" s="93">
        <v>1.9793798782305732</v>
      </c>
      <c r="W131" s="93">
        <v>2.031673887096511</v>
      </c>
      <c r="X131" s="93">
        <v>0.29383751353802401</v>
      </c>
      <c r="Y131" s="95">
        <v>0.4005205444444222</v>
      </c>
      <c r="AB131" s="173"/>
      <c r="AC131" s="169"/>
      <c r="AD131" s="166"/>
      <c r="AE131" s="170"/>
      <c r="AF131" s="170"/>
      <c r="AG131" s="170"/>
      <c r="AH131" s="170"/>
      <c r="AI131" s="170"/>
      <c r="AJ131" s="170"/>
      <c r="AK131" s="170"/>
      <c r="AL131" s="170"/>
    </row>
    <row r="132" spans="1:38" s="1" customFormat="1" x14ac:dyDescent="0.25">
      <c r="A132" s="209"/>
      <c r="B132" s="194"/>
      <c r="C132" s="27">
        <v>639</v>
      </c>
      <c r="D132" s="94">
        <v>14.501515175976255</v>
      </c>
      <c r="E132" s="97">
        <v>2.5921355668574941</v>
      </c>
      <c r="F132" s="98">
        <v>6.8529522520873263</v>
      </c>
      <c r="G132" s="97">
        <v>8.6397827428790226</v>
      </c>
      <c r="H132" s="98">
        <v>1.0024420669443179</v>
      </c>
      <c r="I132" s="97">
        <v>3.9348198964164181</v>
      </c>
      <c r="J132" s="93">
        <v>5.0393649818944066</v>
      </c>
      <c r="K132" s="96">
        <v>29.752950685575353</v>
      </c>
      <c r="L132" s="93">
        <v>8.2925641832478983E-2</v>
      </c>
      <c r="M132" s="83"/>
      <c r="N132" s="94">
        <v>2.6113601795397119</v>
      </c>
      <c r="O132" s="93">
        <v>2.9149304467838646</v>
      </c>
      <c r="P132" s="93">
        <v>0.96956357557011563</v>
      </c>
      <c r="Q132" s="95">
        <v>1.1116847736560869</v>
      </c>
      <c r="R132" s="94">
        <v>1.0029748813175146</v>
      </c>
      <c r="S132" s="93">
        <v>1.9463165090732215</v>
      </c>
      <c r="T132" s="93">
        <v>0.49069469322103271</v>
      </c>
      <c r="U132" s="95">
        <v>0.59288263349490755</v>
      </c>
      <c r="V132" s="93">
        <v>1.6659242848162004</v>
      </c>
      <c r="W132" s="93">
        <v>2.3982130667959241</v>
      </c>
      <c r="X132" s="93">
        <v>0.70875708957721717</v>
      </c>
      <c r="Y132" s="95">
        <v>0.82980069350142127</v>
      </c>
      <c r="AB132" s="173"/>
      <c r="AC132" s="169"/>
      <c r="AD132" s="166"/>
      <c r="AE132" s="170"/>
      <c r="AF132" s="170"/>
      <c r="AG132" s="170"/>
      <c r="AH132" s="170"/>
      <c r="AI132" s="170"/>
      <c r="AJ132" s="170"/>
      <c r="AK132" s="170"/>
      <c r="AL132" s="170"/>
    </row>
    <row r="133" spans="1:38" s="1" customFormat="1" x14ac:dyDescent="0.25">
      <c r="A133" s="209"/>
      <c r="B133" s="194"/>
      <c r="C133" s="27">
        <v>640</v>
      </c>
      <c r="D133" s="94">
        <v>6.37233543272791</v>
      </c>
      <c r="E133" s="97">
        <v>3.2806221183723907</v>
      </c>
      <c r="F133" s="98">
        <v>5.7740077761440167</v>
      </c>
      <c r="G133" s="97">
        <v>9.3767680310414239</v>
      </c>
      <c r="H133" s="98">
        <v>1.2076245858964529</v>
      </c>
      <c r="I133" s="97">
        <v>2.5735746894438436</v>
      </c>
      <c r="J133" s="93">
        <v>5.0060139277528961</v>
      </c>
      <c r="K133" s="96">
        <v>31.912772452155362</v>
      </c>
      <c r="L133" s="93">
        <v>8.5482568210240042E-2</v>
      </c>
      <c r="M133" s="83"/>
      <c r="N133" s="94">
        <v>2.0687866805356103</v>
      </c>
      <c r="O133" s="93">
        <v>2.2947877141926694</v>
      </c>
      <c r="P133" s="93">
        <v>0.70840654249070001</v>
      </c>
      <c r="Q133" s="95">
        <v>0.81262765454450092</v>
      </c>
      <c r="R133" s="94">
        <v>0.8626354760591608</v>
      </c>
      <c r="S133" s="93">
        <v>1.6695001854980462</v>
      </c>
      <c r="T133" s="93">
        <v>0.37667749338000445</v>
      </c>
      <c r="U133" s="95">
        <v>0.45475560974692913</v>
      </c>
      <c r="V133" s="93">
        <v>1.3646333995141291</v>
      </c>
      <c r="W133" s="93">
        <v>1.9586135240648166</v>
      </c>
      <c r="X133" s="93">
        <v>0.52675915650769412</v>
      </c>
      <c r="Y133" s="95">
        <v>0.61706151826118594</v>
      </c>
      <c r="AB133" s="173"/>
      <c r="AC133" s="169"/>
      <c r="AD133" s="166"/>
      <c r="AE133" s="170"/>
      <c r="AF133" s="170"/>
      <c r="AG133" s="170"/>
      <c r="AH133" s="170"/>
      <c r="AI133" s="170"/>
      <c r="AJ133" s="170"/>
      <c r="AK133" s="170"/>
      <c r="AL133" s="170"/>
    </row>
    <row r="134" spans="1:38" s="1" customFormat="1" x14ac:dyDescent="0.25">
      <c r="A134" s="209"/>
      <c r="B134" s="194"/>
      <c r="C134" s="27">
        <v>667</v>
      </c>
      <c r="D134" s="94">
        <v>16.967827996467577</v>
      </c>
      <c r="E134" s="97">
        <v>1.442953000763034</v>
      </c>
      <c r="F134" s="98">
        <v>5.0598273371783913</v>
      </c>
      <c r="G134" s="97">
        <v>8.724664344471277</v>
      </c>
      <c r="H134" s="98">
        <v>0.59243492067261216</v>
      </c>
      <c r="I134" s="97">
        <v>0.94744281441369393</v>
      </c>
      <c r="J134" s="93">
        <v>4.9964402665823835</v>
      </c>
      <c r="K134" s="96">
        <v>29.730453641889991</v>
      </c>
      <c r="L134" s="93">
        <v>7.3175733710649088E-2</v>
      </c>
      <c r="M134" s="83"/>
      <c r="N134" s="94">
        <v>2.4624797637390232</v>
      </c>
      <c r="O134" s="93">
        <v>3.825772069779668</v>
      </c>
      <c r="P134" s="93">
        <v>1.3815481411860489</v>
      </c>
      <c r="Q134" s="95">
        <v>1.5441190978402493</v>
      </c>
      <c r="R134" s="94">
        <v>0.90931809413273501</v>
      </c>
      <c r="S134" s="93">
        <v>2.0880180878732548</v>
      </c>
      <c r="T134" s="93">
        <v>0.53554861011807675</v>
      </c>
      <c r="U134" s="95">
        <v>0.63863973504875227</v>
      </c>
      <c r="V134" s="93">
        <v>1.5475472583463739</v>
      </c>
      <c r="W134" s="93">
        <v>2.8468389890306258</v>
      </c>
      <c r="X134" s="93">
        <v>0.89361582633914172</v>
      </c>
      <c r="Y134" s="95">
        <v>1.0230794225954014</v>
      </c>
      <c r="AB134" s="173"/>
      <c r="AC134" s="169"/>
      <c r="AD134" s="166"/>
      <c r="AE134" s="170"/>
      <c r="AF134" s="170"/>
      <c r="AG134" s="170"/>
      <c r="AH134" s="170"/>
      <c r="AI134" s="170"/>
      <c r="AJ134" s="170"/>
      <c r="AK134" s="170"/>
      <c r="AL134" s="170"/>
    </row>
    <row r="135" spans="1:38" s="1" customFormat="1" x14ac:dyDescent="0.25">
      <c r="A135" s="209"/>
      <c r="B135" s="194"/>
      <c r="C135" s="27"/>
      <c r="D135" s="94"/>
      <c r="E135" s="97"/>
      <c r="F135" s="98"/>
      <c r="G135" s="97"/>
      <c r="H135" s="98"/>
      <c r="I135" s="97"/>
      <c r="J135" s="93"/>
      <c r="K135" s="96"/>
      <c r="L135" s="93"/>
      <c r="M135" s="83"/>
      <c r="N135" s="94"/>
      <c r="O135" s="93"/>
      <c r="P135" s="93"/>
      <c r="Q135" s="95"/>
      <c r="R135" s="94"/>
      <c r="S135" s="93"/>
      <c r="T135" s="93"/>
      <c r="U135" s="95"/>
      <c r="V135" s="93"/>
      <c r="W135" s="93"/>
      <c r="X135" s="93"/>
      <c r="Y135" s="95"/>
      <c r="AB135" s="173"/>
      <c r="AC135" s="169"/>
      <c r="AD135" s="166"/>
      <c r="AE135" s="170"/>
      <c r="AF135" s="170"/>
      <c r="AG135" s="170"/>
      <c r="AH135" s="170"/>
      <c r="AI135" s="170"/>
      <c r="AJ135" s="170"/>
      <c r="AK135" s="170"/>
      <c r="AL135" s="170"/>
    </row>
    <row r="136" spans="1:38" s="1" customFormat="1" x14ac:dyDescent="0.25">
      <c r="A136" s="209"/>
      <c r="B136" s="194"/>
      <c r="C136" s="27"/>
      <c r="D136" s="94"/>
      <c r="E136" s="97"/>
      <c r="F136" s="98"/>
      <c r="G136" s="97"/>
      <c r="H136" s="98"/>
      <c r="I136" s="97"/>
      <c r="J136" s="93"/>
      <c r="K136" s="96"/>
      <c r="L136" s="93"/>
      <c r="M136" s="83"/>
      <c r="N136" s="94"/>
      <c r="O136" s="93"/>
      <c r="P136" s="93"/>
      <c r="Q136" s="95"/>
      <c r="R136" s="94"/>
      <c r="S136" s="93"/>
      <c r="T136" s="93"/>
      <c r="U136" s="95"/>
      <c r="V136" s="93"/>
      <c r="W136" s="93"/>
      <c r="X136" s="93"/>
      <c r="Y136" s="95"/>
      <c r="AB136" s="173"/>
      <c r="AC136" s="169"/>
      <c r="AD136" s="166"/>
      <c r="AE136" s="170"/>
      <c r="AF136" s="170"/>
      <c r="AG136" s="170"/>
      <c r="AH136" s="170"/>
      <c r="AI136" s="170"/>
      <c r="AJ136" s="170"/>
      <c r="AK136" s="170"/>
      <c r="AL136" s="170"/>
    </row>
    <row r="137" spans="1:38" s="1" customFormat="1" ht="15.75" thickBot="1" x14ac:dyDescent="0.3">
      <c r="A137" s="209"/>
      <c r="B137" s="194"/>
      <c r="C137" s="27"/>
      <c r="D137" s="122"/>
      <c r="E137" s="100"/>
      <c r="F137" s="101"/>
      <c r="G137" s="100"/>
      <c r="H137" s="101"/>
      <c r="I137" s="100"/>
      <c r="J137" s="99"/>
      <c r="K137" s="102"/>
      <c r="L137" s="99"/>
      <c r="M137" s="83"/>
      <c r="N137" s="94"/>
      <c r="O137" s="93"/>
      <c r="P137" s="93"/>
      <c r="Q137" s="95"/>
      <c r="R137" s="94"/>
      <c r="S137" s="93"/>
      <c r="T137" s="93"/>
      <c r="U137" s="95"/>
      <c r="V137" s="93"/>
      <c r="W137" s="93"/>
      <c r="X137" s="93"/>
      <c r="Y137" s="95"/>
      <c r="AB137" s="173"/>
      <c r="AC137" s="169"/>
      <c r="AD137" s="166"/>
      <c r="AE137" s="170"/>
      <c r="AF137" s="170"/>
      <c r="AG137" s="170"/>
      <c r="AH137" s="170"/>
      <c r="AI137" s="170"/>
      <c r="AJ137" s="170"/>
      <c r="AK137" s="170"/>
      <c r="AL137" s="170"/>
    </row>
    <row r="138" spans="1:38" s="1" customFormat="1" x14ac:dyDescent="0.25">
      <c r="A138" s="209"/>
      <c r="B138" s="194"/>
      <c r="C138" s="145"/>
      <c r="D138" s="103">
        <f t="shared" ref="D138:L138" si="98">AVERAGE(D129:D134)</f>
        <v>16.286825466714561</v>
      </c>
      <c r="E138" s="104">
        <f t="shared" si="98"/>
        <v>5.1046993201141895</v>
      </c>
      <c r="F138" s="105">
        <f t="shared" si="98"/>
        <v>4.6959589516076097</v>
      </c>
      <c r="G138" s="104">
        <f t="shared" si="98"/>
        <v>8.8667807477038583</v>
      </c>
      <c r="H138" s="105">
        <f t="shared" si="98"/>
        <v>1.0551062125616213</v>
      </c>
      <c r="I138" s="104">
        <f t="shared" si="98"/>
        <v>1.535287928158761</v>
      </c>
      <c r="J138" s="106">
        <f t="shared" si="98"/>
        <v>5.8002377107074068</v>
      </c>
      <c r="K138" s="107">
        <f t="shared" si="98"/>
        <v>27.832372345365485</v>
      </c>
      <c r="L138" s="106">
        <f t="shared" si="98"/>
        <v>8.8265455530759138E-2</v>
      </c>
      <c r="M138" s="114"/>
      <c r="N138" s="103">
        <f t="shared" ref="N138:Y138" si="99">AVERAGE(N129:N134)</f>
        <v>2.648723271992063</v>
      </c>
      <c r="O138" s="106">
        <f t="shared" si="99"/>
        <v>3.4292692272780365</v>
      </c>
      <c r="P138" s="106">
        <f t="shared" si="99"/>
        <v>1.0069135373711884</v>
      </c>
      <c r="Q138" s="108">
        <f t="shared" si="99"/>
        <v>1.1543730136252421</v>
      </c>
      <c r="R138" s="103">
        <f t="shared" si="99"/>
        <v>0.98381838752218453</v>
      </c>
      <c r="S138" s="106">
        <f t="shared" si="99"/>
        <v>2.1118266107183845</v>
      </c>
      <c r="T138" s="106">
        <f t="shared" si="99"/>
        <v>0.44015874336509569</v>
      </c>
      <c r="U138" s="108">
        <f t="shared" si="99"/>
        <v>0.54442056932023764</v>
      </c>
      <c r="V138" s="103">
        <f t="shared" si="99"/>
        <v>1.6692548968299226</v>
      </c>
      <c r="W138" s="106">
        <f t="shared" si="99"/>
        <v>2.6971788221829214</v>
      </c>
      <c r="X138" s="106">
        <f t="shared" si="99"/>
        <v>0.68384997957503302</v>
      </c>
      <c r="Y138" s="108">
        <f t="shared" si="99"/>
        <v>0.80757585359668693</v>
      </c>
      <c r="AB138" s="173"/>
      <c r="AC138" s="174"/>
      <c r="AD138" s="174"/>
      <c r="AE138" s="170"/>
      <c r="AF138" s="170"/>
      <c r="AG138" s="170"/>
      <c r="AH138" s="170"/>
      <c r="AI138" s="170"/>
      <c r="AJ138" s="170"/>
      <c r="AK138" s="170"/>
      <c r="AL138" s="170"/>
    </row>
    <row r="139" spans="1:38" s="1" customFormat="1" x14ac:dyDescent="0.25">
      <c r="A139" s="209"/>
      <c r="B139" s="194"/>
      <c r="C139" s="146"/>
      <c r="D139" s="109">
        <f t="shared" ref="D139:L139" si="100">_xlfn.STDEV.S(D129:D134)</f>
        <v>9.4098274449829251</v>
      </c>
      <c r="E139" s="110">
        <f t="shared" si="100"/>
        <v>5.4268905397560747</v>
      </c>
      <c r="F139" s="111">
        <f t="shared" si="100"/>
        <v>1.4611147100913311</v>
      </c>
      <c r="G139" s="110">
        <f t="shared" si="100"/>
        <v>2.213296242013981</v>
      </c>
      <c r="H139" s="111">
        <f t="shared" si="100"/>
        <v>0.72625028936102076</v>
      </c>
      <c r="I139" s="110">
        <f t="shared" si="100"/>
        <v>1.421465474689406</v>
      </c>
      <c r="J139" s="112">
        <f t="shared" si="100"/>
        <v>1.5864938707995944</v>
      </c>
      <c r="K139" s="113">
        <f t="shared" si="100"/>
        <v>3.4134432043329141</v>
      </c>
      <c r="L139" s="112">
        <f t="shared" si="100"/>
        <v>1.45947945560931E-2</v>
      </c>
      <c r="M139" s="114"/>
      <c r="N139" s="109">
        <f t="shared" ref="N139:Y139" si="101">_xlfn.STDEV.S(N129:N134)</f>
        <v>0.43787979208443589</v>
      </c>
      <c r="O139" s="112">
        <f t="shared" si="101"/>
        <v>1.1308387578824424</v>
      </c>
      <c r="P139" s="112">
        <f t="shared" si="101"/>
        <v>0.44624107984296046</v>
      </c>
      <c r="Q139" s="115">
        <f t="shared" si="101"/>
        <v>0.47635142802203745</v>
      </c>
      <c r="R139" s="109">
        <f t="shared" si="101"/>
        <v>9.5251588837537315E-2</v>
      </c>
      <c r="S139" s="112">
        <f t="shared" si="101"/>
        <v>0.40628010532743691</v>
      </c>
      <c r="T139" s="112">
        <f t="shared" si="101"/>
        <v>0.11968841010495915</v>
      </c>
      <c r="U139" s="115">
        <f t="shared" si="101"/>
        <v>0.12712650485132995</v>
      </c>
      <c r="V139" s="109">
        <f t="shared" si="101"/>
        <v>0.23567086951755389</v>
      </c>
      <c r="W139" s="112">
        <f t="shared" si="101"/>
        <v>0.68291668147723683</v>
      </c>
      <c r="X139" s="112">
        <f t="shared" si="101"/>
        <v>0.24289278575617521</v>
      </c>
      <c r="Y139" s="115">
        <f t="shared" si="101"/>
        <v>0.25950085498973596</v>
      </c>
      <c r="AB139" s="173"/>
      <c r="AC139" s="174"/>
      <c r="AD139" s="174"/>
      <c r="AE139" s="170"/>
      <c r="AF139" s="170"/>
      <c r="AG139" s="170"/>
      <c r="AH139" s="170"/>
      <c r="AI139" s="170"/>
      <c r="AJ139" s="170"/>
      <c r="AK139" s="170"/>
      <c r="AL139" s="170"/>
    </row>
    <row r="140" spans="1:38" s="1" customFormat="1" ht="15.75" thickBot="1" x14ac:dyDescent="0.3">
      <c r="A140" s="209"/>
      <c r="B140" s="195"/>
      <c r="C140" s="147"/>
      <c r="D140" s="116">
        <f t="shared" ref="D140:L140" si="102">D139/SQRT(COUNT(D129:D134))</f>
        <v>3.8415459679742194</v>
      </c>
      <c r="E140" s="117">
        <f t="shared" si="102"/>
        <v>2.2155187853899285</v>
      </c>
      <c r="F140" s="118">
        <f t="shared" si="102"/>
        <v>0.59649758256638874</v>
      </c>
      <c r="G140" s="117">
        <f t="shared" si="102"/>
        <v>0.9035744070923003</v>
      </c>
      <c r="H140" s="118">
        <f t="shared" si="102"/>
        <v>0.29649043908052258</v>
      </c>
      <c r="I140" s="117">
        <f t="shared" si="102"/>
        <v>0.58031084999535354</v>
      </c>
      <c r="J140" s="119">
        <f t="shared" si="102"/>
        <v>0.64768341058533119</v>
      </c>
      <c r="K140" s="120">
        <f t="shared" si="102"/>
        <v>1.393532352764403</v>
      </c>
      <c r="L140" s="119">
        <f t="shared" si="102"/>
        <v>5.9582999271963035E-3</v>
      </c>
      <c r="M140" s="114"/>
      <c r="N140" s="116">
        <f t="shared" ref="N140:Y140" si="103">N139/SQRT(COUNT(N129:N134))</f>
        <v>0.17876367654714276</v>
      </c>
      <c r="O140" s="119">
        <f t="shared" si="103"/>
        <v>0.46166298969578545</v>
      </c>
      <c r="P140" s="119">
        <f t="shared" si="103"/>
        <v>0.18217715798063683</v>
      </c>
      <c r="Q140" s="121">
        <f t="shared" si="103"/>
        <v>0.19446965615001671</v>
      </c>
      <c r="R140" s="116">
        <f t="shared" si="103"/>
        <v>3.8886298306891387E-2</v>
      </c>
      <c r="S140" s="119">
        <f t="shared" si="103"/>
        <v>0.16586315844940433</v>
      </c>
      <c r="T140" s="119">
        <f t="shared" si="103"/>
        <v>4.8862588813687324E-2</v>
      </c>
      <c r="U140" s="121">
        <f t="shared" si="103"/>
        <v>5.1899178278201445E-2</v>
      </c>
      <c r="V140" s="116">
        <f t="shared" si="103"/>
        <v>9.6212229592673518E-2</v>
      </c>
      <c r="W140" s="119">
        <f t="shared" si="103"/>
        <v>0.27879956774233644</v>
      </c>
      <c r="X140" s="119">
        <f t="shared" si="103"/>
        <v>9.9160564550963878E-2</v>
      </c>
      <c r="Y140" s="121">
        <f t="shared" si="103"/>
        <v>0.10594078042347053</v>
      </c>
      <c r="AA140" s="143"/>
      <c r="AB140" s="173"/>
      <c r="AC140" s="174"/>
      <c r="AD140" s="174"/>
      <c r="AE140" s="170"/>
      <c r="AF140" s="170"/>
      <c r="AG140" s="170"/>
      <c r="AH140" s="170"/>
      <c r="AI140" s="170"/>
      <c r="AJ140" s="170"/>
      <c r="AK140" s="170"/>
      <c r="AL140" s="170"/>
    </row>
    <row r="141" spans="1:38" s="1" customFormat="1" ht="15" customHeight="1" x14ac:dyDescent="0.25">
      <c r="A141" s="209"/>
      <c r="B141" s="193" t="s">
        <v>71</v>
      </c>
      <c r="C141" s="14">
        <v>745</v>
      </c>
      <c r="D141" s="91">
        <v>34.844291812540071</v>
      </c>
      <c r="E141" s="88">
        <v>0.32486801225178785</v>
      </c>
      <c r="F141" s="89">
        <v>8.4769510088220503</v>
      </c>
      <c r="G141" s="88">
        <v>17.183665260889143</v>
      </c>
      <c r="H141" s="89">
        <v>1.1303596733034142</v>
      </c>
      <c r="I141" s="88">
        <v>0.73272014002066821</v>
      </c>
      <c r="J141" s="87">
        <v>7.702174413488561</v>
      </c>
      <c r="K141" s="90">
        <v>30.5796761586932</v>
      </c>
      <c r="L141" s="87">
        <v>6.9226239504447354E-2</v>
      </c>
      <c r="M141" s="83"/>
      <c r="N141" s="91">
        <v>2.6519958704608002</v>
      </c>
      <c r="O141" s="87">
        <v>3.8892197507577082</v>
      </c>
      <c r="P141" s="87">
        <v>1.3196758750484827</v>
      </c>
      <c r="Q141" s="92">
        <v>1.4867192680311467</v>
      </c>
      <c r="R141" s="91">
        <v>1.1803079089413651</v>
      </c>
      <c r="S141" s="87">
        <v>2.2757107780014447</v>
      </c>
      <c r="T141" s="87">
        <v>0.59980488053054526</v>
      </c>
      <c r="U141" s="92">
        <v>0.72104633025680454</v>
      </c>
      <c r="V141" s="93">
        <v>1.4808353057714305</v>
      </c>
      <c r="W141" s="93">
        <v>2.6299348500184032</v>
      </c>
      <c r="X141" s="93">
        <v>0.75237793355115423</v>
      </c>
      <c r="Y141" s="95">
        <v>0.88386073874101478</v>
      </c>
      <c r="AB141" s="173"/>
      <c r="AC141" s="169"/>
      <c r="AD141" s="166"/>
      <c r="AE141" s="170"/>
      <c r="AF141" s="170"/>
      <c r="AG141" s="170"/>
      <c r="AH141" s="170"/>
      <c r="AI141" s="170"/>
      <c r="AJ141" s="170"/>
      <c r="AK141" s="170"/>
      <c r="AL141" s="170"/>
    </row>
    <row r="142" spans="1:38" s="1" customFormat="1" x14ac:dyDescent="0.25">
      <c r="A142" s="209"/>
      <c r="B142" s="194"/>
      <c r="C142" s="27">
        <v>799</v>
      </c>
      <c r="D142" s="94">
        <v>21.250418527341459</v>
      </c>
      <c r="E142" s="97">
        <v>9.6414005588613128E-2</v>
      </c>
      <c r="F142" s="98">
        <v>6.0659912107124079</v>
      </c>
      <c r="G142" s="97">
        <v>19.420897524067797</v>
      </c>
      <c r="H142" s="98">
        <v>0.4618398187588329</v>
      </c>
      <c r="I142" s="97">
        <v>0.67495019909448628</v>
      </c>
      <c r="J142" s="93">
        <v>4.5527887593994389</v>
      </c>
      <c r="K142" s="96">
        <v>32.240809874225221</v>
      </c>
      <c r="L142" s="93">
        <v>8.011049940449036E-2</v>
      </c>
      <c r="M142" s="83"/>
      <c r="N142" s="94">
        <v>2.0286461614428664</v>
      </c>
      <c r="O142" s="93">
        <v>3.6472795044253652</v>
      </c>
      <c r="P142" s="93">
        <v>1.3688445311531074</v>
      </c>
      <c r="Q142" s="95">
        <v>1.5297668929242441</v>
      </c>
      <c r="R142" s="94">
        <v>0.92390765998406865</v>
      </c>
      <c r="S142" s="93">
        <v>2.0111414977707236</v>
      </c>
      <c r="T142" s="93">
        <v>0.55948620570746344</v>
      </c>
      <c r="U142" s="95">
        <v>0.66454406576126734</v>
      </c>
      <c r="V142" s="93">
        <v>1.1469881824152628</v>
      </c>
      <c r="W142" s="93">
        <v>2.348204665702966</v>
      </c>
      <c r="X142" s="93">
        <v>0.71901933823886355</v>
      </c>
      <c r="Y142" s="95">
        <v>0.83583313053416664</v>
      </c>
      <c r="AB142" s="173"/>
      <c r="AC142" s="169"/>
      <c r="AD142" s="166"/>
      <c r="AE142" s="170"/>
      <c r="AF142" s="170"/>
      <c r="AG142" s="170"/>
      <c r="AH142" s="170"/>
      <c r="AI142" s="170"/>
      <c r="AJ142" s="170"/>
      <c r="AK142" s="170"/>
      <c r="AL142" s="170"/>
    </row>
    <row r="143" spans="1:38" s="1" customFormat="1" x14ac:dyDescent="0.25">
      <c r="A143" s="209"/>
      <c r="B143" s="194"/>
      <c r="C143" s="27">
        <v>827</v>
      </c>
      <c r="D143" s="94">
        <v>25.431605656866125</v>
      </c>
      <c r="E143" s="97">
        <v>1.4796387382694598</v>
      </c>
      <c r="F143" s="98">
        <v>8.5635019252467313</v>
      </c>
      <c r="G143" s="97">
        <v>5.4093551735589909</v>
      </c>
      <c r="H143" s="98">
        <v>0.35514932761818779</v>
      </c>
      <c r="I143" s="97">
        <v>1.967866847702934</v>
      </c>
      <c r="J143" s="93">
        <v>4.1800527912669576</v>
      </c>
      <c r="K143" s="96">
        <v>30.663060792042987</v>
      </c>
      <c r="L143" s="93">
        <v>7.1255084829445481E-2</v>
      </c>
      <c r="M143" s="83"/>
      <c r="N143" s="94">
        <v>2.3991820946719988</v>
      </c>
      <c r="O143" s="93">
        <v>3.5493487352171358</v>
      </c>
      <c r="P143" s="93">
        <v>1.5195882230764801</v>
      </c>
      <c r="Q143" s="95">
        <v>1.7009932526718341</v>
      </c>
      <c r="R143" s="94">
        <v>1.0031334730100978</v>
      </c>
      <c r="S143" s="93">
        <v>2.1080735819637493</v>
      </c>
      <c r="T143" s="93">
        <v>0.60444131298850101</v>
      </c>
      <c r="U143" s="95">
        <v>0.72419567629877357</v>
      </c>
      <c r="V143" s="93">
        <v>1.2860563178987316</v>
      </c>
      <c r="W143" s="93">
        <v>2.414766659689275</v>
      </c>
      <c r="X143" s="93">
        <v>0.79070327695184983</v>
      </c>
      <c r="Y143" s="95">
        <v>0.92389567421337726</v>
      </c>
      <c r="AB143" s="173"/>
      <c r="AC143" s="169"/>
      <c r="AD143" s="166"/>
      <c r="AE143" s="170"/>
      <c r="AF143" s="170"/>
      <c r="AG143" s="170"/>
      <c r="AH143" s="170"/>
      <c r="AI143" s="170"/>
      <c r="AJ143" s="170"/>
      <c r="AK143" s="170"/>
      <c r="AL143" s="170"/>
    </row>
    <row r="144" spans="1:38" s="1" customFormat="1" x14ac:dyDescent="0.25">
      <c r="A144" s="209"/>
      <c r="B144" s="194"/>
      <c r="C144" s="27">
        <v>850</v>
      </c>
      <c r="D144" s="94">
        <v>22.564051893512715</v>
      </c>
      <c r="E144" s="97">
        <v>0.70835377935568011</v>
      </c>
      <c r="F144" s="98">
        <v>7.8908255757642385</v>
      </c>
      <c r="G144" s="97">
        <v>8.2203143572958961</v>
      </c>
      <c r="H144" s="98">
        <v>0.69765724830346365</v>
      </c>
      <c r="I144" s="97">
        <v>0.75051396528559078</v>
      </c>
      <c r="J144" s="93">
        <v>6.7981866764847352</v>
      </c>
      <c r="K144" s="96">
        <v>35.91359780229137</v>
      </c>
      <c r="L144" s="93">
        <v>7.0243770075923959E-2</v>
      </c>
      <c r="M144" s="83"/>
      <c r="N144" s="94">
        <v>2.2210470840938075</v>
      </c>
      <c r="O144" s="93">
        <v>2.2676568466123581</v>
      </c>
      <c r="P144" s="93">
        <v>1.4149310067994838</v>
      </c>
      <c r="Q144" s="95">
        <v>1.532203944441751</v>
      </c>
      <c r="R144" s="94">
        <v>0.97550629972930181</v>
      </c>
      <c r="S144" s="93">
        <v>1.1190770946202562</v>
      </c>
      <c r="T144" s="93">
        <v>0.54612651914797472</v>
      </c>
      <c r="U144" s="95">
        <v>0.62153887412801168</v>
      </c>
      <c r="V144" s="93">
        <v>1.2302530603892938</v>
      </c>
      <c r="W144" s="93">
        <v>1.3559443768219877</v>
      </c>
      <c r="X144" s="93">
        <v>0.71912507657365499</v>
      </c>
      <c r="Y144" s="95">
        <v>0.80337804487698128</v>
      </c>
      <c r="AB144" s="173"/>
      <c r="AC144" s="169"/>
      <c r="AD144" s="166"/>
      <c r="AE144" s="170"/>
      <c r="AF144" s="170"/>
      <c r="AG144" s="170"/>
      <c r="AH144" s="170"/>
      <c r="AI144" s="170"/>
      <c r="AJ144" s="170"/>
      <c r="AK144" s="170"/>
      <c r="AL144" s="170"/>
    </row>
    <row r="145" spans="1:38" s="1" customFormat="1" x14ac:dyDescent="0.25">
      <c r="A145" s="209"/>
      <c r="B145" s="194"/>
      <c r="C145" s="27">
        <v>858</v>
      </c>
      <c r="D145" s="94">
        <v>15.103852593159012</v>
      </c>
      <c r="E145" s="97">
        <v>6.2375500694621319E-2</v>
      </c>
      <c r="F145" s="98">
        <v>4.7599956823656679</v>
      </c>
      <c r="G145" s="97">
        <v>9.0244858102889935</v>
      </c>
      <c r="H145" s="98">
        <v>0.21652946340368096</v>
      </c>
      <c r="I145" s="97">
        <v>2.0762560081726078</v>
      </c>
      <c r="J145" s="93">
        <v>1.8388566383043203</v>
      </c>
      <c r="K145" s="96">
        <v>32.391262794536416</v>
      </c>
      <c r="L145" s="93">
        <v>6.6418598259538303E-2</v>
      </c>
      <c r="M145" s="83"/>
      <c r="N145" s="94">
        <v>2.1826686726129494</v>
      </c>
      <c r="O145" s="93">
        <v>2.3442676234298037</v>
      </c>
      <c r="P145" s="93">
        <v>1.0861890135969137</v>
      </c>
      <c r="Q145" s="95">
        <v>1.2411069197478095</v>
      </c>
      <c r="R145" s="94">
        <v>0.98371631233728807</v>
      </c>
      <c r="S145" s="93">
        <v>1.4030528317202136</v>
      </c>
      <c r="T145" s="93">
        <v>0.49262650926098311</v>
      </c>
      <c r="U145" s="95">
        <v>0.59511926676992966</v>
      </c>
      <c r="V145" s="93">
        <v>1.2269071589839173</v>
      </c>
      <c r="W145" s="93">
        <v>1.6062274886768562</v>
      </c>
      <c r="X145" s="93">
        <v>0.61488262074114874</v>
      </c>
      <c r="Y145" s="95">
        <v>0.7289265006116743</v>
      </c>
      <c r="AB145" s="173"/>
      <c r="AC145" s="169"/>
      <c r="AD145" s="166"/>
      <c r="AE145" s="170"/>
      <c r="AF145" s="170"/>
      <c r="AG145" s="170"/>
      <c r="AH145" s="170"/>
      <c r="AI145" s="170"/>
      <c r="AJ145" s="170"/>
      <c r="AK145" s="170"/>
      <c r="AL145" s="170"/>
    </row>
    <row r="146" spans="1:38" s="1" customFormat="1" x14ac:dyDescent="0.25">
      <c r="A146" s="209"/>
      <c r="B146" s="194"/>
      <c r="C146" s="27"/>
      <c r="D146" s="94"/>
      <c r="E146" s="97"/>
      <c r="F146" s="98"/>
      <c r="G146" s="97"/>
      <c r="H146" s="98"/>
      <c r="I146" s="97"/>
      <c r="J146" s="93"/>
      <c r="K146" s="96"/>
      <c r="L146" s="93"/>
      <c r="M146" s="83"/>
      <c r="N146" s="94"/>
      <c r="O146" s="93"/>
      <c r="P146" s="93"/>
      <c r="Q146" s="95"/>
      <c r="R146" s="94"/>
      <c r="S146" s="93"/>
      <c r="T146" s="93"/>
      <c r="U146" s="95"/>
      <c r="V146" s="93"/>
      <c r="W146" s="93"/>
      <c r="X146" s="93"/>
      <c r="Y146" s="95"/>
      <c r="AB146" s="173"/>
      <c r="AC146" s="169"/>
      <c r="AD146" s="166"/>
      <c r="AE146" s="170"/>
      <c r="AF146" s="170"/>
      <c r="AG146" s="170"/>
      <c r="AH146" s="170"/>
      <c r="AI146" s="170"/>
      <c r="AJ146" s="170"/>
      <c r="AK146" s="170"/>
      <c r="AL146" s="170"/>
    </row>
    <row r="147" spans="1:38" s="1" customFormat="1" x14ac:dyDescent="0.25">
      <c r="A147" s="209"/>
      <c r="B147" s="194"/>
      <c r="C147" s="27"/>
      <c r="D147" s="94"/>
      <c r="E147" s="97"/>
      <c r="F147" s="98"/>
      <c r="G147" s="97"/>
      <c r="H147" s="98"/>
      <c r="I147" s="97"/>
      <c r="J147" s="93"/>
      <c r="K147" s="96"/>
      <c r="L147" s="93"/>
      <c r="M147" s="83"/>
      <c r="N147" s="94"/>
      <c r="O147" s="93"/>
      <c r="P147" s="93"/>
      <c r="Q147" s="95"/>
      <c r="R147" s="94"/>
      <c r="S147" s="93"/>
      <c r="T147" s="93"/>
      <c r="U147" s="95"/>
      <c r="V147" s="93"/>
      <c r="W147" s="93"/>
      <c r="X147" s="93"/>
      <c r="Y147" s="95"/>
      <c r="AB147" s="173"/>
      <c r="AC147" s="169"/>
      <c r="AD147" s="166"/>
      <c r="AE147" s="170"/>
      <c r="AF147" s="170"/>
      <c r="AG147" s="170"/>
      <c r="AH147" s="170"/>
      <c r="AI147" s="170"/>
      <c r="AJ147" s="170"/>
      <c r="AK147" s="170"/>
      <c r="AL147" s="170"/>
    </row>
    <row r="148" spans="1:38" s="1" customFormat="1" x14ac:dyDescent="0.25">
      <c r="A148" s="209"/>
      <c r="B148" s="194"/>
      <c r="C148" s="27"/>
      <c r="D148" s="94"/>
      <c r="E148" s="97"/>
      <c r="F148" s="98"/>
      <c r="G148" s="97"/>
      <c r="H148" s="98"/>
      <c r="I148" s="97"/>
      <c r="J148" s="93"/>
      <c r="K148" s="96"/>
      <c r="L148" s="93"/>
      <c r="M148" s="83"/>
      <c r="N148" s="94"/>
      <c r="O148" s="93"/>
      <c r="P148" s="93"/>
      <c r="Q148" s="95"/>
      <c r="R148" s="94"/>
      <c r="S148" s="93"/>
      <c r="T148" s="93"/>
      <c r="U148" s="95"/>
      <c r="V148" s="93"/>
      <c r="W148" s="93"/>
      <c r="X148" s="93"/>
      <c r="Y148" s="95"/>
      <c r="AB148" s="173"/>
      <c r="AC148" s="169"/>
      <c r="AD148" s="166"/>
      <c r="AE148" s="170"/>
      <c r="AF148" s="170"/>
      <c r="AG148" s="170"/>
      <c r="AH148" s="170"/>
      <c r="AI148" s="170"/>
      <c r="AJ148" s="170"/>
      <c r="AK148" s="170"/>
      <c r="AL148" s="170"/>
    </row>
    <row r="149" spans="1:38" s="1" customFormat="1" ht="15.75" thickBot="1" x14ac:dyDescent="0.3">
      <c r="A149" s="209"/>
      <c r="B149" s="194"/>
      <c r="C149" s="27"/>
      <c r="D149" s="122"/>
      <c r="E149" s="100"/>
      <c r="F149" s="101"/>
      <c r="G149" s="100"/>
      <c r="H149" s="101"/>
      <c r="I149" s="100"/>
      <c r="J149" s="99"/>
      <c r="K149" s="102"/>
      <c r="L149" s="99"/>
      <c r="M149" s="83"/>
      <c r="N149" s="94"/>
      <c r="O149" s="93"/>
      <c r="P149" s="93"/>
      <c r="Q149" s="95"/>
      <c r="R149" s="94"/>
      <c r="S149" s="93"/>
      <c r="T149" s="93"/>
      <c r="U149" s="95"/>
      <c r="V149" s="93"/>
      <c r="W149" s="93"/>
      <c r="X149" s="93"/>
      <c r="Y149" s="95"/>
      <c r="AB149" s="173"/>
      <c r="AC149" s="169"/>
      <c r="AD149" s="166"/>
      <c r="AE149" s="170"/>
      <c r="AF149" s="170"/>
      <c r="AG149" s="170"/>
      <c r="AH149" s="170"/>
      <c r="AI149" s="170"/>
      <c r="AJ149" s="170"/>
      <c r="AK149" s="170"/>
      <c r="AL149" s="170"/>
    </row>
    <row r="150" spans="1:38" s="1" customFormat="1" x14ac:dyDescent="0.25">
      <c r="A150" s="209"/>
      <c r="B150" s="194"/>
      <c r="C150" s="145" t="s">
        <v>28</v>
      </c>
      <c r="D150" s="103">
        <f t="shared" ref="D150:L150" si="104">AVERAGE(D141:D149)</f>
        <v>23.838844096683875</v>
      </c>
      <c r="E150" s="104">
        <f t="shared" si="104"/>
        <v>0.53433000723203239</v>
      </c>
      <c r="F150" s="105">
        <f t="shared" si="104"/>
        <v>7.1514530805822192</v>
      </c>
      <c r="G150" s="104">
        <f t="shared" si="104"/>
        <v>11.851743625220164</v>
      </c>
      <c r="H150" s="105">
        <f t="shared" si="104"/>
        <v>0.5723071062775158</v>
      </c>
      <c r="I150" s="104">
        <f t="shared" si="104"/>
        <v>1.2404614320552576</v>
      </c>
      <c r="J150" s="106">
        <f t="shared" si="104"/>
        <v>5.0144118557888024</v>
      </c>
      <c r="K150" s="107">
        <f t="shared" si="104"/>
        <v>32.35768148435784</v>
      </c>
      <c r="L150" s="106">
        <f t="shared" si="104"/>
        <v>7.1450838414769097E-2</v>
      </c>
      <c r="M150" s="114"/>
      <c r="N150" s="103">
        <f t="shared" ref="N150:Y150" si="105">AVERAGE(N141:N149)</f>
        <v>2.2967079766564842</v>
      </c>
      <c r="O150" s="106">
        <f t="shared" si="105"/>
        <v>3.1395544920884744</v>
      </c>
      <c r="P150" s="106">
        <f t="shared" si="105"/>
        <v>1.3418457299348936</v>
      </c>
      <c r="Q150" s="108">
        <f t="shared" si="105"/>
        <v>1.4981580555633571</v>
      </c>
      <c r="R150" s="103">
        <f t="shared" si="105"/>
        <v>1.0133143308004242</v>
      </c>
      <c r="S150" s="106">
        <f t="shared" si="105"/>
        <v>1.7834111568152775</v>
      </c>
      <c r="T150" s="106">
        <f t="shared" si="105"/>
        <v>0.56049708552709343</v>
      </c>
      <c r="U150" s="108">
        <f t="shared" si="105"/>
        <v>0.6652888426429574</v>
      </c>
      <c r="V150" s="103">
        <f t="shared" si="105"/>
        <v>1.2742080050917273</v>
      </c>
      <c r="W150" s="106">
        <f t="shared" si="105"/>
        <v>2.0710156081818978</v>
      </c>
      <c r="X150" s="106">
        <f t="shared" si="105"/>
        <v>0.71922164921133425</v>
      </c>
      <c r="Y150" s="108">
        <f t="shared" si="105"/>
        <v>0.8351788177954429</v>
      </c>
      <c r="AB150" s="173"/>
      <c r="AC150" s="174"/>
      <c r="AD150" s="174"/>
      <c r="AE150" s="170"/>
      <c r="AF150" s="170"/>
      <c r="AG150" s="170"/>
      <c r="AH150" s="170"/>
      <c r="AI150" s="170"/>
      <c r="AJ150" s="170"/>
      <c r="AK150" s="170"/>
      <c r="AL150" s="170"/>
    </row>
    <row r="151" spans="1:38" s="1" customFormat="1" x14ac:dyDescent="0.25">
      <c r="A151" s="209"/>
      <c r="B151" s="194"/>
      <c r="C151" s="146" t="s">
        <v>29</v>
      </c>
      <c r="D151" s="109">
        <f t="shared" ref="D151:L151" si="106">_xlfn.STDEV.S(D141:D149)</f>
        <v>7.215987241361753</v>
      </c>
      <c r="E151" s="110">
        <f t="shared" si="106"/>
        <v>0.58785174115527816</v>
      </c>
      <c r="F151" s="111">
        <f t="shared" si="106"/>
        <v>1.6729311359515167</v>
      </c>
      <c r="G151" s="110">
        <f t="shared" si="106"/>
        <v>6.0911105989687693</v>
      </c>
      <c r="H151" s="111">
        <f t="shared" si="106"/>
        <v>0.35814577314376178</v>
      </c>
      <c r="I151" s="110">
        <f t="shared" si="106"/>
        <v>0.71507410570802499</v>
      </c>
      <c r="J151" s="112">
        <f t="shared" si="106"/>
        <v>2.3129700629539234</v>
      </c>
      <c r="K151" s="113">
        <f t="shared" si="106"/>
        <v>2.161733665759253</v>
      </c>
      <c r="L151" s="112">
        <f t="shared" si="106"/>
        <v>5.1661722578092472E-3</v>
      </c>
      <c r="M151" s="114"/>
      <c r="N151" s="109">
        <f t="shared" ref="N151:Y151" si="107">_xlfn.STDEV.S(N141:N149)</f>
        <v>0.23838891682117849</v>
      </c>
      <c r="O151" s="112">
        <f t="shared" si="107"/>
        <v>0.77142736494714914</v>
      </c>
      <c r="P151" s="112">
        <f t="shared" si="107"/>
        <v>0.16086846016558376</v>
      </c>
      <c r="Q151" s="115">
        <f t="shared" si="107"/>
        <v>0.16545882465067541</v>
      </c>
      <c r="R151" s="109">
        <f t="shared" si="107"/>
        <v>9.7838575856541168E-2</v>
      </c>
      <c r="S151" s="112">
        <f t="shared" si="107"/>
        <v>0.49639649403895741</v>
      </c>
      <c r="T151" s="112">
        <f t="shared" si="107"/>
        <v>4.5525125079382292E-2</v>
      </c>
      <c r="U151" s="115">
        <f t="shared" si="107"/>
        <v>5.7916526769621536E-2</v>
      </c>
      <c r="V151" s="109">
        <f t="shared" si="107"/>
        <v>0.12568762308864473</v>
      </c>
      <c r="W151" s="112">
        <f t="shared" si="107"/>
        <v>0.55559520783312866</v>
      </c>
      <c r="X151" s="112">
        <f t="shared" si="107"/>
        <v>6.5375158534727001E-2</v>
      </c>
      <c r="Y151" s="115">
        <f t="shared" si="107"/>
        <v>7.5069771263010857E-2</v>
      </c>
      <c r="AB151" s="173"/>
      <c r="AC151" s="174"/>
      <c r="AD151" s="174"/>
      <c r="AE151" s="170"/>
      <c r="AF151" s="170"/>
      <c r="AG151" s="170"/>
      <c r="AH151" s="170"/>
      <c r="AI151" s="170"/>
      <c r="AJ151" s="170"/>
      <c r="AK151" s="170"/>
      <c r="AL151" s="170"/>
    </row>
    <row r="152" spans="1:38" s="1" customFormat="1" ht="15.75" thickBot="1" x14ac:dyDescent="0.3">
      <c r="A152" s="210"/>
      <c r="B152" s="195"/>
      <c r="C152" s="147" t="s">
        <v>30</v>
      </c>
      <c r="D152" s="116">
        <f t="shared" ref="D152:L152" si="108">D151/SQRT(COUNT(D141:D149))</f>
        <v>3.2270875992912122</v>
      </c>
      <c r="E152" s="117">
        <f t="shared" si="108"/>
        <v>0.26289529078296253</v>
      </c>
      <c r="F152" s="118">
        <f t="shared" si="108"/>
        <v>0.74815754833270665</v>
      </c>
      <c r="G152" s="117">
        <f t="shared" si="108"/>
        <v>2.7240274715527257</v>
      </c>
      <c r="H152" s="118">
        <f t="shared" si="108"/>
        <v>0.16016765892073398</v>
      </c>
      <c r="I152" s="117">
        <f t="shared" si="108"/>
        <v>0.31979086186260286</v>
      </c>
      <c r="J152" s="119">
        <f t="shared" si="108"/>
        <v>1.034391658137388</v>
      </c>
      <c r="K152" s="120">
        <f t="shared" si="108"/>
        <v>0.9667566851774998</v>
      </c>
      <c r="L152" s="119">
        <f t="shared" si="108"/>
        <v>2.310382470387009E-3</v>
      </c>
      <c r="M152" s="185"/>
      <c r="N152" s="116">
        <f t="shared" ref="N152:Y152" si="109">N151/SQRT(COUNT(N141:N149))</f>
        <v>0.10661076461893963</v>
      </c>
      <c r="O152" s="119">
        <f t="shared" si="109"/>
        <v>0.34499280554507278</v>
      </c>
      <c r="P152" s="119">
        <f t="shared" si="109"/>
        <v>7.1942562473192473E-2</v>
      </c>
      <c r="Q152" s="121">
        <f t="shared" si="109"/>
        <v>7.3995435879225621E-2</v>
      </c>
      <c r="R152" s="116">
        <f t="shared" si="109"/>
        <v>4.3754741287399153E-2</v>
      </c>
      <c r="S152" s="119">
        <f t="shared" si="109"/>
        <v>0.22199526089273558</v>
      </c>
      <c r="T152" s="119">
        <f t="shared" si="109"/>
        <v>2.0359454872335862E-2</v>
      </c>
      <c r="U152" s="121">
        <f t="shared" si="109"/>
        <v>2.5901058175512009E-2</v>
      </c>
      <c r="V152" s="116">
        <f t="shared" si="109"/>
        <v>5.6209213831316336E-2</v>
      </c>
      <c r="W152" s="119">
        <f t="shared" si="109"/>
        <v>0.24846973053759985</v>
      </c>
      <c r="X152" s="119">
        <f t="shared" si="109"/>
        <v>2.9236659704695023E-2</v>
      </c>
      <c r="Y152" s="121">
        <f t="shared" si="109"/>
        <v>3.3572222319890502E-2</v>
      </c>
      <c r="AA152" s="143"/>
      <c r="AB152" s="173"/>
      <c r="AC152" s="174"/>
      <c r="AD152" s="174"/>
      <c r="AE152" s="170"/>
      <c r="AF152" s="170"/>
      <c r="AG152" s="170"/>
      <c r="AH152" s="170"/>
      <c r="AI152" s="170"/>
      <c r="AJ152" s="170"/>
      <c r="AK152" s="170"/>
      <c r="AL152" s="170"/>
    </row>
    <row r="153" spans="1:38" s="1" customFormat="1" x14ac:dyDescent="0.25">
      <c r="B153" s="75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</row>
    <row r="154" spans="1:38" s="1" customFormat="1" ht="18.75" x14ac:dyDescent="0.25">
      <c r="L154" s="125"/>
      <c r="M154" s="125"/>
      <c r="N154" s="125"/>
      <c r="O154" s="125"/>
      <c r="P154" s="125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</row>
    <row r="155" spans="1:38" s="1" customFormat="1" x14ac:dyDescent="0.25">
      <c r="L155" s="126"/>
      <c r="M155" s="127"/>
      <c r="N155" s="127"/>
      <c r="O155" s="127"/>
      <c r="P155" s="127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</row>
    <row r="156" spans="1:38" s="1" customFormat="1" x14ac:dyDescent="0.25">
      <c r="L156" s="126"/>
      <c r="M156" s="128"/>
      <c r="N156" s="128"/>
      <c r="O156" s="128"/>
      <c r="P156" s="128"/>
    </row>
    <row r="157" spans="1:38" s="1" customFormat="1" x14ac:dyDescent="0.25">
      <c r="L157" s="93"/>
      <c r="M157" s="93"/>
      <c r="N157" s="93"/>
      <c r="O157" s="93"/>
      <c r="P157" s="93"/>
    </row>
    <row r="158" spans="1:38" s="1" customFormat="1" x14ac:dyDescent="0.25">
      <c r="L158" s="93"/>
      <c r="M158" s="93"/>
      <c r="N158" s="93"/>
      <c r="O158" s="93"/>
      <c r="P158" s="93"/>
    </row>
    <row r="159" spans="1:38" s="1" customFormat="1" x14ac:dyDescent="0.25">
      <c r="L159" s="93"/>
      <c r="M159" s="93"/>
      <c r="N159" s="93"/>
      <c r="O159" s="93"/>
      <c r="P159" s="93"/>
    </row>
    <row r="160" spans="1:38" s="1" customFormat="1" x14ac:dyDescent="0.25">
      <c r="L160" s="93"/>
      <c r="M160" s="93"/>
      <c r="N160" s="93"/>
      <c r="O160" s="93"/>
      <c r="P160" s="93"/>
    </row>
    <row r="161" spans="12:28" s="1" customFormat="1" x14ac:dyDescent="0.25">
      <c r="L161" s="93"/>
      <c r="M161" s="93"/>
      <c r="N161" s="93"/>
      <c r="O161" s="93"/>
      <c r="P161" s="93"/>
    </row>
    <row r="162" spans="12:28" s="1" customFormat="1" x14ac:dyDescent="0.25">
      <c r="L162" s="93"/>
      <c r="M162" s="93"/>
      <c r="N162" s="93"/>
      <c r="O162" s="93"/>
      <c r="P162" s="93"/>
    </row>
    <row r="163" spans="12:28" s="1" customFormat="1" x14ac:dyDescent="0.25">
      <c r="L163" s="93"/>
      <c r="M163" s="93"/>
      <c r="N163" s="93"/>
      <c r="O163" s="93"/>
      <c r="P163" s="93"/>
    </row>
    <row r="164" spans="12:28" s="1" customFormat="1" x14ac:dyDescent="0.25">
      <c r="L164" s="93"/>
      <c r="M164" s="93"/>
      <c r="N164" s="93"/>
      <c r="O164" s="93"/>
      <c r="P164" s="93"/>
    </row>
    <row r="165" spans="12:28" s="1" customFormat="1" x14ac:dyDescent="0.25">
      <c r="L165" s="93"/>
      <c r="M165" s="93"/>
      <c r="N165" s="93"/>
      <c r="O165" s="93"/>
      <c r="P165" s="93"/>
    </row>
    <row r="166" spans="12:28" s="1" customFormat="1" x14ac:dyDescent="0.25">
      <c r="L166" s="93"/>
      <c r="M166" s="93"/>
      <c r="N166" s="93"/>
      <c r="O166" s="93"/>
      <c r="P166" s="93"/>
    </row>
    <row r="167" spans="12:28" s="1" customFormat="1" x14ac:dyDescent="0.25">
      <c r="L167" s="93"/>
      <c r="M167" s="93"/>
      <c r="N167" s="93"/>
      <c r="O167" s="93"/>
      <c r="P167" s="93"/>
    </row>
    <row r="168" spans="12:28" s="1" customFormat="1" x14ac:dyDescent="0.25">
      <c r="L168" s="93"/>
      <c r="M168" s="93"/>
      <c r="N168" s="93"/>
      <c r="O168" s="93"/>
      <c r="P168" s="93"/>
    </row>
    <row r="169" spans="12:28" s="1" customFormat="1" x14ac:dyDescent="0.25">
      <c r="L169" s="93"/>
      <c r="M169" s="93"/>
      <c r="N169" s="93"/>
      <c r="O169" s="93"/>
      <c r="P169" s="93"/>
    </row>
    <row r="170" spans="12:28" s="1" customFormat="1" x14ac:dyDescent="0.25">
      <c r="L170" s="93"/>
      <c r="M170" s="93"/>
      <c r="N170" s="93"/>
      <c r="O170" s="93"/>
      <c r="P170" s="93"/>
    </row>
    <row r="171" spans="12:28" s="1" customFormat="1" x14ac:dyDescent="0.25">
      <c r="L171" s="93"/>
      <c r="M171" s="93"/>
      <c r="N171" s="93"/>
      <c r="O171" s="93"/>
      <c r="P171" s="93"/>
    </row>
    <row r="172" spans="12:28" s="1" customFormat="1" x14ac:dyDescent="0.25">
      <c r="L172" s="93"/>
      <c r="M172" s="93"/>
      <c r="N172" s="93"/>
      <c r="O172" s="93"/>
      <c r="P172" s="93"/>
    </row>
    <row r="173" spans="12:28" s="1" customFormat="1" x14ac:dyDescent="0.25">
      <c r="L173" s="93"/>
      <c r="M173" s="93"/>
      <c r="N173" s="93"/>
      <c r="O173" s="93"/>
      <c r="P173" s="93"/>
    </row>
    <row r="174" spans="12:28" s="1" customFormat="1" x14ac:dyDescent="0.25">
      <c r="L174" s="93"/>
      <c r="M174" s="93"/>
      <c r="N174" s="93"/>
      <c r="O174" s="93"/>
      <c r="P174" s="93"/>
    </row>
    <row r="175" spans="12:28" s="1" customFormat="1" x14ac:dyDescent="0.25">
      <c r="L175" s="126"/>
      <c r="N175" s="128"/>
      <c r="O175" s="128"/>
      <c r="P175" s="128"/>
      <c r="Q175" s="128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</row>
    <row r="176" spans="12:28" s="1" customFormat="1" x14ac:dyDescent="0.25">
      <c r="L176" s="93"/>
      <c r="N176" s="93"/>
      <c r="O176" s="93"/>
      <c r="P176" s="93"/>
      <c r="Q176" s="93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</row>
    <row r="177" spans="12:28" s="1" customFormat="1" x14ac:dyDescent="0.25">
      <c r="L177" s="93"/>
      <c r="N177" s="93"/>
      <c r="O177" s="93"/>
      <c r="P177" s="93"/>
      <c r="Q177" s="93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</row>
  </sheetData>
  <mergeCells count="34">
    <mergeCell ref="B141:B152"/>
    <mergeCell ref="B129:B140"/>
    <mergeCell ref="B117:B128"/>
    <mergeCell ref="B105:B116"/>
    <mergeCell ref="B93:B104"/>
    <mergeCell ref="V79:Y79"/>
    <mergeCell ref="B79:B80"/>
    <mergeCell ref="C79:C80"/>
    <mergeCell ref="E79:F79"/>
    <mergeCell ref="G79:H79"/>
    <mergeCell ref="I79:K79"/>
    <mergeCell ref="N79:Q79"/>
    <mergeCell ref="R79:U79"/>
    <mergeCell ref="B41:B52"/>
    <mergeCell ref="B53:B64"/>
    <mergeCell ref="B29:B40"/>
    <mergeCell ref="B65:B76"/>
    <mergeCell ref="B81:B92"/>
    <mergeCell ref="A2:A152"/>
    <mergeCell ref="B2:AQ2"/>
    <mergeCell ref="B3:B4"/>
    <mergeCell ref="C3:C4"/>
    <mergeCell ref="D3:G3"/>
    <mergeCell ref="H3:K3"/>
    <mergeCell ref="L3:S3"/>
    <mergeCell ref="T3:AA3"/>
    <mergeCell ref="AB3:AI3"/>
    <mergeCell ref="AJ3:AN3"/>
    <mergeCell ref="AO3:AO4"/>
    <mergeCell ref="AP3:AP4"/>
    <mergeCell ref="AQ3:AQ4"/>
    <mergeCell ref="B5:B16"/>
    <mergeCell ref="B17:B28"/>
    <mergeCell ref="B78:Y78"/>
  </mergeCells>
  <pageMargins left="0.25" right="0.25" top="0.75" bottom="0.75" header="0.3" footer="0.3"/>
  <pageSetup scale="2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9EF4E-1CE4-42B5-8E6C-C3A92065BE5D}">
  <sheetPr>
    <pageSetUpPr fitToPage="1"/>
  </sheetPr>
  <dimension ref="A1:AR177"/>
  <sheetViews>
    <sheetView zoomScaleNormal="100" workbookViewId="0">
      <selection activeCell="F162" sqref="F162"/>
    </sheetView>
  </sheetViews>
  <sheetFormatPr defaultRowHeight="15" x14ac:dyDescent="0.25"/>
  <cols>
    <col min="1" max="1" width="8.85546875" style="1"/>
    <col min="2" max="2" width="14.28515625" style="1" customWidth="1"/>
    <col min="3" max="3" width="8.42578125" style="1" bestFit="1" customWidth="1"/>
    <col min="4" max="32" width="14.28515625" style="1" customWidth="1"/>
    <col min="33" max="33" width="17.5703125" style="1" customWidth="1"/>
    <col min="34" max="44" width="14.28515625" style="1" customWidth="1"/>
  </cols>
  <sheetData>
    <row r="1" spans="1:44" ht="15.75" customHeight="1" thickBot="1" x14ac:dyDescent="0.3"/>
    <row r="2" spans="1:44" ht="19.5" customHeight="1" thickBot="1" x14ac:dyDescent="0.3">
      <c r="A2" s="208" t="s">
        <v>56</v>
      </c>
      <c r="B2" s="206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131"/>
    </row>
    <row r="3" spans="1:44" x14ac:dyDescent="0.25">
      <c r="A3" s="209"/>
      <c r="B3" s="196" t="s">
        <v>1</v>
      </c>
      <c r="C3" s="198" t="s">
        <v>2</v>
      </c>
      <c r="D3" s="186" t="s">
        <v>3</v>
      </c>
      <c r="E3" s="187"/>
      <c r="F3" s="187"/>
      <c r="G3" s="188"/>
      <c r="H3" s="186" t="s">
        <v>4</v>
      </c>
      <c r="I3" s="187"/>
      <c r="J3" s="187"/>
      <c r="K3" s="188"/>
      <c r="L3" s="186" t="s">
        <v>52</v>
      </c>
      <c r="M3" s="187"/>
      <c r="N3" s="187"/>
      <c r="O3" s="187"/>
      <c r="P3" s="187"/>
      <c r="Q3" s="187"/>
      <c r="R3" s="187"/>
      <c r="S3" s="188"/>
      <c r="T3" s="187" t="s">
        <v>53</v>
      </c>
      <c r="U3" s="187"/>
      <c r="V3" s="187"/>
      <c r="W3" s="187"/>
      <c r="X3" s="187"/>
      <c r="Y3" s="187"/>
      <c r="Z3" s="187"/>
      <c r="AA3" s="188"/>
      <c r="AB3" s="186" t="s">
        <v>54</v>
      </c>
      <c r="AC3" s="187"/>
      <c r="AD3" s="187"/>
      <c r="AE3" s="187"/>
      <c r="AF3" s="187"/>
      <c r="AG3" s="187"/>
      <c r="AH3" s="187"/>
      <c r="AI3" s="188"/>
      <c r="AJ3" s="186" t="s">
        <v>5</v>
      </c>
      <c r="AK3" s="187"/>
      <c r="AL3" s="187"/>
      <c r="AM3" s="187"/>
      <c r="AN3" s="188"/>
      <c r="AO3" s="189" t="s">
        <v>6</v>
      </c>
      <c r="AP3" s="191" t="s">
        <v>7</v>
      </c>
      <c r="AQ3" s="191" t="s">
        <v>57</v>
      </c>
      <c r="AR3"/>
    </row>
    <row r="4" spans="1:44" ht="18.75" thickBot="1" x14ac:dyDescent="0.3">
      <c r="A4" s="209"/>
      <c r="B4" s="197"/>
      <c r="C4" s="199"/>
      <c r="D4" s="2" t="s">
        <v>8</v>
      </c>
      <c r="E4" s="3" t="s">
        <v>9</v>
      </c>
      <c r="F4" s="3" t="s">
        <v>10</v>
      </c>
      <c r="G4" s="4" t="s">
        <v>11</v>
      </c>
      <c r="H4" s="5" t="s">
        <v>12</v>
      </c>
      <c r="I4" s="3" t="s">
        <v>13</v>
      </c>
      <c r="J4" s="6" t="s">
        <v>14</v>
      </c>
      <c r="K4" s="1" t="s">
        <v>58</v>
      </c>
      <c r="L4" s="141" t="s">
        <v>15</v>
      </c>
      <c r="M4" s="7" t="s">
        <v>16</v>
      </c>
      <c r="N4" s="7" t="s">
        <v>17</v>
      </c>
      <c r="O4" s="8" t="s">
        <v>18</v>
      </c>
      <c r="P4" s="8" t="s">
        <v>19</v>
      </c>
      <c r="Q4" s="7" t="s">
        <v>20</v>
      </c>
      <c r="R4" s="7" t="s">
        <v>21</v>
      </c>
      <c r="S4" s="9" t="s">
        <v>22</v>
      </c>
      <c r="T4" s="10" t="s">
        <v>15</v>
      </c>
      <c r="U4" s="10" t="s">
        <v>16</v>
      </c>
      <c r="V4" s="10" t="s">
        <v>17</v>
      </c>
      <c r="W4" s="11" t="s">
        <v>18</v>
      </c>
      <c r="X4" s="11" t="s">
        <v>19</v>
      </c>
      <c r="Y4" s="10" t="s">
        <v>20</v>
      </c>
      <c r="Z4" s="10" t="s">
        <v>21</v>
      </c>
      <c r="AA4" s="12" t="s">
        <v>22</v>
      </c>
      <c r="AB4" s="10" t="s">
        <v>15</v>
      </c>
      <c r="AC4" s="10" t="s">
        <v>16</v>
      </c>
      <c r="AD4" s="10" t="s">
        <v>17</v>
      </c>
      <c r="AE4" s="11" t="s">
        <v>18</v>
      </c>
      <c r="AF4" s="11" t="s">
        <v>19</v>
      </c>
      <c r="AG4" s="10" t="s">
        <v>20</v>
      </c>
      <c r="AH4" s="10" t="s">
        <v>21</v>
      </c>
      <c r="AI4" s="12" t="s">
        <v>22</v>
      </c>
      <c r="AJ4" s="10" t="s">
        <v>23</v>
      </c>
      <c r="AK4" s="10" t="s">
        <v>24</v>
      </c>
      <c r="AL4" s="10" t="s">
        <v>25</v>
      </c>
      <c r="AM4" s="10" t="s">
        <v>26</v>
      </c>
      <c r="AN4" s="13" t="s">
        <v>27</v>
      </c>
      <c r="AO4" s="190"/>
      <c r="AP4" s="192"/>
      <c r="AQ4" s="192"/>
      <c r="AR4"/>
    </row>
    <row r="5" spans="1:44" ht="15" customHeight="1" x14ac:dyDescent="0.25">
      <c r="A5" s="209"/>
      <c r="B5" s="193" t="s">
        <v>66</v>
      </c>
      <c r="C5" s="14">
        <v>295</v>
      </c>
      <c r="D5" s="15"/>
      <c r="E5" s="16"/>
      <c r="G5" s="16"/>
      <c r="H5" s="18">
        <v>5.13</v>
      </c>
      <c r="I5" s="19">
        <v>594</v>
      </c>
      <c r="J5" s="19">
        <v>92.09899999999999</v>
      </c>
      <c r="K5" s="137">
        <f>IF(I5="","",I5-2*J5)</f>
        <v>409.80200000000002</v>
      </c>
      <c r="L5" s="23">
        <v>120.99999999999999</v>
      </c>
      <c r="M5" s="19">
        <v>901.8565609349306</v>
      </c>
      <c r="N5" s="19">
        <v>29.375191095020238</v>
      </c>
      <c r="O5" s="22">
        <v>1.8035829162495827</v>
      </c>
      <c r="P5" s="22">
        <v>1.7383535195983082</v>
      </c>
      <c r="Q5" s="19">
        <v>57.548417056963125</v>
      </c>
      <c r="R5" s="19">
        <v>244.88320131670051</v>
      </c>
      <c r="S5" s="20">
        <v>231.50066942182642</v>
      </c>
      <c r="T5" s="23">
        <v>100.00000000000006</v>
      </c>
      <c r="U5" s="19">
        <v>874.50207355122052</v>
      </c>
      <c r="V5" s="19">
        <v>30.361417596828979</v>
      </c>
      <c r="W5" s="22">
        <v>1.8035829162495827</v>
      </c>
      <c r="X5" s="22">
        <v>1.6818867783773925</v>
      </c>
      <c r="Y5" s="19">
        <v>50.827494004264587</v>
      </c>
      <c r="Z5" s="19">
        <v>212.24097109221407</v>
      </c>
      <c r="AA5" s="20">
        <v>178.66927278975535</v>
      </c>
      <c r="AB5" s="23">
        <v>85.999999999999929</v>
      </c>
      <c r="AC5" s="19">
        <v>850.87576002994888</v>
      </c>
      <c r="AD5" s="19">
        <v>31.270297905862666</v>
      </c>
      <c r="AE5" s="22">
        <v>1.8035829162495827</v>
      </c>
      <c r="AF5" s="22">
        <v>1.6330022496948329</v>
      </c>
      <c r="AG5" s="19">
        <v>46.085424518232713</v>
      </c>
      <c r="AH5" s="19">
        <v>191.71999621664642</v>
      </c>
      <c r="AI5" s="20">
        <v>144.52488779060715</v>
      </c>
      <c r="AJ5" s="21">
        <f>IF(L5="","",L5)</f>
        <v>120.99999999999999</v>
      </c>
      <c r="AK5" s="19">
        <f>IF(L5="","",(M5-2*N5))</f>
        <v>843.10617874489014</v>
      </c>
      <c r="AL5" s="22">
        <f>IF(L5="","",AB5)</f>
        <v>85.999999999999929</v>
      </c>
      <c r="AM5" s="19">
        <f>IF(L5="","",AC5-2*AD5)</f>
        <v>788.33516421822355</v>
      </c>
      <c r="AN5" s="24">
        <f>IF(L5="","",(AK5-AM5)/(AM5*(AJ5-AL5))*7500.6)</f>
        <v>14.889079460659982</v>
      </c>
      <c r="AO5" s="25">
        <f>IF(L5="","",AK5/2)</f>
        <v>421.55308937244507</v>
      </c>
      <c r="AP5" s="137">
        <f>IF(L5="","",AM5/2)</f>
        <v>394.16758210911178</v>
      </c>
      <c r="AQ5" s="137">
        <f>IF(L5="","",(U5-2*V5)/2)</f>
        <v>406.88961917878129</v>
      </c>
      <c r="AR5"/>
    </row>
    <row r="6" spans="1:44" ht="15" customHeight="1" x14ac:dyDescent="0.25">
      <c r="A6" s="209"/>
      <c r="B6" s="194"/>
      <c r="C6" s="27">
        <v>320</v>
      </c>
      <c r="D6" s="28"/>
      <c r="H6" s="30">
        <v>5.46</v>
      </c>
      <c r="I6" s="31">
        <v>512</v>
      </c>
      <c r="J6" s="31">
        <v>79.695999999999984</v>
      </c>
      <c r="K6" s="138">
        <f t="shared" ref="K6:K13" si="0">IF(I6="","",I6-2*J6)</f>
        <v>352.60800000000006</v>
      </c>
      <c r="L6" s="35">
        <v>120.99999999999993</v>
      </c>
      <c r="M6" s="31">
        <v>799.66421477917788</v>
      </c>
      <c r="N6" s="31">
        <v>24.660774956683785</v>
      </c>
      <c r="O6" s="34">
        <v>1.8026666666666664</v>
      </c>
      <c r="P6" s="34">
        <v>1.7927278947742655</v>
      </c>
      <c r="Q6" s="31">
        <v>57.551070469829021</v>
      </c>
      <c r="R6" s="31">
        <v>309.8252104967566</v>
      </c>
      <c r="S6" s="32">
        <v>245.41641118192967</v>
      </c>
      <c r="T6" s="35">
        <v>99.999999999999886</v>
      </c>
      <c r="U6" s="31">
        <v>775.69042205311496</v>
      </c>
      <c r="V6" s="31">
        <v>25.475617522747353</v>
      </c>
      <c r="W6" s="34">
        <v>1.8026666666666664</v>
      </c>
      <c r="X6" s="34">
        <v>1.7353871454586762</v>
      </c>
      <c r="Y6" s="31">
        <v>50.529223088541364</v>
      </c>
      <c r="Z6" s="31">
        <v>270.77094782028587</v>
      </c>
      <c r="AA6" s="32">
        <v>189.63667578534887</v>
      </c>
      <c r="AB6" s="35">
        <v>86.000000000000028</v>
      </c>
      <c r="AC6" s="31">
        <v>755.67770152616538</v>
      </c>
      <c r="AD6" s="31">
        <v>26.199814639604636</v>
      </c>
      <c r="AE6" s="34">
        <v>1.8026666666666664</v>
      </c>
      <c r="AF6" s="34">
        <v>1.6874187768018818</v>
      </c>
      <c r="AG6" s="31">
        <v>45.736692155089933</v>
      </c>
      <c r="AH6" s="31">
        <v>246.07759945761114</v>
      </c>
      <c r="AI6" s="32">
        <v>153.88369944266529</v>
      </c>
      <c r="AJ6" s="33">
        <f t="shared" ref="AJ6:AJ13" si="1">IF(L6="","",L6)</f>
        <v>120.99999999999993</v>
      </c>
      <c r="AK6" s="31">
        <f t="shared" ref="AK6:AK13" si="2">IF(L6="","",(M6-2*N6))</f>
        <v>750.34266486581032</v>
      </c>
      <c r="AL6" s="34">
        <f t="shared" ref="AL6:AL13" si="3">IF(L6="","",AB6)</f>
        <v>86.000000000000028</v>
      </c>
      <c r="AM6" s="31">
        <f t="shared" ref="AM6:AM13" si="4">IF(L6="","",AC6-2*AD6)</f>
        <v>703.27807224695607</v>
      </c>
      <c r="AN6" s="36">
        <f t="shared" ref="AN6:AN13" si="5">IF(L6="","",(AK6-AM6)/(AM6*(AJ6-AL6))*7500.6)</f>
        <v>14.341520184555669</v>
      </c>
      <c r="AO6" s="37">
        <f t="shared" ref="AO6:AO13" si="6">IF(L6="","",AK6/2)</f>
        <v>375.17133243290516</v>
      </c>
      <c r="AP6" s="138">
        <f t="shared" ref="AP6:AP13" si="7">IF(L6="","",AM6/2)</f>
        <v>351.63903612347804</v>
      </c>
      <c r="AQ6" s="138">
        <f t="shared" ref="AQ6:AQ13" si="8">IF(L6="","",(U6-2*V6)/2)</f>
        <v>362.36959350381011</v>
      </c>
      <c r="AR6"/>
    </row>
    <row r="7" spans="1:44" ht="15" customHeight="1" x14ac:dyDescent="0.25">
      <c r="A7" s="209"/>
      <c r="B7" s="194"/>
      <c r="C7" s="27">
        <v>324</v>
      </c>
      <c r="D7" s="28"/>
      <c r="H7" s="30">
        <v>6.06</v>
      </c>
      <c r="I7" s="31">
        <v>556</v>
      </c>
      <c r="J7" s="31">
        <v>70.459999999999994</v>
      </c>
      <c r="K7" s="138">
        <f t="shared" si="0"/>
        <v>415.08000000000004</v>
      </c>
      <c r="L7" s="35">
        <v>121.00000000000004</v>
      </c>
      <c r="M7" s="31">
        <v>826.0539426438944</v>
      </c>
      <c r="N7" s="31">
        <v>23.74354305549431</v>
      </c>
      <c r="O7" s="34">
        <v>1.7958898898898898</v>
      </c>
      <c r="P7" s="34">
        <v>1.6524084515969848</v>
      </c>
      <c r="Q7" s="31">
        <v>61.425174273763645</v>
      </c>
      <c r="R7" s="31">
        <v>306.62745239650138</v>
      </c>
      <c r="S7" s="32">
        <v>264.4850118096146</v>
      </c>
      <c r="T7" s="35">
        <v>100.00000000000001</v>
      </c>
      <c r="U7" s="31">
        <v>798.85041418345963</v>
      </c>
      <c r="V7" s="31">
        <v>24.604177073704768</v>
      </c>
      <c r="W7" s="34">
        <v>1.7958898898898898</v>
      </c>
      <c r="X7" s="34">
        <v>1.5946085535893122</v>
      </c>
      <c r="Y7" s="31">
        <v>53.161277317122938</v>
      </c>
      <c r="Z7" s="31">
        <v>273.39427062232795</v>
      </c>
      <c r="AA7" s="32">
        <v>203.10022795035391</v>
      </c>
      <c r="AB7" s="35">
        <v>85.999999999999986</v>
      </c>
      <c r="AC7" s="31">
        <v>776.21204641889631</v>
      </c>
      <c r="AD7" s="31">
        <v>25.371142428794958</v>
      </c>
      <c r="AE7" s="34">
        <v>1.7958898898898898</v>
      </c>
      <c r="AF7" s="34">
        <v>1.5464038060512033</v>
      </c>
      <c r="AG7" s="31">
        <v>47.554932201061298</v>
      </c>
      <c r="AH7" s="31">
        <v>251.54497715250912</v>
      </c>
      <c r="AI7" s="32">
        <v>163.9241922968358</v>
      </c>
      <c r="AJ7" s="33">
        <f t="shared" si="1"/>
        <v>121.00000000000004</v>
      </c>
      <c r="AK7" s="31">
        <f t="shared" si="2"/>
        <v>778.56685653290583</v>
      </c>
      <c r="AL7" s="34">
        <f t="shared" si="3"/>
        <v>85.999999999999986</v>
      </c>
      <c r="AM7" s="31">
        <f t="shared" si="4"/>
        <v>725.46976156130643</v>
      </c>
      <c r="AN7" s="36">
        <f t="shared" si="5"/>
        <v>15.684815220844717</v>
      </c>
      <c r="AO7" s="37">
        <f t="shared" si="6"/>
        <v>389.28342826645292</v>
      </c>
      <c r="AP7" s="138">
        <f t="shared" si="7"/>
        <v>362.73488078065321</v>
      </c>
      <c r="AQ7" s="138">
        <f t="shared" si="8"/>
        <v>374.82103001802506</v>
      </c>
      <c r="AR7"/>
    </row>
    <row r="8" spans="1:44" ht="15" customHeight="1" x14ac:dyDescent="0.25">
      <c r="A8" s="209"/>
      <c r="B8" s="194"/>
      <c r="C8" s="27">
        <v>328</v>
      </c>
      <c r="D8" s="28"/>
      <c r="H8" s="30">
        <v>5.24</v>
      </c>
      <c r="I8" s="31">
        <v>518</v>
      </c>
      <c r="J8" s="31">
        <v>79.081000000000017</v>
      </c>
      <c r="K8" s="138">
        <f t="shared" si="0"/>
        <v>359.83799999999997</v>
      </c>
      <c r="L8" s="35">
        <v>120.99999999999993</v>
      </c>
      <c r="M8" s="31">
        <v>844.25230404301749</v>
      </c>
      <c r="N8" s="31">
        <v>24.530326279491142</v>
      </c>
      <c r="O8" s="34">
        <v>1.7261821821821821</v>
      </c>
      <c r="P8" s="34">
        <v>1.8675928309403931</v>
      </c>
      <c r="Q8" s="31">
        <v>61.260788257057058</v>
      </c>
      <c r="R8" s="31">
        <v>269.08730629891716</v>
      </c>
      <c r="S8" s="32">
        <v>261.46837432820593</v>
      </c>
      <c r="T8" s="35">
        <v>99.999999999999986</v>
      </c>
      <c r="U8" s="31">
        <v>816.9002016053355</v>
      </c>
      <c r="V8" s="31">
        <v>25.405146165877966</v>
      </c>
      <c r="W8" s="34">
        <v>1.7261821821821821</v>
      </c>
      <c r="X8" s="34">
        <v>1.8032827365401305</v>
      </c>
      <c r="Y8" s="31">
        <v>53.220005863556672</v>
      </c>
      <c r="Z8" s="31">
        <v>232.36206188622745</v>
      </c>
      <c r="AA8" s="32">
        <v>201.01263349850905</v>
      </c>
      <c r="AB8" s="35">
        <v>86.000000000000057</v>
      </c>
      <c r="AC8" s="31">
        <v>793.49031872185572</v>
      </c>
      <c r="AD8" s="31">
        <v>26.206802502533321</v>
      </c>
      <c r="AE8" s="34">
        <v>1.7261821821821821</v>
      </c>
      <c r="AF8" s="34">
        <v>1.7481209886546774</v>
      </c>
      <c r="AG8" s="31">
        <v>47.60817519693687</v>
      </c>
      <c r="AH8" s="31">
        <v>209.96473793868941</v>
      </c>
      <c r="AI8" s="32">
        <v>162.11115190097618</v>
      </c>
      <c r="AJ8" s="33">
        <f t="shared" si="1"/>
        <v>120.99999999999993</v>
      </c>
      <c r="AK8" s="31">
        <f t="shared" si="2"/>
        <v>795.19165148403522</v>
      </c>
      <c r="AL8" s="34">
        <f t="shared" si="3"/>
        <v>86.000000000000057</v>
      </c>
      <c r="AM8" s="31">
        <f t="shared" si="4"/>
        <v>741.07671371678907</v>
      </c>
      <c r="AN8" s="36">
        <f t="shared" si="5"/>
        <v>15.648833060028814</v>
      </c>
      <c r="AO8" s="37">
        <f t="shared" si="6"/>
        <v>397.59582574201761</v>
      </c>
      <c r="AP8" s="138">
        <f t="shared" si="7"/>
        <v>370.53835685839454</v>
      </c>
      <c r="AQ8" s="138">
        <f t="shared" si="8"/>
        <v>383.04495463678978</v>
      </c>
      <c r="AR8"/>
    </row>
    <row r="9" spans="1:44" ht="15" customHeight="1" x14ac:dyDescent="0.25">
      <c r="A9" s="209"/>
      <c r="B9" s="194"/>
      <c r="C9" s="27">
        <v>331</v>
      </c>
      <c r="D9" s="28"/>
      <c r="G9" s="29"/>
      <c r="H9" s="30">
        <v>6.2</v>
      </c>
      <c r="I9" s="31">
        <v>535</v>
      </c>
      <c r="J9" s="31">
        <v>89.957999999999984</v>
      </c>
      <c r="K9" s="138">
        <f t="shared" si="0"/>
        <v>355.08400000000006</v>
      </c>
      <c r="L9" s="35">
        <v>120.99999999999999</v>
      </c>
      <c r="M9" s="31">
        <v>823.51513475723391</v>
      </c>
      <c r="N9" s="31">
        <v>28.069795484682192</v>
      </c>
      <c r="O9" s="34">
        <v>1.7930450450450452</v>
      </c>
      <c r="P9" s="34">
        <v>1.7873489227366219</v>
      </c>
      <c r="Q9" s="31">
        <v>51.028704677326573</v>
      </c>
      <c r="R9" s="31">
        <v>242.05848070360437</v>
      </c>
      <c r="S9" s="32">
        <v>220.50547917224711</v>
      </c>
      <c r="T9" s="35">
        <v>100.00000000000003</v>
      </c>
      <c r="U9" s="31">
        <v>791.49982982854249</v>
      </c>
      <c r="V9" s="31">
        <v>29.293905054931123</v>
      </c>
      <c r="W9" s="34">
        <v>1.7930450450450452</v>
      </c>
      <c r="X9" s="34">
        <v>1.7126606584852919</v>
      </c>
      <c r="Y9" s="31">
        <v>42.830424015408433</v>
      </c>
      <c r="Z9" s="31">
        <v>208.91211919719919</v>
      </c>
      <c r="AA9" s="32">
        <v>166.77843101776281</v>
      </c>
      <c r="AB9" s="33">
        <v>85.999999999999844</v>
      </c>
      <c r="AC9" s="31">
        <v>764.72563519080563</v>
      </c>
      <c r="AD9" s="31">
        <v>30.406376701261561</v>
      </c>
      <c r="AE9" s="34">
        <v>1.7930450450450452</v>
      </c>
      <c r="AF9" s="34">
        <v>1.6499999067268796</v>
      </c>
      <c r="AG9" s="31">
        <v>37.27908535852233</v>
      </c>
      <c r="AH9" s="31">
        <v>187.80644235591231</v>
      </c>
      <c r="AI9" s="32">
        <v>132.7143859279083</v>
      </c>
      <c r="AJ9" s="33">
        <f t="shared" si="1"/>
        <v>120.99999999999999</v>
      </c>
      <c r="AK9" s="31">
        <f t="shared" si="2"/>
        <v>767.37554378786956</v>
      </c>
      <c r="AL9" s="34">
        <f t="shared" si="3"/>
        <v>85.999999999999844</v>
      </c>
      <c r="AM9" s="31">
        <f t="shared" si="4"/>
        <v>703.91288178828256</v>
      </c>
      <c r="AN9" s="36">
        <f t="shared" si="5"/>
        <v>19.32089913435259</v>
      </c>
      <c r="AO9" s="37">
        <f t="shared" si="6"/>
        <v>383.68777189393478</v>
      </c>
      <c r="AP9" s="138">
        <f t="shared" si="7"/>
        <v>351.95644089414128</v>
      </c>
      <c r="AQ9" s="138">
        <f t="shared" si="8"/>
        <v>366.4560098593401</v>
      </c>
      <c r="AR9"/>
    </row>
    <row r="10" spans="1:44" ht="15" customHeight="1" x14ac:dyDescent="0.25">
      <c r="A10" s="209"/>
      <c r="B10" s="194"/>
      <c r="C10" s="27"/>
      <c r="D10" s="28"/>
      <c r="G10" s="29"/>
      <c r="H10" s="30"/>
      <c r="I10" s="31"/>
      <c r="J10" s="31"/>
      <c r="K10" s="138"/>
      <c r="L10" s="35"/>
      <c r="M10" s="31"/>
      <c r="N10" s="31"/>
      <c r="O10" s="34"/>
      <c r="P10" s="34"/>
      <c r="Q10" s="31"/>
      <c r="R10" s="31"/>
      <c r="S10" s="32"/>
      <c r="T10" s="35"/>
      <c r="U10" s="31"/>
      <c r="V10" s="31"/>
      <c r="W10" s="34"/>
      <c r="X10" s="34"/>
      <c r="Y10" s="31"/>
      <c r="Z10" s="31"/>
      <c r="AA10" s="32"/>
      <c r="AB10" s="33"/>
      <c r="AC10" s="31"/>
      <c r="AD10" s="31"/>
      <c r="AE10" s="34"/>
      <c r="AF10" s="34"/>
      <c r="AG10" s="31"/>
      <c r="AH10" s="31"/>
      <c r="AI10" s="32"/>
      <c r="AJ10" s="33"/>
      <c r="AK10" s="31"/>
      <c r="AL10" s="34"/>
      <c r="AM10" s="31"/>
      <c r="AN10" s="36"/>
      <c r="AO10" s="37"/>
      <c r="AP10" s="138"/>
      <c r="AQ10" s="138"/>
      <c r="AR10"/>
    </row>
    <row r="11" spans="1:44" ht="15" customHeight="1" x14ac:dyDescent="0.25">
      <c r="A11" s="209"/>
      <c r="B11" s="194"/>
      <c r="C11" s="27"/>
      <c r="D11" s="28"/>
      <c r="G11" s="29"/>
      <c r="H11" s="30"/>
      <c r="I11" s="31"/>
      <c r="J11" s="31"/>
      <c r="K11" s="138"/>
      <c r="L11" s="35"/>
      <c r="M11" s="31"/>
      <c r="N11" s="31"/>
      <c r="O11" s="34"/>
      <c r="P11" s="34"/>
      <c r="Q11" s="31"/>
      <c r="R11" s="31"/>
      <c r="S11" s="32"/>
      <c r="T11" s="35"/>
      <c r="U11" s="31"/>
      <c r="V11" s="31"/>
      <c r="W11" s="34"/>
      <c r="X11" s="34"/>
      <c r="Y11" s="31"/>
      <c r="Z11" s="31"/>
      <c r="AA11" s="32"/>
      <c r="AB11" s="33"/>
      <c r="AC11" s="31"/>
      <c r="AD11" s="31"/>
      <c r="AE11" s="34"/>
      <c r="AF11" s="34"/>
      <c r="AG11" s="31"/>
      <c r="AH11" s="31"/>
      <c r="AI11" s="32"/>
      <c r="AJ11" s="33"/>
      <c r="AK11" s="31"/>
      <c r="AL11" s="34"/>
      <c r="AM11" s="31"/>
      <c r="AN11" s="36"/>
      <c r="AO11" s="37"/>
      <c r="AP11" s="138"/>
      <c r="AQ11" s="138"/>
      <c r="AR11"/>
    </row>
    <row r="12" spans="1:44" ht="15" customHeight="1" x14ac:dyDescent="0.25">
      <c r="A12" s="209"/>
      <c r="B12" s="194"/>
      <c r="C12" s="27"/>
      <c r="D12" s="28"/>
      <c r="G12" s="29"/>
      <c r="H12" s="30"/>
      <c r="I12" s="31"/>
      <c r="J12" s="31"/>
      <c r="K12" s="138"/>
      <c r="L12" s="35"/>
      <c r="M12" s="31"/>
      <c r="N12" s="31"/>
      <c r="O12" s="34"/>
      <c r="P12" s="34"/>
      <c r="Q12" s="31"/>
      <c r="R12" s="31"/>
      <c r="S12" s="32"/>
      <c r="T12" s="35"/>
      <c r="U12" s="31"/>
      <c r="V12" s="31"/>
      <c r="W12" s="34"/>
      <c r="X12" s="34"/>
      <c r="Y12" s="31"/>
      <c r="Z12" s="31"/>
      <c r="AA12" s="32"/>
      <c r="AB12" s="33"/>
      <c r="AC12" s="31"/>
      <c r="AD12" s="31"/>
      <c r="AE12" s="34"/>
      <c r="AF12" s="34"/>
      <c r="AG12" s="31"/>
      <c r="AH12" s="31"/>
      <c r="AI12" s="32"/>
      <c r="AJ12" s="33"/>
      <c r="AK12" s="31"/>
      <c r="AL12" s="34"/>
      <c r="AM12" s="31"/>
      <c r="AN12" s="36"/>
      <c r="AO12" s="37"/>
      <c r="AP12" s="138"/>
      <c r="AQ12" s="138"/>
      <c r="AR12"/>
    </row>
    <row r="13" spans="1:44" ht="15" customHeight="1" thickBot="1" x14ac:dyDescent="0.3">
      <c r="A13" s="209"/>
      <c r="B13" s="194"/>
      <c r="C13" s="27"/>
      <c r="D13" s="39"/>
      <c r="E13" s="40"/>
      <c r="F13" s="40"/>
      <c r="G13" s="41"/>
      <c r="H13" s="30"/>
      <c r="I13" s="31"/>
      <c r="J13" s="31"/>
      <c r="K13" s="139" t="str">
        <f t="shared" si="0"/>
        <v/>
      </c>
      <c r="L13" s="35"/>
      <c r="M13" s="31"/>
      <c r="N13" s="31"/>
      <c r="O13" s="34"/>
      <c r="P13" s="34"/>
      <c r="Q13" s="31"/>
      <c r="R13" s="31"/>
      <c r="S13" s="32"/>
      <c r="T13" s="35"/>
      <c r="U13" s="31"/>
      <c r="V13" s="31"/>
      <c r="W13" s="34"/>
      <c r="X13" s="34"/>
      <c r="Y13" s="31"/>
      <c r="Z13" s="31"/>
      <c r="AA13" s="32"/>
      <c r="AB13" s="33"/>
      <c r="AC13" s="31"/>
      <c r="AD13" s="31"/>
      <c r="AE13" s="34"/>
      <c r="AF13" s="34"/>
      <c r="AG13" s="31"/>
      <c r="AH13" s="31"/>
      <c r="AI13" s="32"/>
      <c r="AJ13" s="33" t="str">
        <f t="shared" si="1"/>
        <v/>
      </c>
      <c r="AK13" s="31" t="str">
        <f t="shared" si="2"/>
        <v/>
      </c>
      <c r="AL13" s="34" t="str">
        <f t="shared" si="3"/>
        <v/>
      </c>
      <c r="AM13" s="31" t="str">
        <f t="shared" si="4"/>
        <v/>
      </c>
      <c r="AN13" s="36" t="str">
        <f t="shared" si="5"/>
        <v/>
      </c>
      <c r="AO13" s="42" t="str">
        <f t="shared" si="6"/>
        <v/>
      </c>
      <c r="AP13" s="139" t="str">
        <f t="shared" si="7"/>
        <v/>
      </c>
      <c r="AQ13" s="138" t="str">
        <f t="shared" si="8"/>
        <v/>
      </c>
      <c r="AR13"/>
    </row>
    <row r="14" spans="1:44" ht="15" customHeight="1" x14ac:dyDescent="0.25">
      <c r="A14" s="209"/>
      <c r="B14" s="194"/>
      <c r="C14" s="145" t="s">
        <v>28</v>
      </c>
      <c r="D14" s="44"/>
      <c r="E14" s="45"/>
      <c r="F14" s="134"/>
      <c r="G14" s="49"/>
      <c r="H14" s="47">
        <f t="shared" ref="H14:AQ14" si="9">AVERAGE(H5:H13)</f>
        <v>5.6180000000000003</v>
      </c>
      <c r="I14" s="48">
        <f t="shared" si="9"/>
        <v>543</v>
      </c>
      <c r="J14" s="49">
        <f t="shared" si="9"/>
        <v>82.258799999999979</v>
      </c>
      <c r="K14" s="135">
        <f t="shared" si="9"/>
        <v>378.48240000000004</v>
      </c>
      <c r="L14" s="44">
        <f t="shared" si="9"/>
        <v>120.99999999999997</v>
      </c>
      <c r="M14" s="48">
        <f t="shared" si="9"/>
        <v>839.06843143165077</v>
      </c>
      <c r="N14" s="48">
        <f t="shared" si="9"/>
        <v>26.075926174274336</v>
      </c>
      <c r="O14" s="50">
        <f t="shared" si="9"/>
        <v>1.7842733400066735</v>
      </c>
      <c r="P14" s="50">
        <f t="shared" si="9"/>
        <v>1.7676863239293148</v>
      </c>
      <c r="Q14" s="48">
        <f t="shared" si="9"/>
        <v>57.76283094698789</v>
      </c>
      <c r="R14" s="48">
        <f t="shared" si="9"/>
        <v>274.49633024249601</v>
      </c>
      <c r="S14" s="49">
        <f t="shared" si="9"/>
        <v>244.67518918276474</v>
      </c>
      <c r="T14" s="45">
        <f t="shared" si="9"/>
        <v>100</v>
      </c>
      <c r="U14" s="48">
        <f t="shared" si="9"/>
        <v>811.48858824433466</v>
      </c>
      <c r="V14" s="48">
        <f t="shared" si="9"/>
        <v>27.028052682818036</v>
      </c>
      <c r="W14" s="50">
        <f t="shared" si="9"/>
        <v>1.7842733400066735</v>
      </c>
      <c r="X14" s="50">
        <f t="shared" si="9"/>
        <v>1.7055651744901605</v>
      </c>
      <c r="Y14" s="48">
        <f t="shared" si="9"/>
        <v>50.1136848577788</v>
      </c>
      <c r="Z14" s="48">
        <f t="shared" si="9"/>
        <v>239.53607412365091</v>
      </c>
      <c r="AA14" s="49">
        <f t="shared" si="9"/>
        <v>187.839448208346</v>
      </c>
      <c r="AB14" s="44">
        <f t="shared" si="9"/>
        <v>85.999999999999972</v>
      </c>
      <c r="AC14" s="48">
        <f t="shared" si="9"/>
        <v>788.19629237753429</v>
      </c>
      <c r="AD14" s="48">
        <f t="shared" si="9"/>
        <v>27.890886835611429</v>
      </c>
      <c r="AE14" s="50">
        <f t="shared" si="9"/>
        <v>1.7842733400066735</v>
      </c>
      <c r="AF14" s="50">
        <f t="shared" si="9"/>
        <v>1.6529891455858952</v>
      </c>
      <c r="AG14" s="48">
        <f t="shared" si="9"/>
        <v>44.852861885968636</v>
      </c>
      <c r="AH14" s="48">
        <f t="shared" si="9"/>
        <v>217.42275062427365</v>
      </c>
      <c r="AI14" s="49">
        <f t="shared" si="9"/>
        <v>151.43166347179857</v>
      </c>
      <c r="AJ14" s="44">
        <f t="shared" si="9"/>
        <v>120.99999999999997</v>
      </c>
      <c r="AK14" s="48">
        <f t="shared" si="9"/>
        <v>786.91657908310219</v>
      </c>
      <c r="AL14" s="45">
        <f t="shared" si="9"/>
        <v>85.999999999999972</v>
      </c>
      <c r="AM14" s="48">
        <f t="shared" si="9"/>
        <v>732.41451870631158</v>
      </c>
      <c r="AN14" s="51">
        <f t="shared" si="9"/>
        <v>15.977029412088353</v>
      </c>
      <c r="AO14" s="52">
        <f t="shared" si="9"/>
        <v>393.4582895415511</v>
      </c>
      <c r="AP14" s="53">
        <f t="shared" si="9"/>
        <v>366.20725935315579</v>
      </c>
      <c r="AQ14" s="53">
        <f t="shared" si="9"/>
        <v>378.71624143934929</v>
      </c>
      <c r="AR14"/>
    </row>
    <row r="15" spans="1:44" ht="15" customHeight="1" x14ac:dyDescent="0.25">
      <c r="A15" s="209"/>
      <c r="B15" s="194"/>
      <c r="C15" s="146" t="s">
        <v>29</v>
      </c>
      <c r="D15" s="54"/>
      <c r="E15" s="55"/>
      <c r="F15" s="74"/>
      <c r="G15" s="58"/>
      <c r="H15" s="57">
        <f t="shared" ref="H15:AQ15" si="10">_xlfn.STDEV.S(H5:H13)</f>
        <v>0.48478861372767407</v>
      </c>
      <c r="I15" s="58">
        <f t="shared" si="10"/>
        <v>33.241540277189323</v>
      </c>
      <c r="J15" s="59">
        <f t="shared" si="10"/>
        <v>8.8315521682204832</v>
      </c>
      <c r="K15" s="59">
        <f t="shared" si="10"/>
        <v>31.164422901764116</v>
      </c>
      <c r="L15" s="54">
        <f t="shared" si="10"/>
        <v>4.7664655742347644E-14</v>
      </c>
      <c r="M15" s="58">
        <f t="shared" si="10"/>
        <v>38.513620926938309</v>
      </c>
      <c r="N15" s="58">
        <f t="shared" si="10"/>
        <v>2.4845626808566652</v>
      </c>
      <c r="O15" s="60">
        <f t="shared" si="10"/>
        <v>3.2778208684129402E-2</v>
      </c>
      <c r="P15" s="60">
        <f t="shared" si="10"/>
        <v>7.9284944133146323E-2</v>
      </c>
      <c r="Q15" s="58">
        <f t="shared" si="10"/>
        <v>4.215677182194753</v>
      </c>
      <c r="R15" s="58">
        <f t="shared" si="10"/>
        <v>32.553601253936826</v>
      </c>
      <c r="S15" s="59">
        <f t="shared" si="10"/>
        <v>18.925725896331137</v>
      </c>
      <c r="T15" s="55">
        <f t="shared" si="10"/>
        <v>6.5893022561849818E-14</v>
      </c>
      <c r="U15" s="58">
        <f t="shared" si="10"/>
        <v>38.212457062266175</v>
      </c>
      <c r="V15" s="58">
        <f t="shared" si="10"/>
        <v>2.6059768839906341</v>
      </c>
      <c r="W15" s="60">
        <f t="shared" si="10"/>
        <v>3.2778208684129402E-2</v>
      </c>
      <c r="X15" s="60">
        <f t="shared" si="10"/>
        <v>7.6420638480010114E-2</v>
      </c>
      <c r="Y15" s="58">
        <f t="shared" si="10"/>
        <v>4.2621923351142215</v>
      </c>
      <c r="Z15" s="58">
        <f t="shared" si="10"/>
        <v>31.049599519980159</v>
      </c>
      <c r="AA15" s="59">
        <f t="shared" si="10"/>
        <v>15.307782320574324</v>
      </c>
      <c r="AB15" s="54">
        <f t="shared" si="10"/>
        <v>8.4968553033358761E-14</v>
      </c>
      <c r="AC15" s="58">
        <f t="shared" si="10"/>
        <v>37.777953329479274</v>
      </c>
      <c r="AD15" s="58">
        <f t="shared" si="10"/>
        <v>2.729152136407679</v>
      </c>
      <c r="AE15" s="60">
        <f t="shared" si="10"/>
        <v>3.2778208684129402E-2</v>
      </c>
      <c r="AF15" s="60">
        <f t="shared" si="10"/>
        <v>7.4169254464660425E-2</v>
      </c>
      <c r="AG15" s="58">
        <f t="shared" si="10"/>
        <v>4.3172732396753943</v>
      </c>
      <c r="AH15" s="58">
        <f t="shared" si="10"/>
        <v>29.91156113323688</v>
      </c>
      <c r="AI15" s="59">
        <f t="shared" si="10"/>
        <v>12.982365529065428</v>
      </c>
      <c r="AJ15" s="54">
        <f t="shared" si="10"/>
        <v>4.7664655742347644E-14</v>
      </c>
      <c r="AK15" s="58">
        <f t="shared" si="10"/>
        <v>35.408223132632955</v>
      </c>
      <c r="AL15" s="55">
        <f t="shared" si="10"/>
        <v>8.4968553033358761E-14</v>
      </c>
      <c r="AM15" s="58">
        <f t="shared" si="10"/>
        <v>35.041609865835241</v>
      </c>
      <c r="AN15" s="61">
        <f t="shared" si="10"/>
        <v>1.951479709650016</v>
      </c>
      <c r="AO15" s="62">
        <f t="shared" si="10"/>
        <v>17.704111566316477</v>
      </c>
      <c r="AP15" s="63">
        <f t="shared" si="10"/>
        <v>17.520804932917621</v>
      </c>
      <c r="AQ15" s="63">
        <f t="shared" si="10"/>
        <v>17.643524451871532</v>
      </c>
      <c r="AR15"/>
    </row>
    <row r="16" spans="1:44" ht="15" customHeight="1" thickBot="1" x14ac:dyDescent="0.3">
      <c r="A16" s="209"/>
      <c r="B16" s="195"/>
      <c r="C16" s="147" t="s">
        <v>30</v>
      </c>
      <c r="D16" s="64"/>
      <c r="E16" s="65"/>
      <c r="F16" s="70"/>
      <c r="G16" s="68"/>
      <c r="H16" s="67">
        <f t="shared" ref="H16:AI16" si="11">_xlfn.STDEV.S(H5:H13)/SQRT(COUNT(H5:H13))</f>
        <v>0.21680405900259336</v>
      </c>
      <c r="I16" s="68">
        <f t="shared" si="11"/>
        <v>14.866068747318504</v>
      </c>
      <c r="J16" s="69">
        <f t="shared" si="11"/>
        <v>3.9495901989953315</v>
      </c>
      <c r="K16" s="136">
        <f t="shared" si="11"/>
        <v>13.937153617579161</v>
      </c>
      <c r="L16" s="64">
        <f t="shared" si="11"/>
        <v>2.1316282072803006E-14</v>
      </c>
      <c r="M16" s="68">
        <f t="shared" si="11"/>
        <v>17.223814890458502</v>
      </c>
      <c r="N16" s="68">
        <f t="shared" si="11"/>
        <v>1.1111302097509237</v>
      </c>
      <c r="O16" s="70">
        <f t="shared" si="11"/>
        <v>1.4658860559677455E-2</v>
      </c>
      <c r="P16" s="70">
        <f t="shared" si="11"/>
        <v>3.5457304934797665E-2</v>
      </c>
      <c r="Q16" s="68">
        <f t="shared" si="11"/>
        <v>1.8853081501164466</v>
      </c>
      <c r="R16" s="68">
        <f t="shared" si="11"/>
        <v>14.558413063245027</v>
      </c>
      <c r="S16" s="69">
        <f t="shared" si="11"/>
        <v>8.4638419255449122</v>
      </c>
      <c r="T16" s="65">
        <f t="shared" si="11"/>
        <v>2.9468255538244704E-14</v>
      </c>
      <c r="U16" s="68">
        <f t="shared" si="11"/>
        <v>17.089130315703816</v>
      </c>
      <c r="V16" s="68">
        <f t="shared" si="11"/>
        <v>1.1654282920792283</v>
      </c>
      <c r="W16" s="70">
        <f t="shared" si="11"/>
        <v>1.4658860559677455E-2</v>
      </c>
      <c r="X16" s="70">
        <f t="shared" si="11"/>
        <v>3.4176348505047763E-2</v>
      </c>
      <c r="Y16" s="68">
        <f t="shared" si="11"/>
        <v>1.9061103588987924</v>
      </c>
      <c r="Z16" s="68">
        <f t="shared" si="11"/>
        <v>13.885803040164095</v>
      </c>
      <c r="AA16" s="69">
        <f t="shared" si="11"/>
        <v>6.8458483707147328</v>
      </c>
      <c r="AB16" s="64">
        <f t="shared" si="11"/>
        <v>3.7999092106477228E-14</v>
      </c>
      <c r="AC16" s="68">
        <f t="shared" si="11"/>
        <v>16.894814339106034</v>
      </c>
      <c r="AD16" s="68">
        <f t="shared" si="11"/>
        <v>1.2205139395892697</v>
      </c>
      <c r="AE16" s="70">
        <f t="shared" si="11"/>
        <v>1.4658860559677455E-2</v>
      </c>
      <c r="AF16" s="70">
        <f t="shared" si="11"/>
        <v>3.3169498964692096E-2</v>
      </c>
      <c r="AG16" s="68">
        <f t="shared" si="11"/>
        <v>1.9307432882709847</v>
      </c>
      <c r="AH16" s="68">
        <f t="shared" si="11"/>
        <v>13.376856801411661</v>
      </c>
      <c r="AI16" s="69">
        <f t="shared" si="11"/>
        <v>5.8058903663480637</v>
      </c>
      <c r="AJ16" s="64">
        <f t="shared" ref="AJ16:AQ16" si="12">AJ15/SQRT(COUNT(AJ5:AJ13))</f>
        <v>2.1316282072803006E-14</v>
      </c>
      <c r="AK16" s="68">
        <f t="shared" si="12"/>
        <v>15.835038777409567</v>
      </c>
      <c r="AL16" s="65">
        <f t="shared" si="12"/>
        <v>3.7999092106477228E-14</v>
      </c>
      <c r="AM16" s="68">
        <f t="shared" si="12"/>
        <v>15.671084340206976</v>
      </c>
      <c r="AN16" s="71">
        <f t="shared" si="12"/>
        <v>0.87272825749779759</v>
      </c>
      <c r="AO16" s="72">
        <f t="shared" si="12"/>
        <v>7.9175193887047834</v>
      </c>
      <c r="AP16" s="73">
        <f t="shared" si="12"/>
        <v>7.835542170103488</v>
      </c>
      <c r="AQ16" s="73">
        <f t="shared" si="12"/>
        <v>7.890424007412892</v>
      </c>
      <c r="AR16"/>
    </row>
    <row r="17" spans="1:44" ht="15" customHeight="1" x14ac:dyDescent="0.25">
      <c r="A17" s="209"/>
      <c r="B17" s="193" t="s">
        <v>67</v>
      </c>
      <c r="C17" s="14">
        <v>195</v>
      </c>
      <c r="D17" s="15"/>
      <c r="E17" s="16"/>
      <c r="F17" s="16"/>
      <c r="G17" s="17"/>
      <c r="H17" s="18">
        <v>4.5199999999999996</v>
      </c>
      <c r="I17" s="19">
        <v>626</v>
      </c>
      <c r="J17" s="19">
        <v>100.53200000000001</v>
      </c>
      <c r="K17" s="137">
        <f>IF(I17="","",I17-2*J17)</f>
        <v>424.93599999999998</v>
      </c>
      <c r="L17" s="23">
        <v>170.99999999999972</v>
      </c>
      <c r="M17" s="19">
        <v>855.92382985058293</v>
      </c>
      <c r="N17" s="19">
        <v>35.282586736247346</v>
      </c>
      <c r="O17" s="22">
        <v>1.8244704704704704</v>
      </c>
      <c r="P17" s="22">
        <v>1.5617340030493492</v>
      </c>
      <c r="Q17" s="19">
        <v>55.947146286596663</v>
      </c>
      <c r="R17" s="19">
        <v>267.57889619665178</v>
      </c>
      <c r="S17" s="20">
        <v>253.72837430439705</v>
      </c>
      <c r="T17" s="23">
        <v>100.00000000000011</v>
      </c>
      <c r="U17" s="19">
        <v>787.72277395951608</v>
      </c>
      <c r="V17" s="19">
        <v>38.653776821845895</v>
      </c>
      <c r="W17" s="22">
        <v>1.8244704704704704</v>
      </c>
      <c r="X17" s="22">
        <v>1.4255273339911663</v>
      </c>
      <c r="Y17" s="19">
        <v>39.721158637717366</v>
      </c>
      <c r="Z17" s="19">
        <v>201.19651270104359</v>
      </c>
      <c r="AA17" s="20">
        <v>122.51397529539369</v>
      </c>
      <c r="AB17" s="21">
        <v>131.0000000000002</v>
      </c>
      <c r="AC17" s="19">
        <v>823.81442384790569</v>
      </c>
      <c r="AD17" s="19">
        <v>36.789623166186388</v>
      </c>
      <c r="AE17" s="22">
        <v>1.8244704704704704</v>
      </c>
      <c r="AF17" s="22">
        <v>1.4977597126403877</v>
      </c>
      <c r="AG17" s="19">
        <v>47.038393138882654</v>
      </c>
      <c r="AH17" s="19">
        <v>229.90487605360602</v>
      </c>
      <c r="AI17" s="20">
        <v>178.07735210152242</v>
      </c>
      <c r="AJ17" s="21">
        <f>IF(L17="","",L17)</f>
        <v>170.99999999999972</v>
      </c>
      <c r="AK17" s="19">
        <f>IF(L17="","",(M17-2*N17))</f>
        <v>785.3586563780882</v>
      </c>
      <c r="AL17" s="22">
        <f>IF(L17="","",AB17)</f>
        <v>131.0000000000002</v>
      </c>
      <c r="AM17" s="19">
        <f>IF(L17="","",AC17-2*AD17)</f>
        <v>750.23517751553288</v>
      </c>
      <c r="AN17" s="24">
        <f>IF(L17="","",(AK17-AM17)/(AM17*(AJ17-AL17))*7500.6)</f>
        <v>8.7788194106317814</v>
      </c>
      <c r="AO17" s="25">
        <f>IF(L17="","",AK17/2)</f>
        <v>392.6793281890441</v>
      </c>
      <c r="AP17" s="137">
        <f>IF(L17="","",AM17/2)</f>
        <v>375.11758875776644</v>
      </c>
      <c r="AQ17" s="137">
        <f>IF(L17="","",(U17-2*V17)/2)</f>
        <v>355.20761015791214</v>
      </c>
      <c r="AR17"/>
    </row>
    <row r="18" spans="1:44" ht="15" customHeight="1" x14ac:dyDescent="0.25">
      <c r="A18" s="209"/>
      <c r="B18" s="194"/>
      <c r="C18" s="27">
        <v>199</v>
      </c>
      <c r="D18" s="28"/>
      <c r="G18" s="29"/>
      <c r="H18" s="30">
        <v>6.52</v>
      </c>
      <c r="I18" s="31">
        <v>620</v>
      </c>
      <c r="J18" s="31">
        <v>111.61199999999999</v>
      </c>
      <c r="K18" s="138">
        <f t="shared" ref="K18:K25" si="13">IF(I18="","",I18-2*J18)</f>
        <v>396.77600000000001</v>
      </c>
      <c r="L18" s="35">
        <v>171.00000000000006</v>
      </c>
      <c r="M18" s="31">
        <v>816.59232021471257</v>
      </c>
      <c r="N18" s="31">
        <v>44.396951214340454</v>
      </c>
      <c r="O18" s="34">
        <v>1.6551061061061061</v>
      </c>
      <c r="P18" s="34">
        <v>1.5189095120269795</v>
      </c>
      <c r="Q18" s="31">
        <v>44.366317044197508</v>
      </c>
      <c r="R18" s="31">
        <v>225.879493535048</v>
      </c>
      <c r="S18" s="32">
        <v>186.86130568994591</v>
      </c>
      <c r="T18" s="35">
        <v>99.999999999999872</v>
      </c>
      <c r="U18" s="31">
        <v>746.4778375028385</v>
      </c>
      <c r="V18" s="31">
        <v>49.164590324622338</v>
      </c>
      <c r="W18" s="34">
        <v>1.6551061061061061</v>
      </c>
      <c r="X18" s="34">
        <v>1.371616259979024</v>
      </c>
      <c r="Y18" s="31">
        <v>31.270098050578337</v>
      </c>
      <c r="Z18" s="31">
        <v>175.66686133926896</v>
      </c>
      <c r="AA18" s="32">
        <v>87.879486395765866</v>
      </c>
      <c r="AB18" s="33">
        <v>130.99999999999986</v>
      </c>
      <c r="AC18" s="31">
        <v>785.06521566350978</v>
      </c>
      <c r="AD18" s="31">
        <v>46.413079220974041</v>
      </c>
      <c r="AE18" s="34">
        <v>1.6551061061061061</v>
      </c>
      <c r="AF18" s="34">
        <v>1.4529299205381236</v>
      </c>
      <c r="AG18" s="31">
        <v>37.434089809581266</v>
      </c>
      <c r="AH18" s="31">
        <v>197.90647528257767</v>
      </c>
      <c r="AI18" s="32">
        <v>130.24237949920985</v>
      </c>
      <c r="AJ18" s="33">
        <f t="shared" ref="AJ18:AJ25" si="14">IF(L18="","",L18)</f>
        <v>171.00000000000006</v>
      </c>
      <c r="AK18" s="31">
        <f t="shared" ref="AK18:AK25" si="15">IF(L18="","",(M18-2*N18))</f>
        <v>727.79841778603168</v>
      </c>
      <c r="AL18" s="34">
        <f t="shared" ref="AL18:AL25" si="16">IF(L18="","",AB18)</f>
        <v>130.99999999999986</v>
      </c>
      <c r="AM18" s="31">
        <f t="shared" ref="AM18:AM25" si="17">IF(L18="","",AC18-2*AD18)</f>
        <v>692.23905722156167</v>
      </c>
      <c r="AN18" s="36">
        <f t="shared" ref="AN18:AN25" si="18">IF(L18="","",(AK18-AM18)/(AM18*(AJ18-AL18))*7500.6)</f>
        <v>9.6323855562405711</v>
      </c>
      <c r="AO18" s="37">
        <f t="shared" ref="AO18:AO25" si="19">IF(L18="","",AK18/2)</f>
        <v>363.89920889301584</v>
      </c>
      <c r="AP18" s="138">
        <f t="shared" ref="AP18:AP25" si="20">IF(L18="","",AM18/2)</f>
        <v>346.11952861078083</v>
      </c>
      <c r="AQ18" s="138">
        <f t="shared" ref="AQ18:AQ25" si="21">IF(L18="","",(U18-2*V18)/2)</f>
        <v>324.07432842679691</v>
      </c>
      <c r="AR18"/>
    </row>
    <row r="19" spans="1:44" ht="15" customHeight="1" x14ac:dyDescent="0.25">
      <c r="A19" s="209"/>
      <c r="B19" s="194"/>
      <c r="C19" s="27">
        <v>240</v>
      </c>
      <c r="D19" s="28"/>
      <c r="G19" s="29"/>
      <c r="H19" s="30">
        <v>5.59</v>
      </c>
      <c r="I19" s="31">
        <v>530</v>
      </c>
      <c r="J19" s="31">
        <v>104.98600000000002</v>
      </c>
      <c r="K19" s="138">
        <f t="shared" si="13"/>
        <v>320.02799999999996</v>
      </c>
      <c r="L19" s="35">
        <v>170.99999999999983</v>
      </c>
      <c r="M19" s="31">
        <v>781.12893219464331</v>
      </c>
      <c r="N19" s="31">
        <v>32.619512935098463</v>
      </c>
      <c r="O19" s="34">
        <v>1.8275105105105105</v>
      </c>
      <c r="P19" s="34">
        <v>1.7611406195079335</v>
      </c>
      <c r="Q19" s="31">
        <v>69.839782046475761</v>
      </c>
      <c r="R19" s="31">
        <v>278.74972418154749</v>
      </c>
      <c r="S19" s="32">
        <v>250.16709580678599</v>
      </c>
      <c r="T19" s="35">
        <v>99.999999999999844</v>
      </c>
      <c r="U19" s="31">
        <v>688.93886178205184</v>
      </c>
      <c r="V19" s="31">
        <v>37.478916160020745</v>
      </c>
      <c r="W19" s="34">
        <v>1.8275105105105105</v>
      </c>
      <c r="X19" s="34">
        <v>1.5327964387573847</v>
      </c>
      <c r="Y19" s="31">
        <v>46.479173732293233</v>
      </c>
      <c r="Z19" s="31">
        <v>227.69648694194444</v>
      </c>
      <c r="AA19" s="32">
        <v>109.20266543779074</v>
      </c>
      <c r="AB19" s="33">
        <v>131.00000000000023</v>
      </c>
      <c r="AC19" s="31">
        <v>736.47844502542387</v>
      </c>
      <c r="AD19" s="31">
        <v>34.796405356326389</v>
      </c>
      <c r="AE19" s="34">
        <v>1.8275105105105105</v>
      </c>
      <c r="AF19" s="34">
        <v>1.6509621792907938</v>
      </c>
      <c r="AG19" s="31">
        <v>56.568793406816582</v>
      </c>
      <c r="AH19" s="31">
        <v>249.51360149641056</v>
      </c>
      <c r="AI19" s="32">
        <v>167.36073932280826</v>
      </c>
      <c r="AJ19" s="33">
        <f t="shared" si="14"/>
        <v>170.99999999999983</v>
      </c>
      <c r="AK19" s="31">
        <f t="shared" si="15"/>
        <v>715.88990632444643</v>
      </c>
      <c r="AL19" s="34">
        <f t="shared" si="16"/>
        <v>131.00000000000023</v>
      </c>
      <c r="AM19" s="31">
        <f t="shared" si="17"/>
        <v>666.88563431277112</v>
      </c>
      <c r="AN19" s="36">
        <f t="shared" si="18"/>
        <v>13.779028357296575</v>
      </c>
      <c r="AO19" s="37">
        <f t="shared" si="19"/>
        <v>357.94495316222321</v>
      </c>
      <c r="AP19" s="138">
        <f t="shared" si="20"/>
        <v>333.44281715638556</v>
      </c>
      <c r="AQ19" s="138">
        <f t="shared" si="21"/>
        <v>306.99051473100519</v>
      </c>
      <c r="AR19"/>
    </row>
    <row r="20" spans="1:44" ht="15" customHeight="1" x14ac:dyDescent="0.25">
      <c r="A20" s="209"/>
      <c r="B20" s="194"/>
      <c r="C20" s="27">
        <v>663</v>
      </c>
      <c r="D20" s="28"/>
      <c r="G20" s="29"/>
      <c r="H20" s="30">
        <v>6.28</v>
      </c>
      <c r="I20" s="31">
        <v>611</v>
      </c>
      <c r="J20" s="31">
        <v>86.492000000000019</v>
      </c>
      <c r="K20" s="138">
        <f t="shared" si="13"/>
        <v>438.01599999999996</v>
      </c>
      <c r="L20" s="35">
        <v>171.0000000000004</v>
      </c>
      <c r="M20" s="31">
        <v>895.94145941025818</v>
      </c>
      <c r="N20" s="31">
        <v>34.131556113570383</v>
      </c>
      <c r="O20" s="34">
        <v>1.5422702702702704</v>
      </c>
      <c r="P20" s="34">
        <v>1.643082475952107</v>
      </c>
      <c r="Q20" s="31">
        <v>53.384876806294038</v>
      </c>
      <c r="R20" s="31">
        <v>258.69792592095229</v>
      </c>
      <c r="S20" s="32">
        <v>276.41838459339004</v>
      </c>
      <c r="T20" s="35">
        <v>99.999999999999929</v>
      </c>
      <c r="U20" s="31">
        <v>826.32583470598252</v>
      </c>
      <c r="V20" s="31">
        <v>37.279048050206264</v>
      </c>
      <c r="W20" s="34">
        <v>1.5422702702702704</v>
      </c>
      <c r="X20" s="34">
        <v>1.5043560568299745</v>
      </c>
      <c r="Y20" s="31">
        <v>36.31106906020333</v>
      </c>
      <c r="Z20" s="31">
        <v>171.76878466204388</v>
      </c>
      <c r="AA20" s="32">
        <v>134.42627984479873</v>
      </c>
      <c r="AB20" s="33">
        <v>131.00000000000034</v>
      </c>
      <c r="AC20" s="31">
        <v>863.95838970625448</v>
      </c>
      <c r="AD20" s="31">
        <v>35.505851849647996</v>
      </c>
      <c r="AE20" s="34">
        <v>1.5422702702702704</v>
      </c>
      <c r="AF20" s="34">
        <v>1.5794850371330973</v>
      </c>
      <c r="AG20" s="31">
        <v>44.209441480606934</v>
      </c>
      <c r="AH20" s="31">
        <v>208.71342661650419</v>
      </c>
      <c r="AI20" s="32">
        <v>195.02067566242582</v>
      </c>
      <c r="AJ20" s="33">
        <f t="shared" si="14"/>
        <v>171.0000000000004</v>
      </c>
      <c r="AK20" s="31">
        <f t="shared" si="15"/>
        <v>827.67834718311747</v>
      </c>
      <c r="AL20" s="34">
        <f t="shared" si="16"/>
        <v>131.00000000000034</v>
      </c>
      <c r="AM20" s="31">
        <f t="shared" si="17"/>
        <v>792.94668600695854</v>
      </c>
      <c r="AN20" s="36">
        <f t="shared" si="18"/>
        <v>8.2132980191183727</v>
      </c>
      <c r="AO20" s="37">
        <f t="shared" si="19"/>
        <v>413.83917359155873</v>
      </c>
      <c r="AP20" s="138">
        <f t="shared" si="20"/>
        <v>396.47334300347927</v>
      </c>
      <c r="AQ20" s="138">
        <f t="shared" si="21"/>
        <v>375.883869302785</v>
      </c>
      <c r="AR20"/>
    </row>
    <row r="21" spans="1:44" ht="15" customHeight="1" x14ac:dyDescent="0.25">
      <c r="A21" s="209"/>
      <c r="B21" s="194"/>
      <c r="C21" s="27">
        <v>673</v>
      </c>
      <c r="D21" s="28"/>
      <c r="G21" s="29"/>
      <c r="H21" s="30">
        <v>5.94</v>
      </c>
      <c r="I21" s="31">
        <v>588</v>
      </c>
      <c r="J21" s="31">
        <v>88.838999999999999</v>
      </c>
      <c r="K21" s="138">
        <f t="shared" si="13"/>
        <v>410.322</v>
      </c>
      <c r="L21" s="35">
        <v>171.00000000000011</v>
      </c>
      <c r="M21" s="31">
        <v>897.16903037796533</v>
      </c>
      <c r="N21" s="31">
        <v>34.264031942420893</v>
      </c>
      <c r="O21" s="34">
        <v>1.4998328328328328</v>
      </c>
      <c r="P21" s="34">
        <v>1.7287107735491045</v>
      </c>
      <c r="Q21" s="31">
        <v>51.434576792842591</v>
      </c>
      <c r="R21" s="31">
        <v>243.67070613954431</v>
      </c>
      <c r="S21" s="32">
        <v>275.66990315654152</v>
      </c>
      <c r="T21" s="35">
        <v>99.999999999999872</v>
      </c>
      <c r="U21" s="31">
        <v>824.2977654208695</v>
      </c>
      <c r="V21" s="31">
        <v>37.582337100993627</v>
      </c>
      <c r="W21" s="34">
        <v>1.4998328328328328</v>
      </c>
      <c r="X21" s="34">
        <v>1.5760755113477933</v>
      </c>
      <c r="Y21" s="31">
        <v>33.643039195733799</v>
      </c>
      <c r="Z21" s="31">
        <v>171.3841643801847</v>
      </c>
      <c r="AA21" s="32">
        <v>132.87415236166981</v>
      </c>
      <c r="AB21" s="33">
        <v>130.99999999999997</v>
      </c>
      <c r="AC21" s="31">
        <v>863.45204241314423</v>
      </c>
      <c r="AD21" s="31">
        <v>35.720020043474356</v>
      </c>
      <c r="AE21" s="34">
        <v>1.4998328328328328</v>
      </c>
      <c r="AF21" s="34">
        <v>1.6582465825047827</v>
      </c>
      <c r="AG21" s="31">
        <v>41.806552757033643</v>
      </c>
      <c r="AH21" s="31">
        <v>203.34671293222905</v>
      </c>
      <c r="AI21" s="32">
        <v>193.62287931013972</v>
      </c>
      <c r="AJ21" s="33">
        <f t="shared" si="14"/>
        <v>171.00000000000011</v>
      </c>
      <c r="AK21" s="31">
        <f t="shared" si="15"/>
        <v>828.64096649312353</v>
      </c>
      <c r="AL21" s="34">
        <f t="shared" si="16"/>
        <v>130.99999999999997</v>
      </c>
      <c r="AM21" s="31">
        <f t="shared" si="17"/>
        <v>792.01200232619556</v>
      </c>
      <c r="AN21" s="36">
        <f t="shared" si="18"/>
        <v>8.6721920824283707</v>
      </c>
      <c r="AO21" s="37">
        <f t="shared" si="19"/>
        <v>414.32048324656176</v>
      </c>
      <c r="AP21" s="138">
        <f t="shared" si="20"/>
        <v>396.00600116309778</v>
      </c>
      <c r="AQ21" s="138">
        <f t="shared" si="21"/>
        <v>374.56654560944111</v>
      </c>
      <c r="AR21"/>
    </row>
    <row r="22" spans="1:44" ht="15" customHeight="1" x14ac:dyDescent="0.25">
      <c r="A22" s="209"/>
      <c r="B22" s="194"/>
      <c r="C22" s="27"/>
      <c r="D22" s="28"/>
      <c r="G22" s="29"/>
      <c r="H22" s="30"/>
      <c r="I22" s="31"/>
      <c r="J22" s="31"/>
      <c r="K22" s="138"/>
      <c r="L22" s="35"/>
      <c r="M22" s="31"/>
      <c r="N22" s="31"/>
      <c r="O22" s="34"/>
      <c r="P22" s="34"/>
      <c r="Q22" s="31"/>
      <c r="R22" s="31"/>
      <c r="S22" s="32"/>
      <c r="T22" s="35"/>
      <c r="U22" s="31"/>
      <c r="V22" s="31"/>
      <c r="W22" s="34"/>
      <c r="X22" s="34"/>
      <c r="Y22" s="31"/>
      <c r="Z22" s="31"/>
      <c r="AA22" s="32"/>
      <c r="AB22" s="33"/>
      <c r="AC22" s="31"/>
      <c r="AD22" s="31"/>
      <c r="AE22" s="34"/>
      <c r="AF22" s="34"/>
      <c r="AG22" s="31"/>
      <c r="AH22" s="31"/>
      <c r="AI22" s="32"/>
      <c r="AJ22" s="33"/>
      <c r="AK22" s="31"/>
      <c r="AL22" s="34"/>
      <c r="AM22" s="31"/>
      <c r="AN22" s="36"/>
      <c r="AO22" s="37"/>
      <c r="AP22" s="138"/>
      <c r="AQ22" s="138"/>
      <c r="AR22"/>
    </row>
    <row r="23" spans="1:44" ht="15" customHeight="1" x14ac:dyDescent="0.25">
      <c r="A23" s="209"/>
      <c r="B23" s="194"/>
      <c r="C23" s="27"/>
      <c r="D23" s="28"/>
      <c r="G23" s="29"/>
      <c r="H23" s="30"/>
      <c r="I23" s="31"/>
      <c r="J23" s="31"/>
      <c r="K23" s="138"/>
      <c r="L23" s="35"/>
      <c r="M23" s="31"/>
      <c r="N23" s="31"/>
      <c r="O23" s="34"/>
      <c r="P23" s="34"/>
      <c r="Q23" s="31"/>
      <c r="R23" s="31"/>
      <c r="S23" s="32"/>
      <c r="T23" s="35"/>
      <c r="U23" s="31"/>
      <c r="V23" s="31"/>
      <c r="W23" s="34"/>
      <c r="X23" s="34"/>
      <c r="Y23" s="31"/>
      <c r="Z23" s="31"/>
      <c r="AA23" s="32"/>
      <c r="AB23" s="33"/>
      <c r="AC23" s="31"/>
      <c r="AD23" s="31"/>
      <c r="AE23" s="34"/>
      <c r="AF23" s="34"/>
      <c r="AG23" s="31"/>
      <c r="AH23" s="31"/>
      <c r="AI23" s="32"/>
      <c r="AJ23" s="33"/>
      <c r="AK23" s="31"/>
      <c r="AL23" s="34"/>
      <c r="AM23" s="31"/>
      <c r="AN23" s="36"/>
      <c r="AO23" s="37"/>
      <c r="AP23" s="138"/>
      <c r="AQ23" s="138"/>
      <c r="AR23"/>
    </row>
    <row r="24" spans="1:44" ht="15" customHeight="1" x14ac:dyDescent="0.25">
      <c r="A24" s="209"/>
      <c r="B24" s="194"/>
      <c r="C24" s="27"/>
      <c r="D24" s="28"/>
      <c r="G24" s="29"/>
      <c r="H24" s="30"/>
      <c r="I24" s="31"/>
      <c r="J24" s="31"/>
      <c r="K24" s="138"/>
      <c r="L24" s="35"/>
      <c r="M24" s="31"/>
      <c r="N24" s="31"/>
      <c r="O24" s="34"/>
      <c r="P24" s="34"/>
      <c r="Q24" s="31"/>
      <c r="R24" s="31"/>
      <c r="S24" s="32"/>
      <c r="T24" s="35"/>
      <c r="U24" s="31"/>
      <c r="V24" s="31"/>
      <c r="W24" s="34"/>
      <c r="X24" s="34"/>
      <c r="Y24" s="31"/>
      <c r="Z24" s="31"/>
      <c r="AA24" s="32"/>
      <c r="AB24" s="33"/>
      <c r="AC24" s="31"/>
      <c r="AD24" s="31"/>
      <c r="AE24" s="34"/>
      <c r="AF24" s="34"/>
      <c r="AG24" s="31"/>
      <c r="AH24" s="31"/>
      <c r="AI24" s="32"/>
      <c r="AJ24" s="33"/>
      <c r="AK24" s="31"/>
      <c r="AL24" s="34"/>
      <c r="AM24" s="31"/>
      <c r="AN24" s="36"/>
      <c r="AO24" s="37"/>
      <c r="AP24" s="138"/>
      <c r="AQ24" s="138"/>
      <c r="AR24"/>
    </row>
    <row r="25" spans="1:44" ht="15" customHeight="1" thickBot="1" x14ac:dyDescent="0.3">
      <c r="A25" s="209"/>
      <c r="B25" s="194"/>
      <c r="C25" s="27"/>
      <c r="D25" s="39"/>
      <c r="E25" s="40"/>
      <c r="F25" s="40"/>
      <c r="G25" s="41"/>
      <c r="H25" s="30"/>
      <c r="I25" s="31"/>
      <c r="J25" s="31"/>
      <c r="K25" s="139" t="str">
        <f t="shared" si="13"/>
        <v/>
      </c>
      <c r="L25" s="35"/>
      <c r="M25" s="31"/>
      <c r="N25" s="31"/>
      <c r="O25" s="34"/>
      <c r="P25" s="34"/>
      <c r="Q25" s="31"/>
      <c r="R25" s="31"/>
      <c r="S25" s="32"/>
      <c r="T25" s="35"/>
      <c r="U25" s="31"/>
      <c r="V25" s="31"/>
      <c r="W25" s="34"/>
      <c r="X25" s="34"/>
      <c r="Y25" s="31"/>
      <c r="Z25" s="31"/>
      <c r="AA25" s="32"/>
      <c r="AB25" s="33"/>
      <c r="AC25" s="31"/>
      <c r="AD25" s="31"/>
      <c r="AE25" s="34"/>
      <c r="AF25" s="34"/>
      <c r="AG25" s="31"/>
      <c r="AH25" s="31"/>
      <c r="AI25" s="32"/>
      <c r="AJ25" s="33" t="str">
        <f t="shared" si="14"/>
        <v/>
      </c>
      <c r="AK25" s="31" t="str">
        <f t="shared" si="15"/>
        <v/>
      </c>
      <c r="AL25" s="34" t="str">
        <f t="shared" si="16"/>
        <v/>
      </c>
      <c r="AM25" s="31" t="str">
        <f t="shared" si="17"/>
        <v/>
      </c>
      <c r="AN25" s="36" t="str">
        <f t="shared" si="18"/>
        <v/>
      </c>
      <c r="AO25" s="42" t="str">
        <f t="shared" si="19"/>
        <v/>
      </c>
      <c r="AP25" s="139" t="str">
        <f t="shared" si="20"/>
        <v/>
      </c>
      <c r="AQ25" s="138" t="str">
        <f t="shared" si="21"/>
        <v/>
      </c>
      <c r="AR25"/>
    </row>
    <row r="26" spans="1:44" ht="15" customHeight="1" x14ac:dyDescent="0.25">
      <c r="A26" s="209"/>
      <c r="B26" s="194"/>
      <c r="C26" s="145" t="s">
        <v>28</v>
      </c>
      <c r="D26" s="44"/>
      <c r="E26" s="45"/>
      <c r="F26" s="45"/>
      <c r="G26" s="46"/>
      <c r="H26" s="47">
        <f t="shared" ref="H26:AQ26" si="22">AVERAGE(H17:H25)</f>
        <v>5.7700000000000005</v>
      </c>
      <c r="I26" s="48">
        <f t="shared" si="22"/>
        <v>595</v>
      </c>
      <c r="J26" s="49">
        <f t="shared" si="22"/>
        <v>98.492199999999997</v>
      </c>
      <c r="K26" s="135">
        <f t="shared" si="22"/>
        <v>398.01560000000001</v>
      </c>
      <c r="L26" s="44">
        <f t="shared" si="22"/>
        <v>171.00000000000003</v>
      </c>
      <c r="M26" s="48">
        <f t="shared" si="22"/>
        <v>849.35111440963249</v>
      </c>
      <c r="N26" s="48">
        <f t="shared" si="22"/>
        <v>36.138927788335508</v>
      </c>
      <c r="O26" s="50">
        <f t="shared" si="22"/>
        <v>1.6698380380380382</v>
      </c>
      <c r="P26" s="50">
        <f t="shared" si="22"/>
        <v>1.6427154768170946</v>
      </c>
      <c r="Q26" s="48">
        <f t="shared" si="22"/>
        <v>54.99453979528132</v>
      </c>
      <c r="R26" s="48">
        <f t="shared" si="22"/>
        <v>254.91534919474876</v>
      </c>
      <c r="S26" s="49">
        <f t="shared" si="22"/>
        <v>248.56901271021212</v>
      </c>
      <c r="T26" s="45">
        <f t="shared" si="22"/>
        <v>99.999999999999929</v>
      </c>
      <c r="U26" s="48">
        <f t="shared" si="22"/>
        <v>774.75261467425162</v>
      </c>
      <c r="V26" s="48">
        <f t="shared" si="22"/>
        <v>40.031733691537774</v>
      </c>
      <c r="W26" s="50">
        <f t="shared" si="22"/>
        <v>1.6698380380380382</v>
      </c>
      <c r="X26" s="50">
        <f t="shared" si="22"/>
        <v>1.4820743201810687</v>
      </c>
      <c r="Y26" s="48">
        <f t="shared" si="22"/>
        <v>37.484907735305214</v>
      </c>
      <c r="Z26" s="48">
        <f t="shared" si="22"/>
        <v>189.54256200489712</v>
      </c>
      <c r="AA26" s="49">
        <f t="shared" si="22"/>
        <v>117.37931186708377</v>
      </c>
      <c r="AB26" s="44">
        <f t="shared" si="22"/>
        <v>131.00000000000014</v>
      </c>
      <c r="AC26" s="48">
        <f t="shared" si="22"/>
        <v>814.55370333124756</v>
      </c>
      <c r="AD26" s="48">
        <f t="shared" si="22"/>
        <v>37.844995927321833</v>
      </c>
      <c r="AE26" s="50">
        <f t="shared" si="22"/>
        <v>1.6698380380380382</v>
      </c>
      <c r="AF26" s="50">
        <f t="shared" si="22"/>
        <v>1.5678766864214371</v>
      </c>
      <c r="AG26" s="48">
        <f t="shared" si="22"/>
        <v>45.411454118584217</v>
      </c>
      <c r="AH26" s="48">
        <f t="shared" si="22"/>
        <v>217.8770184762655</v>
      </c>
      <c r="AI26" s="49">
        <f t="shared" si="22"/>
        <v>172.86480517922121</v>
      </c>
      <c r="AJ26" s="44">
        <f t="shared" si="22"/>
        <v>171.00000000000003</v>
      </c>
      <c r="AK26" s="48">
        <f t="shared" si="22"/>
        <v>777.07325883296141</v>
      </c>
      <c r="AL26" s="45">
        <f t="shared" si="22"/>
        <v>131.00000000000014</v>
      </c>
      <c r="AM26" s="48">
        <f t="shared" si="22"/>
        <v>738.86371147660407</v>
      </c>
      <c r="AN26" s="51">
        <f t="shared" si="22"/>
        <v>9.8151446851431334</v>
      </c>
      <c r="AO26" s="52">
        <f t="shared" si="22"/>
        <v>388.53662941648071</v>
      </c>
      <c r="AP26" s="53">
        <f t="shared" si="22"/>
        <v>369.43185573830203</v>
      </c>
      <c r="AQ26" s="53">
        <f t="shared" si="22"/>
        <v>347.34457364558807</v>
      </c>
      <c r="AR26"/>
    </row>
    <row r="27" spans="1:44" ht="15" customHeight="1" x14ac:dyDescent="0.25">
      <c r="A27" s="209"/>
      <c r="B27" s="194"/>
      <c r="C27" s="146" t="s">
        <v>29</v>
      </c>
      <c r="D27" s="54"/>
      <c r="E27" s="55"/>
      <c r="F27" s="55"/>
      <c r="G27" s="56"/>
      <c r="H27" s="57">
        <f t="shared" ref="H27:AQ27" si="23">_xlfn.STDEV.S(H17:H25)</f>
        <v>0.78204859184068332</v>
      </c>
      <c r="I27" s="58">
        <f t="shared" si="23"/>
        <v>39.102429592034305</v>
      </c>
      <c r="J27" s="59">
        <f t="shared" si="23"/>
        <v>10.672961688303765</v>
      </c>
      <c r="K27" s="59">
        <f t="shared" si="23"/>
        <v>46.259565981535069</v>
      </c>
      <c r="L27" s="54">
        <f t="shared" si="23"/>
        <v>2.654806748448295E-13</v>
      </c>
      <c r="M27" s="58">
        <f t="shared" si="23"/>
        <v>50.566339264326523</v>
      </c>
      <c r="N27" s="58">
        <f t="shared" si="23"/>
        <v>4.7132612723251937</v>
      </c>
      <c r="O27" s="60">
        <f t="shared" si="23"/>
        <v>0.15343087427577562</v>
      </c>
      <c r="P27" s="60">
        <f t="shared" si="23"/>
        <v>0.1040501756136725</v>
      </c>
      <c r="Q27" s="58">
        <f t="shared" si="23"/>
        <v>9.3476219835239771</v>
      </c>
      <c r="R27" s="58">
        <f t="shared" si="23"/>
        <v>20.689814231284771</v>
      </c>
      <c r="S27" s="59">
        <f t="shared" si="23"/>
        <v>36.561796197033424</v>
      </c>
      <c r="T27" s="55">
        <f t="shared" si="23"/>
        <v>1.0938666376845171E-13</v>
      </c>
      <c r="U27" s="58">
        <f t="shared" si="23"/>
        <v>57.978891047449636</v>
      </c>
      <c r="V27" s="58">
        <f t="shared" si="23"/>
        <v>5.1332624777569791</v>
      </c>
      <c r="W27" s="60">
        <f t="shared" si="23"/>
        <v>0.15343087427577562</v>
      </c>
      <c r="X27" s="60">
        <f t="shared" si="23"/>
        <v>8.261957660337485E-2</v>
      </c>
      <c r="Y27" s="58">
        <f t="shared" si="23"/>
        <v>5.9299947186107058</v>
      </c>
      <c r="Z27" s="58">
        <f t="shared" si="23"/>
        <v>24.646024979815017</v>
      </c>
      <c r="AA27" s="59">
        <f t="shared" si="23"/>
        <v>19.327126127387796</v>
      </c>
      <c r="AB27" s="54">
        <f t="shared" si="23"/>
        <v>1.9996445075023371E-13</v>
      </c>
      <c r="AC27" s="58">
        <f t="shared" si="23"/>
        <v>54.504468646433033</v>
      </c>
      <c r="AD27" s="58">
        <f t="shared" si="23"/>
        <v>4.8426977240098878</v>
      </c>
      <c r="AE27" s="60">
        <f t="shared" si="23"/>
        <v>0.15343087427577562</v>
      </c>
      <c r="AF27" s="60">
        <f t="shared" si="23"/>
        <v>9.1287759377899569E-2</v>
      </c>
      <c r="AG27" s="58">
        <f t="shared" si="23"/>
        <v>7.1626049747180298</v>
      </c>
      <c r="AH27" s="58">
        <f t="shared" si="23"/>
        <v>21.444501238765206</v>
      </c>
      <c r="AI27" s="59">
        <f t="shared" si="23"/>
        <v>26.438214745469516</v>
      </c>
      <c r="AJ27" s="54">
        <f t="shared" si="23"/>
        <v>2.654806748448295E-13</v>
      </c>
      <c r="AK27" s="58">
        <f t="shared" si="23"/>
        <v>53.526077376156643</v>
      </c>
      <c r="AL27" s="55">
        <f t="shared" si="23"/>
        <v>1.9996445075023371E-13</v>
      </c>
      <c r="AM27" s="58">
        <f t="shared" si="23"/>
        <v>57.518955942287377</v>
      </c>
      <c r="AN27" s="61">
        <f t="shared" si="23"/>
        <v>2.274422901180654</v>
      </c>
      <c r="AO27" s="62">
        <f t="shared" si="23"/>
        <v>26.763038688078321</v>
      </c>
      <c r="AP27" s="63">
        <f t="shared" si="23"/>
        <v>28.759477971143689</v>
      </c>
      <c r="AQ27" s="63">
        <f t="shared" si="23"/>
        <v>30.770557684368271</v>
      </c>
      <c r="AR27"/>
    </row>
    <row r="28" spans="1:44" ht="15" customHeight="1" thickBot="1" x14ac:dyDescent="0.3">
      <c r="A28" s="209"/>
      <c r="B28" s="195"/>
      <c r="C28" s="147" t="s">
        <v>30</v>
      </c>
      <c r="D28" s="64"/>
      <c r="E28" s="65"/>
      <c r="F28" s="65"/>
      <c r="G28" s="66"/>
      <c r="H28" s="67">
        <f t="shared" ref="H28:AI28" si="24">_xlfn.STDEV.S(H17:H25)/SQRT(COUNT(H17:H25))</f>
        <v>0.34974276261275106</v>
      </c>
      <c r="I28" s="68">
        <f t="shared" si="24"/>
        <v>17.487138130637614</v>
      </c>
      <c r="J28" s="69">
        <f t="shared" si="24"/>
        <v>4.7730935712596283</v>
      </c>
      <c r="K28" s="136">
        <f t="shared" si="24"/>
        <v>20.687906828869838</v>
      </c>
      <c r="L28" s="64">
        <f t="shared" si="24"/>
        <v>1.1872656713311144E-13</v>
      </c>
      <c r="M28" s="68">
        <f t="shared" si="24"/>
        <v>22.613954393670163</v>
      </c>
      <c r="N28" s="68">
        <f t="shared" si="24"/>
        <v>2.1078345201272564</v>
      </c>
      <c r="O28" s="70">
        <f t="shared" si="24"/>
        <v>6.8616372945571616E-2</v>
      </c>
      <c r="P28" s="70">
        <f t="shared" si="24"/>
        <v>4.653265314859252E-2</v>
      </c>
      <c r="Q28" s="68">
        <f t="shared" si="24"/>
        <v>4.1803836366262059</v>
      </c>
      <c r="R28" s="68">
        <f t="shared" si="24"/>
        <v>9.2527662125990595</v>
      </c>
      <c r="S28" s="69">
        <f t="shared" si="24"/>
        <v>16.350932335212004</v>
      </c>
      <c r="T28" s="65">
        <f t="shared" si="24"/>
        <v>4.8919203203634269E-14</v>
      </c>
      <c r="U28" s="68">
        <f t="shared" si="24"/>
        <v>25.928948328430273</v>
      </c>
      <c r="V28" s="68">
        <f t="shared" si="24"/>
        <v>2.2956647693227215</v>
      </c>
      <c r="W28" s="70">
        <f t="shared" si="24"/>
        <v>6.8616372945571616E-2</v>
      </c>
      <c r="X28" s="70">
        <f t="shared" si="24"/>
        <v>3.6948597911479468E-2</v>
      </c>
      <c r="Y28" s="68">
        <f t="shared" si="24"/>
        <v>2.6519742594056548</v>
      </c>
      <c r="Z28" s="68">
        <f t="shared" si="24"/>
        <v>11.022037446004852</v>
      </c>
      <c r="AA28" s="69">
        <f t="shared" si="24"/>
        <v>8.6433535661102745</v>
      </c>
      <c r="AB28" s="64">
        <f t="shared" si="24"/>
        <v>8.9426820992186278E-14</v>
      </c>
      <c r="AC28" s="68">
        <f t="shared" si="24"/>
        <v>24.375139394186043</v>
      </c>
      <c r="AD28" s="68">
        <f t="shared" si="24"/>
        <v>2.165720261073925</v>
      </c>
      <c r="AE28" s="70">
        <f t="shared" si="24"/>
        <v>6.8616372945571616E-2</v>
      </c>
      <c r="AF28" s="70">
        <f t="shared" si="24"/>
        <v>4.0825127096525471E-2</v>
      </c>
      <c r="AG28" s="68">
        <f t="shared" si="24"/>
        <v>3.2032143238895352</v>
      </c>
      <c r="AH28" s="68">
        <f t="shared" si="24"/>
        <v>9.590272502691489</v>
      </c>
      <c r="AI28" s="69">
        <f t="shared" si="24"/>
        <v>11.823529074921426</v>
      </c>
      <c r="AJ28" s="64">
        <f t="shared" ref="AJ28:AQ28" si="25">AJ27/SQRT(COUNT(AJ17:AJ25))</f>
        <v>1.1872656713311144E-13</v>
      </c>
      <c r="AK28" s="68">
        <f t="shared" si="25"/>
        <v>23.937589516399967</v>
      </c>
      <c r="AL28" s="65">
        <f t="shared" si="25"/>
        <v>8.9426820992186278E-14</v>
      </c>
      <c r="AM28" s="68">
        <f t="shared" si="25"/>
        <v>25.723259096354006</v>
      </c>
      <c r="AN28" s="71">
        <f t="shared" si="25"/>
        <v>1.0171528433244459</v>
      </c>
      <c r="AO28" s="72">
        <f t="shared" si="25"/>
        <v>11.968794758199984</v>
      </c>
      <c r="AP28" s="73">
        <f t="shared" si="25"/>
        <v>12.861629548177003</v>
      </c>
      <c r="AQ28" s="73">
        <f t="shared" si="25"/>
        <v>13.761011737565193</v>
      </c>
      <c r="AR28"/>
    </row>
    <row r="29" spans="1:44" ht="15" customHeight="1" x14ac:dyDescent="0.25">
      <c r="A29" s="209"/>
      <c r="B29" s="193" t="s">
        <v>68</v>
      </c>
      <c r="C29" s="14">
        <v>739</v>
      </c>
      <c r="D29" s="15"/>
      <c r="E29" s="16"/>
      <c r="F29" s="16"/>
      <c r="G29" s="16"/>
      <c r="H29" s="18">
        <v>6.29</v>
      </c>
      <c r="I29" s="19">
        <v>670.90099999999995</v>
      </c>
      <c r="J29" s="19">
        <v>93.014821410179138</v>
      </c>
      <c r="K29" s="137">
        <f t="shared" ref="K29:K37" si="26">IF(I29="","",I29-2*J29)</f>
        <v>484.87135717964168</v>
      </c>
      <c r="L29" s="23">
        <v>176.00000000000023</v>
      </c>
      <c r="M29" s="19">
        <v>1024.769102044155</v>
      </c>
      <c r="N29" s="19">
        <v>30.804899124901976</v>
      </c>
      <c r="O29" s="22">
        <v>1.7555125125125126</v>
      </c>
      <c r="P29" s="22">
        <v>1.7199999580276537</v>
      </c>
      <c r="Q29" s="19">
        <v>72.730140172690483</v>
      </c>
      <c r="R29" s="19">
        <v>348.76303768836328</v>
      </c>
      <c r="S29" s="20">
        <v>366.8227904849503</v>
      </c>
      <c r="T29" s="23">
        <v>100.00000000000006</v>
      </c>
      <c r="U29" s="19">
        <v>927.32322940606605</v>
      </c>
      <c r="V29" s="19">
        <v>34.28634067769665</v>
      </c>
      <c r="W29" s="22">
        <v>1.7555125125125126</v>
      </c>
      <c r="X29" s="22">
        <v>1.5453508351897098</v>
      </c>
      <c r="Y29" s="19">
        <v>46.059989447821707</v>
      </c>
      <c r="Z29" s="19">
        <v>213.71005977866986</v>
      </c>
      <c r="AA29" s="20">
        <v>166.95952499327362</v>
      </c>
      <c r="AB29" s="23">
        <v>124.99999999999989</v>
      </c>
      <c r="AC29" s="19">
        <v>969.3293468063813</v>
      </c>
      <c r="AD29" s="19">
        <v>32.690250852168035</v>
      </c>
      <c r="AE29" s="22">
        <v>1.7555125125125126</v>
      </c>
      <c r="AF29" s="22">
        <v>1.6208020379373573</v>
      </c>
      <c r="AG29" s="19">
        <v>55.419559264152667</v>
      </c>
      <c r="AH29" s="19">
        <v>257.80027505236984</v>
      </c>
      <c r="AI29" s="20">
        <v>230.40978748908097</v>
      </c>
      <c r="AJ29" s="21">
        <f>IF(L29="","",L29)</f>
        <v>176.00000000000023</v>
      </c>
      <c r="AK29" s="19">
        <f>IF(L29="","",(M29-2*N29))</f>
        <v>963.1593037943511</v>
      </c>
      <c r="AL29" s="22">
        <f>IF(L29="","",AB29)</f>
        <v>124.99999999999989</v>
      </c>
      <c r="AM29" s="19">
        <f>IF(L29="","",AC29-2*AD29)</f>
        <v>903.9488451020452</v>
      </c>
      <c r="AN29" s="24">
        <f>IF(L29="","",(AK29-AM29)/(AM29*(AJ29-AL29))*7500.6)</f>
        <v>9.6334179049434052</v>
      </c>
      <c r="AO29" s="25">
        <f>IF(L29="","",AK29/2)</f>
        <v>481.57965189717555</v>
      </c>
      <c r="AP29" s="137">
        <f>IF(L29="","",AM29/2)</f>
        <v>451.9744225510226</v>
      </c>
      <c r="AQ29" s="137">
        <f>IF(L29="","",(U29-2*V29)/2)</f>
        <v>429.37527402533635</v>
      </c>
      <c r="AR29"/>
    </row>
    <row r="30" spans="1:44" ht="15" customHeight="1" x14ac:dyDescent="0.25">
      <c r="A30" s="209"/>
      <c r="B30" s="194"/>
      <c r="C30" s="27">
        <v>740</v>
      </c>
      <c r="D30" s="28"/>
      <c r="H30" s="30">
        <v>5.42</v>
      </c>
      <c r="I30" s="31">
        <v>647.56299999999999</v>
      </c>
      <c r="J30" s="31">
        <v>88.999450206756592</v>
      </c>
      <c r="K30" s="138">
        <f t="shared" si="26"/>
        <v>469.5640995864868</v>
      </c>
      <c r="L30" s="35">
        <v>176.00000000000014</v>
      </c>
      <c r="M30" s="31">
        <v>1040.4977161154566</v>
      </c>
      <c r="N30" s="31">
        <v>28.327931913395833</v>
      </c>
      <c r="O30" s="34">
        <v>1.7337707707707708</v>
      </c>
      <c r="P30" s="34">
        <v>1.8120942273743483</v>
      </c>
      <c r="Q30" s="31">
        <v>83.639085497334079</v>
      </c>
      <c r="R30" s="31">
        <v>364.07023760966518</v>
      </c>
      <c r="S30" s="32">
        <v>407.46320843452332</v>
      </c>
      <c r="T30" s="35">
        <v>100.00000000000006</v>
      </c>
      <c r="U30" s="31">
        <v>939.23020385843267</v>
      </c>
      <c r="V30" s="31">
        <v>31.590368348661858</v>
      </c>
      <c r="W30" s="34">
        <v>1.7337707707707708</v>
      </c>
      <c r="X30" s="34">
        <v>1.6249535721508155</v>
      </c>
      <c r="Y30" s="31">
        <v>53.615158902201941</v>
      </c>
      <c r="Z30" s="31">
        <v>235.75331336965334</v>
      </c>
      <c r="AA30" s="32">
        <v>184.85842531631394</v>
      </c>
      <c r="AB30" s="35">
        <v>125.00000000000003</v>
      </c>
      <c r="AC30" s="31">
        <v>983.69841114023177</v>
      </c>
      <c r="AD30" s="31">
        <v>30.066827941560625</v>
      </c>
      <c r="AE30" s="34">
        <v>1.7337707707707708</v>
      </c>
      <c r="AF30" s="34">
        <v>1.7072929007839222</v>
      </c>
      <c r="AG30" s="31">
        <v>64.372386882575086</v>
      </c>
      <c r="AH30" s="31">
        <v>279.74590161859516</v>
      </c>
      <c r="AI30" s="32">
        <v>255.94995714670767</v>
      </c>
      <c r="AJ30" s="33">
        <f t="shared" ref="AJ30:AJ37" si="27">IF(L30="","",L30)</f>
        <v>176.00000000000014</v>
      </c>
      <c r="AK30" s="31">
        <f t="shared" ref="AK30:AK37" si="28">IF(L30="","",(M30-2*N30))</f>
        <v>983.84185228866488</v>
      </c>
      <c r="AL30" s="34">
        <f t="shared" ref="AL30:AL37" si="29">IF(L30="","",AB30)</f>
        <v>125.00000000000003</v>
      </c>
      <c r="AM30" s="31">
        <f t="shared" ref="AM30:AM37" si="30">IF(L30="","",AC30-2*AD30)</f>
        <v>923.56475525711051</v>
      </c>
      <c r="AN30" s="36">
        <f t="shared" ref="AN30:AN37" si="31">IF(L30="","",(AK30-AM30)/(AM30*(AJ30-AL30))*7500.6)</f>
        <v>9.5986643785239156</v>
      </c>
      <c r="AO30" s="37">
        <f t="shared" ref="AO30:AO37" si="32">IF(L30="","",AK30/2)</f>
        <v>491.92092614433244</v>
      </c>
      <c r="AP30" s="138">
        <f t="shared" ref="AP30:AP37" si="33">IF(L30="","",AM30/2)</f>
        <v>461.78237762855525</v>
      </c>
      <c r="AQ30" s="138">
        <f t="shared" ref="AQ30:AQ37" si="34">IF(L30="","",(U30-2*V30)/2)</f>
        <v>438.02473358055448</v>
      </c>
      <c r="AR30"/>
    </row>
    <row r="31" spans="1:44" ht="15" customHeight="1" x14ac:dyDescent="0.25">
      <c r="A31" s="209"/>
      <c r="B31" s="194"/>
      <c r="C31" s="27">
        <v>744</v>
      </c>
      <c r="D31" s="28"/>
      <c r="H31" s="30">
        <v>5.41</v>
      </c>
      <c r="I31" s="31">
        <v>724.5</v>
      </c>
      <c r="J31" s="31">
        <v>102.76132076978683</v>
      </c>
      <c r="K31" s="138">
        <f t="shared" si="26"/>
        <v>518.97735846042633</v>
      </c>
      <c r="L31" s="35">
        <v>175.99999999999983</v>
      </c>
      <c r="M31" s="31">
        <v>1089.1854109452868</v>
      </c>
      <c r="N31" s="31">
        <v>36.817756931854518</v>
      </c>
      <c r="O31" s="34">
        <v>1.64896996996997</v>
      </c>
      <c r="P31" s="34">
        <v>1.6926205320157806</v>
      </c>
      <c r="Q31" s="31">
        <v>59.840462052662261</v>
      </c>
      <c r="R31" s="31">
        <v>260.63179457544135</v>
      </c>
      <c r="S31" s="32">
        <v>323.60998804455005</v>
      </c>
      <c r="T31" s="35">
        <v>99.999999999999929</v>
      </c>
      <c r="U31" s="31">
        <v>1004.5807804966988</v>
      </c>
      <c r="V31" s="31">
        <v>40.175881011270121</v>
      </c>
      <c r="W31" s="34">
        <v>1.64896996996997</v>
      </c>
      <c r="X31" s="34">
        <v>1.5511418731089359</v>
      </c>
      <c r="Y31" s="31">
        <v>40.366731543865498</v>
      </c>
      <c r="Z31" s="31">
        <v>158.76918502892721</v>
      </c>
      <c r="AA31" s="32">
        <v>153.34848874678022</v>
      </c>
      <c r="AB31" s="35">
        <v>125.00000000000016</v>
      </c>
      <c r="AC31" s="31">
        <v>1041.8175805148499</v>
      </c>
      <c r="AD31" s="31">
        <v>38.622411350616723</v>
      </c>
      <c r="AE31" s="34">
        <v>1.64896996996997</v>
      </c>
      <c r="AF31" s="34">
        <v>1.6135318626248389</v>
      </c>
      <c r="AG31" s="31">
        <v>47.411106547956244</v>
      </c>
      <c r="AH31" s="31">
        <v>191.99932117373123</v>
      </c>
      <c r="AI31" s="32">
        <v>208.09944856935059</v>
      </c>
      <c r="AJ31" s="33">
        <f t="shared" si="27"/>
        <v>175.99999999999983</v>
      </c>
      <c r="AK31" s="31">
        <f t="shared" si="28"/>
        <v>1015.5498970815777</v>
      </c>
      <c r="AL31" s="34">
        <f t="shared" si="29"/>
        <v>125.00000000000016</v>
      </c>
      <c r="AM31" s="31">
        <f t="shared" si="30"/>
        <v>964.57275781361636</v>
      </c>
      <c r="AN31" s="36">
        <f t="shared" si="31"/>
        <v>7.7725996281353789</v>
      </c>
      <c r="AO31" s="37">
        <f t="shared" si="32"/>
        <v>507.77494854078884</v>
      </c>
      <c r="AP31" s="138">
        <f t="shared" si="33"/>
        <v>482.28637890680818</v>
      </c>
      <c r="AQ31" s="138">
        <f t="shared" si="34"/>
        <v>462.11450923707929</v>
      </c>
      <c r="AR31"/>
    </row>
    <row r="32" spans="1:44" ht="15" customHeight="1" x14ac:dyDescent="0.25">
      <c r="A32" s="209"/>
      <c r="B32" s="194"/>
      <c r="C32" s="27">
        <v>787</v>
      </c>
      <c r="D32" s="28"/>
      <c r="H32" s="30">
        <v>2.71</v>
      </c>
      <c r="I32" s="31">
        <v>661.80100000000004</v>
      </c>
      <c r="J32" s="31">
        <v>102.6659831404686</v>
      </c>
      <c r="K32" s="138">
        <f t="shared" si="26"/>
        <v>456.46903371906285</v>
      </c>
      <c r="L32" s="35">
        <v>176.00000000000009</v>
      </c>
      <c r="M32" s="31">
        <v>1075.3745707416147</v>
      </c>
      <c r="N32" s="31">
        <v>30.640684151946651</v>
      </c>
      <c r="O32" s="34">
        <v>1.793242909576243</v>
      </c>
      <c r="P32" s="34">
        <v>1.8684823076500876</v>
      </c>
      <c r="Q32" s="31">
        <v>76.138708319522493</v>
      </c>
      <c r="R32" s="31">
        <v>286.84741159521525</v>
      </c>
      <c r="S32" s="32">
        <v>388.29105926330556</v>
      </c>
      <c r="T32" s="35">
        <v>99.999999999999957</v>
      </c>
      <c r="U32" s="31">
        <v>982.36649458979389</v>
      </c>
      <c r="V32" s="31">
        <v>33.745140682286234</v>
      </c>
      <c r="W32" s="34">
        <v>1.793242909576243</v>
      </c>
      <c r="X32" s="34">
        <v>1.696587273742193</v>
      </c>
      <c r="Y32" s="31">
        <v>50.47827072447101</v>
      </c>
      <c r="Z32" s="31">
        <v>176.75660257400543</v>
      </c>
      <c r="AA32" s="32">
        <v>180.72423804001593</v>
      </c>
      <c r="AB32" s="35">
        <v>125.00000000000027</v>
      </c>
      <c r="AC32" s="31">
        <v>1022.9287923251115</v>
      </c>
      <c r="AD32" s="31">
        <v>32.314662258739361</v>
      </c>
      <c r="AE32" s="34">
        <v>1.793242909576243</v>
      </c>
      <c r="AF32" s="34">
        <v>1.7716903792402594</v>
      </c>
      <c r="AG32" s="31">
        <v>59.635613348311921</v>
      </c>
      <c r="AH32" s="31">
        <v>212.73244644963899</v>
      </c>
      <c r="AI32" s="32">
        <v>247.10239121708915</v>
      </c>
      <c r="AJ32" s="33">
        <f t="shared" si="27"/>
        <v>176.00000000000009</v>
      </c>
      <c r="AK32" s="31">
        <f t="shared" si="28"/>
        <v>1014.0932024377214</v>
      </c>
      <c r="AL32" s="34">
        <f t="shared" si="29"/>
        <v>125.00000000000027</v>
      </c>
      <c r="AM32" s="31">
        <f t="shared" si="30"/>
        <v>958.29946780763282</v>
      </c>
      <c r="AN32" s="36">
        <f t="shared" si="31"/>
        <v>8.5626859322624984</v>
      </c>
      <c r="AO32" s="37">
        <f t="shared" si="32"/>
        <v>507.0466012188607</v>
      </c>
      <c r="AP32" s="138">
        <f t="shared" si="33"/>
        <v>479.14973390381641</v>
      </c>
      <c r="AQ32" s="138">
        <f t="shared" si="34"/>
        <v>457.43810661261068</v>
      </c>
      <c r="AR32"/>
    </row>
    <row r="33" spans="1:44" ht="15" customHeight="1" x14ac:dyDescent="0.25">
      <c r="A33" s="209"/>
      <c r="B33" s="194"/>
      <c r="C33" s="27">
        <v>828</v>
      </c>
      <c r="D33" s="28"/>
      <c r="G33" s="29"/>
      <c r="H33" s="30">
        <v>4.24</v>
      </c>
      <c r="I33" s="31">
        <v>686.23400000000004</v>
      </c>
      <c r="J33" s="31">
        <v>91.790035367012024</v>
      </c>
      <c r="K33" s="138">
        <f t="shared" si="26"/>
        <v>502.65392926597599</v>
      </c>
      <c r="L33" s="35">
        <v>175.99999999999966</v>
      </c>
      <c r="M33" s="31">
        <v>1112.2491517893968</v>
      </c>
      <c r="N33" s="31">
        <v>28.998590130614453</v>
      </c>
      <c r="O33" s="34">
        <v>1.7370033366700033</v>
      </c>
      <c r="P33" s="34">
        <v>1.822292135353053</v>
      </c>
      <c r="Q33" s="31">
        <v>83.360928024340808</v>
      </c>
      <c r="R33" s="31">
        <v>333.52066774664968</v>
      </c>
      <c r="S33" s="32">
        <v>426.52600538762147</v>
      </c>
      <c r="T33" s="35">
        <v>99.999999999999844</v>
      </c>
      <c r="U33" s="31">
        <v>1011.1261658265557</v>
      </c>
      <c r="V33" s="31">
        <v>32.085214625353629</v>
      </c>
      <c r="W33" s="34">
        <v>1.7370033366700033</v>
      </c>
      <c r="X33" s="34">
        <v>1.6469861071020644</v>
      </c>
      <c r="Y33" s="31">
        <v>53.913549595999328</v>
      </c>
      <c r="Z33" s="31">
        <v>208.48040188811015</v>
      </c>
      <c r="AA33" s="32">
        <v>196.7388098762024</v>
      </c>
      <c r="AB33" s="35">
        <v>125.00000000000013</v>
      </c>
      <c r="AC33" s="31">
        <v>1054.976538278532</v>
      </c>
      <c r="AD33" s="31">
        <v>30.667239961516934</v>
      </c>
      <c r="AE33" s="34">
        <v>1.7370033366700033</v>
      </c>
      <c r="AF33" s="34">
        <v>1.7231385282032892</v>
      </c>
      <c r="AG33" s="31">
        <v>64.338032070092694</v>
      </c>
      <c r="AH33" s="31">
        <v>248.68952991252416</v>
      </c>
      <c r="AI33" s="32">
        <v>269.97938065625829</v>
      </c>
      <c r="AJ33" s="33">
        <f t="shared" si="27"/>
        <v>175.99999999999966</v>
      </c>
      <c r="AK33" s="31">
        <f t="shared" si="28"/>
        <v>1054.2519715281678</v>
      </c>
      <c r="AL33" s="34">
        <f t="shared" si="29"/>
        <v>125.00000000000013</v>
      </c>
      <c r="AM33" s="31">
        <f t="shared" si="30"/>
        <v>993.64205835549808</v>
      </c>
      <c r="AN33" s="36">
        <f t="shared" si="31"/>
        <v>8.9709725028623524</v>
      </c>
      <c r="AO33" s="37">
        <f t="shared" si="32"/>
        <v>527.12598576408391</v>
      </c>
      <c r="AP33" s="138">
        <f t="shared" si="33"/>
        <v>496.82102917774904</v>
      </c>
      <c r="AQ33" s="138">
        <f t="shared" si="34"/>
        <v>473.47786828792425</v>
      </c>
      <c r="AR33"/>
    </row>
    <row r="34" spans="1:44" ht="15" customHeight="1" x14ac:dyDescent="0.25">
      <c r="A34" s="209"/>
      <c r="B34" s="194"/>
      <c r="C34" s="27"/>
      <c r="D34" s="28"/>
      <c r="G34" s="142"/>
      <c r="H34" s="30"/>
      <c r="I34" s="31"/>
      <c r="J34" s="31"/>
      <c r="K34" s="138"/>
      <c r="L34" s="35"/>
      <c r="M34" s="31"/>
      <c r="N34" s="31"/>
      <c r="O34" s="34"/>
      <c r="P34" s="34"/>
      <c r="Q34" s="31"/>
      <c r="R34" s="31"/>
      <c r="S34" s="32"/>
      <c r="T34" s="35"/>
      <c r="U34" s="31"/>
      <c r="V34" s="31"/>
      <c r="W34" s="34"/>
      <c r="X34" s="34"/>
      <c r="Y34" s="31"/>
      <c r="Z34" s="31"/>
      <c r="AA34" s="32"/>
      <c r="AB34" s="35"/>
      <c r="AC34" s="31"/>
      <c r="AD34" s="31"/>
      <c r="AE34" s="34"/>
      <c r="AF34" s="34"/>
      <c r="AG34" s="31"/>
      <c r="AH34" s="31"/>
      <c r="AI34" s="32"/>
      <c r="AJ34" s="33"/>
      <c r="AK34" s="31"/>
      <c r="AL34" s="34"/>
      <c r="AM34" s="31"/>
      <c r="AN34" s="36"/>
      <c r="AO34" s="37"/>
      <c r="AP34" s="138"/>
      <c r="AQ34" s="138"/>
      <c r="AR34"/>
    </row>
    <row r="35" spans="1:44" ht="15" customHeight="1" x14ac:dyDescent="0.25">
      <c r="A35" s="209"/>
      <c r="B35" s="194"/>
      <c r="C35" s="27"/>
      <c r="D35" s="28"/>
      <c r="G35" s="142"/>
      <c r="H35" s="30"/>
      <c r="I35" s="31"/>
      <c r="J35" s="31"/>
      <c r="K35" s="138"/>
      <c r="L35" s="35"/>
      <c r="M35" s="31"/>
      <c r="N35" s="31"/>
      <c r="O35" s="34"/>
      <c r="P35" s="34"/>
      <c r="Q35" s="31"/>
      <c r="R35" s="31"/>
      <c r="S35" s="32"/>
      <c r="T35" s="35"/>
      <c r="U35" s="31"/>
      <c r="V35" s="31"/>
      <c r="W35" s="34"/>
      <c r="X35" s="34"/>
      <c r="Y35" s="31"/>
      <c r="Z35" s="31"/>
      <c r="AA35" s="32"/>
      <c r="AB35" s="35"/>
      <c r="AC35" s="31"/>
      <c r="AD35" s="31"/>
      <c r="AE35" s="34"/>
      <c r="AF35" s="34"/>
      <c r="AG35" s="31"/>
      <c r="AH35" s="31"/>
      <c r="AI35" s="32"/>
      <c r="AJ35" s="33"/>
      <c r="AK35" s="31"/>
      <c r="AL35" s="34"/>
      <c r="AM35" s="31"/>
      <c r="AN35" s="36"/>
      <c r="AO35" s="37"/>
      <c r="AP35" s="138"/>
      <c r="AQ35" s="138"/>
      <c r="AR35"/>
    </row>
    <row r="36" spans="1:44" ht="15" customHeight="1" x14ac:dyDescent="0.25">
      <c r="A36" s="209"/>
      <c r="B36" s="194"/>
      <c r="C36" s="27"/>
      <c r="D36" s="28"/>
      <c r="G36" s="142"/>
      <c r="H36" s="30"/>
      <c r="I36" s="31"/>
      <c r="J36" s="31"/>
      <c r="K36" s="138"/>
      <c r="L36" s="35"/>
      <c r="M36" s="31"/>
      <c r="N36" s="31"/>
      <c r="O36" s="34"/>
      <c r="P36" s="34"/>
      <c r="Q36" s="31"/>
      <c r="R36" s="31"/>
      <c r="S36" s="32"/>
      <c r="T36" s="35"/>
      <c r="U36" s="31"/>
      <c r="V36" s="31"/>
      <c r="W36" s="34"/>
      <c r="X36" s="34"/>
      <c r="Y36" s="31"/>
      <c r="Z36" s="31"/>
      <c r="AA36" s="32"/>
      <c r="AB36" s="35"/>
      <c r="AC36" s="31"/>
      <c r="AD36" s="31"/>
      <c r="AE36" s="34"/>
      <c r="AF36" s="34"/>
      <c r="AG36" s="31"/>
      <c r="AH36" s="31"/>
      <c r="AI36" s="32"/>
      <c r="AJ36" s="33"/>
      <c r="AK36" s="31"/>
      <c r="AL36" s="34"/>
      <c r="AM36" s="31"/>
      <c r="AN36" s="36"/>
      <c r="AO36" s="37"/>
      <c r="AP36" s="138"/>
      <c r="AQ36" s="138"/>
      <c r="AR36"/>
    </row>
    <row r="37" spans="1:44" ht="15" customHeight="1" thickBot="1" x14ac:dyDescent="0.3">
      <c r="A37" s="209"/>
      <c r="B37" s="194"/>
      <c r="C37" s="27"/>
      <c r="D37" s="39"/>
      <c r="E37" s="40"/>
      <c r="F37" s="40"/>
      <c r="G37" s="40"/>
      <c r="H37" s="30"/>
      <c r="I37" s="31"/>
      <c r="J37" s="31"/>
      <c r="K37" s="139" t="str">
        <f t="shared" si="26"/>
        <v/>
      </c>
      <c r="L37" s="35"/>
      <c r="M37" s="31"/>
      <c r="N37" s="31"/>
      <c r="O37" s="34"/>
      <c r="P37" s="34"/>
      <c r="Q37" s="31"/>
      <c r="R37" s="31"/>
      <c r="S37" s="32"/>
      <c r="T37" s="35"/>
      <c r="U37" s="31"/>
      <c r="V37" s="31"/>
      <c r="W37" s="34"/>
      <c r="X37" s="34"/>
      <c r="Y37" s="31"/>
      <c r="Z37" s="31"/>
      <c r="AA37" s="32"/>
      <c r="AB37" s="35"/>
      <c r="AC37" s="31"/>
      <c r="AD37" s="31"/>
      <c r="AE37" s="34"/>
      <c r="AF37" s="34"/>
      <c r="AG37" s="31"/>
      <c r="AH37" s="31"/>
      <c r="AI37" s="32"/>
      <c r="AJ37" s="33" t="str">
        <f t="shared" si="27"/>
        <v/>
      </c>
      <c r="AK37" s="31" t="str">
        <f t="shared" si="28"/>
        <v/>
      </c>
      <c r="AL37" s="34" t="str">
        <f t="shared" si="29"/>
        <v/>
      </c>
      <c r="AM37" s="31" t="str">
        <f t="shared" si="30"/>
        <v/>
      </c>
      <c r="AN37" s="36" t="str">
        <f t="shared" si="31"/>
        <v/>
      </c>
      <c r="AO37" s="42" t="str">
        <f t="shared" si="32"/>
        <v/>
      </c>
      <c r="AP37" s="139" t="str">
        <f t="shared" si="33"/>
        <v/>
      </c>
      <c r="AQ37" s="138" t="str">
        <f t="shared" si="34"/>
        <v/>
      </c>
      <c r="AR37"/>
    </row>
    <row r="38" spans="1:44" ht="15" customHeight="1" x14ac:dyDescent="0.25">
      <c r="A38" s="209"/>
      <c r="B38" s="194"/>
      <c r="C38" s="145" t="s">
        <v>28</v>
      </c>
      <c r="D38" s="44"/>
      <c r="E38" s="45"/>
      <c r="F38" s="45"/>
      <c r="G38" s="46"/>
      <c r="H38" s="47">
        <f t="shared" ref="H38:AQ38" si="35">AVERAGE(H29:H37)</f>
        <v>4.8140000000000001</v>
      </c>
      <c r="I38" s="48">
        <f t="shared" si="35"/>
        <v>678.19979999999998</v>
      </c>
      <c r="J38" s="49">
        <f t="shared" si="35"/>
        <v>95.846322178840637</v>
      </c>
      <c r="K38" s="135">
        <f t="shared" si="35"/>
        <v>486.50715564231871</v>
      </c>
      <c r="L38" s="44">
        <f t="shared" si="35"/>
        <v>176</v>
      </c>
      <c r="M38" s="48">
        <f t="shared" si="35"/>
        <v>1068.415190327182</v>
      </c>
      <c r="N38" s="48">
        <f t="shared" si="35"/>
        <v>31.117972450542688</v>
      </c>
      <c r="O38" s="50">
        <f t="shared" si="35"/>
        <v>1.7336998998999</v>
      </c>
      <c r="P38" s="50">
        <f t="shared" si="35"/>
        <v>1.7830978320841848</v>
      </c>
      <c r="Q38" s="48">
        <f t="shared" si="35"/>
        <v>75.141864813310022</v>
      </c>
      <c r="R38" s="48">
        <f t="shared" si="35"/>
        <v>318.76662984306688</v>
      </c>
      <c r="S38" s="49">
        <f t="shared" si="35"/>
        <v>382.54261032299007</v>
      </c>
      <c r="T38" s="45">
        <f t="shared" si="35"/>
        <v>99.999999999999972</v>
      </c>
      <c r="U38" s="48">
        <f t="shared" si="35"/>
        <v>972.9253748355095</v>
      </c>
      <c r="V38" s="48">
        <f t="shared" si="35"/>
        <v>34.376589069053693</v>
      </c>
      <c r="W38" s="50">
        <f t="shared" si="35"/>
        <v>1.7336998998999</v>
      </c>
      <c r="X38" s="50">
        <f t="shared" si="35"/>
        <v>1.6130039322587435</v>
      </c>
      <c r="Y38" s="48">
        <f t="shared" si="35"/>
        <v>48.886740042871892</v>
      </c>
      <c r="Z38" s="48">
        <f t="shared" si="35"/>
        <v>198.69391252787321</v>
      </c>
      <c r="AA38" s="49">
        <f t="shared" si="35"/>
        <v>176.52589739451722</v>
      </c>
      <c r="AB38" s="44">
        <f t="shared" si="35"/>
        <v>125.00000000000009</v>
      </c>
      <c r="AC38" s="48">
        <f t="shared" si="35"/>
        <v>1014.5501338130213</v>
      </c>
      <c r="AD38" s="48">
        <f t="shared" si="35"/>
        <v>32.872278472920335</v>
      </c>
      <c r="AE38" s="50">
        <f t="shared" si="35"/>
        <v>1.7336998998999</v>
      </c>
      <c r="AF38" s="50">
        <f t="shared" si="35"/>
        <v>1.6872911417579335</v>
      </c>
      <c r="AG38" s="48">
        <f t="shared" si="35"/>
        <v>58.235339622617722</v>
      </c>
      <c r="AH38" s="48">
        <f t="shared" si="35"/>
        <v>238.19349484137189</v>
      </c>
      <c r="AI38" s="49">
        <f t="shared" si="35"/>
        <v>242.30819301569733</v>
      </c>
      <c r="AJ38" s="44">
        <f t="shared" si="35"/>
        <v>176</v>
      </c>
      <c r="AK38" s="48">
        <f t="shared" si="35"/>
        <v>1006.1792454260965</v>
      </c>
      <c r="AL38" s="45">
        <f t="shared" si="35"/>
        <v>125.00000000000009</v>
      </c>
      <c r="AM38" s="48">
        <f t="shared" si="35"/>
        <v>948.80557686718055</v>
      </c>
      <c r="AN38" s="51">
        <f t="shared" si="35"/>
        <v>8.9076680693455099</v>
      </c>
      <c r="AO38" s="52">
        <f t="shared" si="35"/>
        <v>503.08962271304824</v>
      </c>
      <c r="AP38" s="53">
        <f t="shared" si="35"/>
        <v>474.40278843359027</v>
      </c>
      <c r="AQ38" s="53">
        <f t="shared" si="35"/>
        <v>452.08609834870106</v>
      </c>
      <c r="AR38"/>
    </row>
    <row r="39" spans="1:44" ht="15" customHeight="1" x14ac:dyDescent="0.25">
      <c r="A39" s="209"/>
      <c r="B39" s="194"/>
      <c r="C39" s="146" t="s">
        <v>29</v>
      </c>
      <c r="D39" s="54"/>
      <c r="E39" s="55"/>
      <c r="F39" s="55"/>
      <c r="G39" s="56"/>
      <c r="H39" s="57">
        <f t="shared" ref="H39:AQ39" si="36">_xlfn.STDEV.S(H29:H37)</f>
        <v>1.3835931482917945</v>
      </c>
      <c r="I39" s="58">
        <f t="shared" si="36"/>
        <v>29.449378290551401</v>
      </c>
      <c r="J39" s="59">
        <f t="shared" si="36"/>
        <v>6.4357496892202803</v>
      </c>
      <c r="K39" s="59">
        <f t="shared" si="36"/>
        <v>25.035295700773244</v>
      </c>
      <c r="L39" s="54">
        <f t="shared" si="36"/>
        <v>2.3694229867790377E-13</v>
      </c>
      <c r="M39" s="58">
        <f t="shared" si="36"/>
        <v>35.656758148072733</v>
      </c>
      <c r="N39" s="58">
        <f t="shared" si="36"/>
        <v>3.35743465228866</v>
      </c>
      <c r="O39" s="60">
        <f t="shared" si="36"/>
        <v>5.294156876550371E-2</v>
      </c>
      <c r="P39" s="60">
        <f t="shared" si="36"/>
        <v>7.388331434488711E-2</v>
      </c>
      <c r="Q39" s="58">
        <f t="shared" si="36"/>
        <v>9.7557521311985411</v>
      </c>
      <c r="R39" s="58">
        <f t="shared" si="36"/>
        <v>43.498214215929529</v>
      </c>
      <c r="S39" s="59">
        <f t="shared" si="36"/>
        <v>39.713935278504962</v>
      </c>
      <c r="T39" s="55">
        <f t="shared" si="36"/>
        <v>9.0716023740382241E-14</v>
      </c>
      <c r="U39" s="58">
        <f t="shared" si="36"/>
        <v>37.96518173627431</v>
      </c>
      <c r="V39" s="58">
        <f t="shared" si="36"/>
        <v>3.4297259953359509</v>
      </c>
      <c r="W39" s="60">
        <f t="shared" si="36"/>
        <v>5.294156876550371E-2</v>
      </c>
      <c r="X39" s="60">
        <f t="shared" si="36"/>
        <v>6.4590272060615947E-2</v>
      </c>
      <c r="Y39" s="58">
        <f t="shared" si="36"/>
        <v>5.7170970092546076</v>
      </c>
      <c r="Z39" s="58">
        <f t="shared" si="36"/>
        <v>30.699709595061833</v>
      </c>
      <c r="AA39" s="59">
        <f t="shared" si="36"/>
        <v>16.765490369199629</v>
      </c>
      <c r="AB39" s="54">
        <f t="shared" si="36"/>
        <v>1.4474856007114568E-13</v>
      </c>
      <c r="AC39" s="58">
        <f t="shared" si="36"/>
        <v>36.894302119321083</v>
      </c>
      <c r="AD39" s="58">
        <f t="shared" si="36"/>
        <v>3.396352658694243</v>
      </c>
      <c r="AE39" s="60">
        <f t="shared" si="36"/>
        <v>5.294156876550371E-2</v>
      </c>
      <c r="AF39" s="60">
        <f t="shared" si="36"/>
        <v>6.8318315537986493E-2</v>
      </c>
      <c r="AG39" s="58">
        <f t="shared" si="36"/>
        <v>7.1056247327029904</v>
      </c>
      <c r="AH39" s="58">
        <f t="shared" si="36"/>
        <v>35.367222669724065</v>
      </c>
      <c r="AI39" s="59">
        <f t="shared" si="36"/>
        <v>23.909134975521159</v>
      </c>
      <c r="AJ39" s="54">
        <f t="shared" si="36"/>
        <v>2.3694229867790377E-13</v>
      </c>
      <c r="AK39" s="58">
        <f t="shared" si="36"/>
        <v>34.681051501828584</v>
      </c>
      <c r="AL39" s="55">
        <f t="shared" si="36"/>
        <v>1.4474856007114568E-13</v>
      </c>
      <c r="AM39" s="58">
        <f t="shared" si="36"/>
        <v>35.349234406984593</v>
      </c>
      <c r="AN39" s="61">
        <f t="shared" si="36"/>
        <v>0.77710829612239329</v>
      </c>
      <c r="AO39" s="62">
        <f t="shared" si="36"/>
        <v>17.340525750914292</v>
      </c>
      <c r="AP39" s="63">
        <f t="shared" si="36"/>
        <v>17.674617203492296</v>
      </c>
      <c r="AQ39" s="63">
        <f t="shared" si="36"/>
        <v>18.030005262931574</v>
      </c>
      <c r="AR39"/>
    </row>
    <row r="40" spans="1:44" ht="15" customHeight="1" thickBot="1" x14ac:dyDescent="0.3">
      <c r="A40" s="209"/>
      <c r="B40" s="195"/>
      <c r="C40" s="147" t="s">
        <v>30</v>
      </c>
      <c r="D40" s="64"/>
      <c r="E40" s="65"/>
      <c r="F40" s="65"/>
      <c r="G40" s="66"/>
      <c r="H40" s="67">
        <f t="shared" ref="H40:AQ40" si="37">_xlfn.STDEV.S(H29:H37)/SQRT(COUNT(H29:H37))</f>
        <v>0.61876166655667986</v>
      </c>
      <c r="I40" s="68">
        <f t="shared" si="37"/>
        <v>13.170162350555897</v>
      </c>
      <c r="J40" s="69">
        <f t="shared" si="37"/>
        <v>2.8781547582539382</v>
      </c>
      <c r="K40" s="136">
        <f t="shared" si="37"/>
        <v>11.196124604747441</v>
      </c>
      <c r="L40" s="64">
        <f t="shared" si="37"/>
        <v>1.0596381731777027E-13</v>
      </c>
      <c r="M40" s="68">
        <f t="shared" si="37"/>
        <v>15.946187015272027</v>
      </c>
      <c r="N40" s="68">
        <f t="shared" si="37"/>
        <v>1.5014904225061627</v>
      </c>
      <c r="O40" s="70">
        <f t="shared" si="37"/>
        <v>2.3676189319029182E-2</v>
      </c>
      <c r="P40" s="70">
        <f t="shared" si="37"/>
        <v>3.3041622655630584E-2</v>
      </c>
      <c r="Q40" s="68">
        <f t="shared" si="37"/>
        <v>4.362904987399677</v>
      </c>
      <c r="R40" s="68">
        <f t="shared" si="37"/>
        <v>19.452992777333229</v>
      </c>
      <c r="S40" s="69">
        <f t="shared" si="37"/>
        <v>17.760611787352826</v>
      </c>
      <c r="T40" s="65">
        <f t="shared" si="37"/>
        <v>4.0569439146395883E-14</v>
      </c>
      <c r="U40" s="68">
        <f t="shared" si="37"/>
        <v>16.978545428088569</v>
      </c>
      <c r="V40" s="68">
        <f t="shared" si="37"/>
        <v>1.5338200939538624</v>
      </c>
      <c r="W40" s="70">
        <f t="shared" si="37"/>
        <v>2.3676189319029182E-2</v>
      </c>
      <c r="X40" s="70">
        <f t="shared" si="37"/>
        <v>2.8885647802548535E-2</v>
      </c>
      <c r="Y40" s="68">
        <f t="shared" si="37"/>
        <v>2.5567635093308092</v>
      </c>
      <c r="Z40" s="68">
        <f t="shared" si="37"/>
        <v>13.72932750881216</v>
      </c>
      <c r="AA40" s="69">
        <f t="shared" si="37"/>
        <v>7.4977552283296829</v>
      </c>
      <c r="AB40" s="64">
        <f t="shared" si="37"/>
        <v>6.4733523992858703E-14</v>
      </c>
      <c r="AC40" s="68">
        <f t="shared" si="37"/>
        <v>16.499633504243299</v>
      </c>
      <c r="AD40" s="68">
        <f t="shared" si="37"/>
        <v>1.5188950840804938</v>
      </c>
      <c r="AE40" s="70">
        <f t="shared" si="37"/>
        <v>2.3676189319029182E-2</v>
      </c>
      <c r="AF40" s="70">
        <f t="shared" si="37"/>
        <v>3.055287953024358E-2</v>
      </c>
      <c r="AG40" s="68">
        <f t="shared" si="37"/>
        <v>3.1777319849855319</v>
      </c>
      <c r="AH40" s="68">
        <f t="shared" si="37"/>
        <v>15.816702812974919</v>
      </c>
      <c r="AI40" s="69">
        <f t="shared" si="37"/>
        <v>10.692490217696616</v>
      </c>
      <c r="AJ40" s="64">
        <f t="shared" si="37"/>
        <v>1.0596381731777027E-13</v>
      </c>
      <c r="AK40" s="68">
        <f t="shared" si="37"/>
        <v>15.509837737851976</v>
      </c>
      <c r="AL40" s="65">
        <f t="shared" si="37"/>
        <v>6.4733523992858703E-14</v>
      </c>
      <c r="AM40" s="68">
        <f t="shared" si="37"/>
        <v>15.808658217318403</v>
      </c>
      <c r="AN40" s="71">
        <f t="shared" si="37"/>
        <v>0.34753339520174154</v>
      </c>
      <c r="AO40" s="72">
        <f t="shared" si="37"/>
        <v>7.754918868925988</v>
      </c>
      <c r="AP40" s="73">
        <f t="shared" si="37"/>
        <v>7.9043291086592014</v>
      </c>
      <c r="AQ40" s="73">
        <f t="shared" si="37"/>
        <v>8.0632634805187937</v>
      </c>
      <c r="AR40"/>
    </row>
    <row r="41" spans="1:44" ht="15" customHeight="1" x14ac:dyDescent="0.25">
      <c r="A41" s="209"/>
      <c r="B41" s="193" t="s">
        <v>69</v>
      </c>
      <c r="C41" s="14">
        <v>225</v>
      </c>
      <c r="D41" s="15"/>
      <c r="E41" s="16"/>
      <c r="F41" s="16"/>
      <c r="G41" s="16"/>
      <c r="H41" s="18">
        <v>4.4800000000000004</v>
      </c>
      <c r="I41" s="19">
        <v>553</v>
      </c>
      <c r="J41" s="19">
        <v>78.816000000000003</v>
      </c>
      <c r="K41" s="137">
        <f t="shared" ref="K41:K49" si="38">IF(I41="","",I41-2*J41)</f>
        <v>395.36799999999999</v>
      </c>
      <c r="L41" s="23">
        <v>122.9999999999999</v>
      </c>
      <c r="M41" s="19">
        <v>738.24030679030034</v>
      </c>
      <c r="N41" s="19">
        <v>37.581095445389401</v>
      </c>
      <c r="O41" s="22">
        <v>1.4193353353353355</v>
      </c>
      <c r="P41" s="22">
        <v>1.4776104030184716</v>
      </c>
      <c r="Q41" s="19">
        <v>25.325356080962123</v>
      </c>
      <c r="R41" s="19">
        <v>140.98253321647641</v>
      </c>
      <c r="S41" s="20">
        <v>144.66573584107778</v>
      </c>
      <c r="T41" s="23">
        <v>99.999999999999943</v>
      </c>
      <c r="U41" s="19">
        <v>719.05891670425751</v>
      </c>
      <c r="V41" s="19">
        <v>38.702572435859672</v>
      </c>
      <c r="W41" s="22">
        <v>1.4193353353353355</v>
      </c>
      <c r="X41" s="22">
        <v>1.434793970839163</v>
      </c>
      <c r="Y41" s="19">
        <v>21.607453306260162</v>
      </c>
      <c r="Z41" s="19">
        <v>122.4181329504095</v>
      </c>
      <c r="AA41" s="20">
        <v>110.5162725326397</v>
      </c>
      <c r="AB41" s="23">
        <v>85.000000000000057</v>
      </c>
      <c r="AC41" s="19">
        <v>701.77870330223652</v>
      </c>
      <c r="AD41" s="19">
        <v>39.775551883416249</v>
      </c>
      <c r="AE41" s="22">
        <v>1.4193353353353355</v>
      </c>
      <c r="AF41" s="22">
        <v>1.3960891793456132</v>
      </c>
      <c r="AG41" s="19">
        <v>18.901175001038101</v>
      </c>
      <c r="AH41" s="19">
        <v>109.35032056510373</v>
      </c>
      <c r="AI41" s="20">
        <v>88.637457804765162</v>
      </c>
      <c r="AJ41" s="21">
        <f>IF(L41="","",L41)</f>
        <v>122.9999999999999</v>
      </c>
      <c r="AK41" s="19">
        <f>IF(L41="","",(M41-2*N41))</f>
        <v>663.07811589952155</v>
      </c>
      <c r="AL41" s="22">
        <f>IF(L41="","",AB41)</f>
        <v>85.000000000000057</v>
      </c>
      <c r="AM41" s="19">
        <f>IF(L41="","",AC41-2*AD41)</f>
        <v>622.22759953540401</v>
      </c>
      <c r="AN41" s="24">
        <f>IF(L41="","",(AK41-AM41)/(AM41*(AJ41-AL41))*7500.6)</f>
        <v>12.958677705945972</v>
      </c>
      <c r="AO41" s="25">
        <f>IF(L41="","",AK41/2)</f>
        <v>331.53905794976077</v>
      </c>
      <c r="AP41" s="137">
        <f>IF(L41="","",AM41/2)</f>
        <v>311.11379976770201</v>
      </c>
      <c r="AQ41" s="137">
        <f>IF(L41="","",(U41-2*V41)/2)</f>
        <v>320.82688591626908</v>
      </c>
      <c r="AR41"/>
    </row>
    <row r="42" spans="1:44" ht="15" customHeight="1" x14ac:dyDescent="0.25">
      <c r="A42" s="209"/>
      <c r="B42" s="194"/>
      <c r="C42" s="27">
        <v>232</v>
      </c>
      <c r="D42" s="28"/>
      <c r="H42" s="30">
        <v>5.91</v>
      </c>
      <c r="I42" s="31">
        <v>573.00000000000011</v>
      </c>
      <c r="J42" s="31">
        <v>86.855000000000018</v>
      </c>
      <c r="K42" s="138">
        <f t="shared" si="38"/>
        <v>399.29000000000008</v>
      </c>
      <c r="L42" s="35">
        <v>122.99999999999999</v>
      </c>
      <c r="M42" s="31">
        <v>750.71985664759359</v>
      </c>
      <c r="N42" s="31">
        <v>38.52306986733317</v>
      </c>
      <c r="O42" s="34">
        <v>1.5390040040040038</v>
      </c>
      <c r="P42" s="34">
        <v>1.4649884021850688</v>
      </c>
      <c r="Q42" s="31">
        <v>29.183857703101928</v>
      </c>
      <c r="R42" s="31">
        <v>157.57646923145427</v>
      </c>
      <c r="S42" s="32">
        <v>143.38348644748112</v>
      </c>
      <c r="T42" s="35">
        <v>99.999999999999858</v>
      </c>
      <c r="U42" s="31">
        <v>729.22277192317983</v>
      </c>
      <c r="V42" s="31">
        <v>39.795351572267712</v>
      </c>
      <c r="W42" s="34">
        <v>1.5390040040040038</v>
      </c>
      <c r="X42" s="34">
        <v>1.4181518278515917</v>
      </c>
      <c r="Y42" s="31">
        <v>25.120855309429249</v>
      </c>
      <c r="Z42" s="31">
        <v>135.69428454523583</v>
      </c>
      <c r="AA42" s="32">
        <v>108.81791966618049</v>
      </c>
      <c r="AB42" s="35">
        <v>85.000000000000114</v>
      </c>
      <c r="AC42" s="31">
        <v>710.99806078321444</v>
      </c>
      <c r="AD42" s="31">
        <v>40.946087259697009</v>
      </c>
      <c r="AE42" s="34">
        <v>1.5390040040040038</v>
      </c>
      <c r="AF42" s="34">
        <v>1.3782965442892912</v>
      </c>
      <c r="AG42" s="31">
        <v>22.344228232604159</v>
      </c>
      <c r="AH42" s="31">
        <v>122.61285393945825</v>
      </c>
      <c r="AI42" s="32">
        <v>87.055372093343578</v>
      </c>
      <c r="AJ42" s="33">
        <f t="shared" ref="AJ42:AJ49" si="39">IF(L42="","",L42)</f>
        <v>122.99999999999999</v>
      </c>
      <c r="AK42" s="31">
        <f t="shared" ref="AK42:AK49" si="40">IF(L42="","",(M42-2*N42))</f>
        <v>673.67371691292726</v>
      </c>
      <c r="AL42" s="34">
        <f t="shared" ref="AL42:AL49" si="41">IF(L42="","",AB42)</f>
        <v>85.000000000000114</v>
      </c>
      <c r="AM42" s="31">
        <f t="shared" ref="AM42:AM49" si="42">IF(L42="","",AC42-2*AD42)</f>
        <v>629.10588626382037</v>
      </c>
      <c r="AN42" s="36">
        <f t="shared" ref="AN42:AN49" si="43">IF(L42="","",(AK42-AM42)/(AM42*(AJ42-AL42))*7500.6)</f>
        <v>13.983315463456737</v>
      </c>
      <c r="AO42" s="37">
        <f t="shared" ref="AO42:AO49" si="44">IF(L42="","",AK42/2)</f>
        <v>336.83685845646363</v>
      </c>
      <c r="AP42" s="138">
        <f t="shared" ref="AP42:AP49" si="45">IF(L42="","",AM42/2)</f>
        <v>314.55294313191018</v>
      </c>
      <c r="AQ42" s="138">
        <f t="shared" ref="AQ42:AQ49" si="46">IF(L42="","",(U42-2*V42)/2)</f>
        <v>324.81603438932223</v>
      </c>
      <c r="AR42"/>
    </row>
    <row r="43" spans="1:44" ht="15" customHeight="1" x14ac:dyDescent="0.25">
      <c r="A43" s="209"/>
      <c r="B43" s="194"/>
      <c r="C43" s="27">
        <v>239</v>
      </c>
      <c r="D43" s="28"/>
      <c r="H43" s="30">
        <v>6.54</v>
      </c>
      <c r="I43" s="31">
        <v>611</v>
      </c>
      <c r="J43" s="31">
        <v>107.068</v>
      </c>
      <c r="K43" s="138">
        <f t="shared" si="38"/>
        <v>396.86400000000003</v>
      </c>
      <c r="L43" s="35">
        <v>122.9999999999999</v>
      </c>
      <c r="M43" s="31">
        <v>812.11856392107063</v>
      </c>
      <c r="N43" s="31">
        <v>52.72810718516191</v>
      </c>
      <c r="O43" s="34">
        <v>1.3474861528194861</v>
      </c>
      <c r="P43" s="34">
        <v>1.5069304127062948</v>
      </c>
      <c r="Q43" s="31">
        <v>18.029731145338435</v>
      </c>
      <c r="R43" s="31">
        <v>112.58532487320298</v>
      </c>
      <c r="S43" s="32">
        <v>109.88545033188632</v>
      </c>
      <c r="T43" s="35">
        <v>100.00000000000001</v>
      </c>
      <c r="U43" s="31">
        <v>788.95276828131637</v>
      </c>
      <c r="V43" s="31">
        <v>54.519921859783047</v>
      </c>
      <c r="W43" s="34">
        <v>1.3474861528194861</v>
      </c>
      <c r="X43" s="34">
        <v>1.4574046625765644</v>
      </c>
      <c r="Y43" s="31">
        <v>14.833525098534277</v>
      </c>
      <c r="Z43" s="31">
        <v>93.368169457511897</v>
      </c>
      <c r="AA43" s="32">
        <v>83.131072102139342</v>
      </c>
      <c r="AB43" s="35">
        <v>85.000000000000014</v>
      </c>
      <c r="AC43" s="31">
        <v>768.82448316286286</v>
      </c>
      <c r="AD43" s="31">
        <v>56.187394746977482</v>
      </c>
      <c r="AE43" s="34">
        <v>1.3474861528194861</v>
      </c>
      <c r="AF43" s="34">
        <v>1.4141532754734476</v>
      </c>
      <c r="AG43" s="31">
        <v>12.597626627762022</v>
      </c>
      <c r="AH43" s="31">
        <v>80.764744188731029</v>
      </c>
      <c r="AI43" s="32">
        <v>66.198292802986487</v>
      </c>
      <c r="AJ43" s="33">
        <f t="shared" si="39"/>
        <v>122.9999999999999</v>
      </c>
      <c r="AK43" s="31">
        <f t="shared" si="40"/>
        <v>706.66234955074685</v>
      </c>
      <c r="AL43" s="34">
        <f t="shared" si="41"/>
        <v>85.000000000000014</v>
      </c>
      <c r="AM43" s="31">
        <f t="shared" si="42"/>
        <v>656.44969366890791</v>
      </c>
      <c r="AN43" s="36">
        <f t="shared" si="43"/>
        <v>15.098164467520123</v>
      </c>
      <c r="AO43" s="37">
        <f t="shared" si="44"/>
        <v>353.33117477537343</v>
      </c>
      <c r="AP43" s="138">
        <f t="shared" si="45"/>
        <v>328.22484683445396</v>
      </c>
      <c r="AQ43" s="138">
        <f t="shared" si="46"/>
        <v>339.95646228087514</v>
      </c>
      <c r="AR43"/>
    </row>
    <row r="44" spans="1:44" ht="15" customHeight="1" x14ac:dyDescent="0.25">
      <c r="A44" s="209"/>
      <c r="B44" s="194"/>
      <c r="C44" s="27">
        <v>254</v>
      </c>
      <c r="D44" s="28"/>
      <c r="H44" s="30">
        <v>7.24</v>
      </c>
      <c r="I44" s="31">
        <v>626</v>
      </c>
      <c r="J44" s="31">
        <v>92.644999999999982</v>
      </c>
      <c r="K44" s="138">
        <f t="shared" si="38"/>
        <v>440.71000000000004</v>
      </c>
      <c r="L44" s="35">
        <v>123.00000000000017</v>
      </c>
      <c r="M44" s="31">
        <v>763.44657378165175</v>
      </c>
      <c r="N44" s="31">
        <v>44.375066564232398</v>
      </c>
      <c r="O44" s="34">
        <v>1.5485572238905574</v>
      </c>
      <c r="P44" s="34">
        <v>1.348204305232761</v>
      </c>
      <c r="Q44" s="31">
        <v>26.482865355346519</v>
      </c>
      <c r="R44" s="31">
        <v>160.74489530180966</v>
      </c>
      <c r="S44" s="32">
        <v>124.66364538895643</v>
      </c>
      <c r="T44" s="35">
        <v>100.0000000000001</v>
      </c>
      <c r="U44" s="31">
        <v>742.51463844452041</v>
      </c>
      <c r="V44" s="31">
        <v>45.798948491250599</v>
      </c>
      <c r="W44" s="34">
        <v>1.5485572238905574</v>
      </c>
      <c r="X44" s="34">
        <v>1.3062888506778221</v>
      </c>
      <c r="Y44" s="31">
        <v>23.050244589954112</v>
      </c>
      <c r="Z44" s="31">
        <v>133.72992996431739</v>
      </c>
      <c r="AA44" s="32">
        <v>94.740406527340809</v>
      </c>
      <c r="AB44" s="35">
        <v>84.999999999999943</v>
      </c>
      <c r="AC44" s="31">
        <v>723.74533973452526</v>
      </c>
      <c r="AD44" s="31">
        <v>47.16171804059843</v>
      </c>
      <c r="AE44" s="34">
        <v>1.5485572238905574</v>
      </c>
      <c r="AF44" s="34">
        <v>1.2685427561266451</v>
      </c>
      <c r="AG44" s="31">
        <v>20.568310787788608</v>
      </c>
      <c r="AH44" s="31">
        <v>117.13867698085687</v>
      </c>
      <c r="AI44" s="32">
        <v>75.619964591198084</v>
      </c>
      <c r="AJ44" s="33">
        <f t="shared" si="39"/>
        <v>123.00000000000017</v>
      </c>
      <c r="AK44" s="31">
        <f t="shared" si="40"/>
        <v>674.69644065318698</v>
      </c>
      <c r="AL44" s="34">
        <f t="shared" si="41"/>
        <v>84.999999999999943</v>
      </c>
      <c r="AM44" s="31">
        <f t="shared" si="42"/>
        <v>629.4219036533284</v>
      </c>
      <c r="AN44" s="36">
        <f t="shared" si="43"/>
        <v>14.197915088102052</v>
      </c>
      <c r="AO44" s="37">
        <f t="shared" si="44"/>
        <v>337.34822032659349</v>
      </c>
      <c r="AP44" s="138">
        <f t="shared" si="45"/>
        <v>314.7109518266642</v>
      </c>
      <c r="AQ44" s="138">
        <f t="shared" si="46"/>
        <v>325.45837073100961</v>
      </c>
      <c r="AR44"/>
    </row>
    <row r="45" spans="1:44" ht="15" customHeight="1" x14ac:dyDescent="0.25">
      <c r="A45" s="209"/>
      <c r="B45" s="194"/>
      <c r="C45" s="27">
        <v>314</v>
      </c>
      <c r="D45" s="28"/>
      <c r="G45" s="29"/>
      <c r="H45" s="30">
        <v>6.95</v>
      </c>
      <c r="I45" s="31">
        <v>588</v>
      </c>
      <c r="J45" s="31">
        <v>104.96899999999998</v>
      </c>
      <c r="K45" s="138">
        <f t="shared" si="38"/>
        <v>378.06200000000001</v>
      </c>
      <c r="L45" s="35">
        <v>123.00000000000011</v>
      </c>
      <c r="M45" s="31">
        <v>861.13708662847398</v>
      </c>
      <c r="N45" s="31">
        <v>41.35666067046634</v>
      </c>
      <c r="O45" s="34">
        <v>1.4955228561895229</v>
      </c>
      <c r="P45" s="34">
        <v>1.6971590352544821</v>
      </c>
      <c r="Q45" s="31">
        <v>26.988092335735367</v>
      </c>
      <c r="R45" s="31">
        <v>171.2981976850669</v>
      </c>
      <c r="S45" s="32">
        <v>154.32669041454164</v>
      </c>
      <c r="T45" s="35">
        <v>100.00000000000014</v>
      </c>
      <c r="U45" s="31">
        <v>840.84244488317779</v>
      </c>
      <c r="V45" s="31">
        <v>42.465373990153651</v>
      </c>
      <c r="W45" s="34">
        <v>1.4955228561895229</v>
      </c>
      <c r="X45" s="34">
        <v>1.6528485146771621</v>
      </c>
      <c r="Y45" s="31">
        <v>23.406196516005998</v>
      </c>
      <c r="Z45" s="31">
        <v>143.49299806078429</v>
      </c>
      <c r="AA45" s="32">
        <v>118.65920155849567</v>
      </c>
      <c r="AB45" s="35">
        <v>85.000000000000014</v>
      </c>
      <c r="AC45" s="31">
        <v>823.19347907013457</v>
      </c>
      <c r="AD45" s="31">
        <v>43.481954318197289</v>
      </c>
      <c r="AE45" s="34">
        <v>1.4955228561895229</v>
      </c>
      <c r="AF45" s="34">
        <v>1.6142059717739385</v>
      </c>
      <c r="AG45" s="31">
        <v>20.881507120089271</v>
      </c>
      <c r="AH45" s="31">
        <v>126.4331298654479</v>
      </c>
      <c r="AI45" s="32">
        <v>95.937508661813112</v>
      </c>
      <c r="AJ45" s="33">
        <f t="shared" si="39"/>
        <v>123.00000000000011</v>
      </c>
      <c r="AK45" s="31">
        <f t="shared" si="40"/>
        <v>778.4237652875413</v>
      </c>
      <c r="AL45" s="34">
        <f t="shared" si="41"/>
        <v>85.000000000000014</v>
      </c>
      <c r="AM45" s="31">
        <f t="shared" si="42"/>
        <v>736.22957043374004</v>
      </c>
      <c r="AN45" s="36">
        <f t="shared" si="43"/>
        <v>11.312324544509222</v>
      </c>
      <c r="AO45" s="37">
        <f t="shared" si="44"/>
        <v>389.21188264377065</v>
      </c>
      <c r="AP45" s="138">
        <f t="shared" si="45"/>
        <v>368.11478521687002</v>
      </c>
      <c r="AQ45" s="138">
        <f t="shared" si="46"/>
        <v>377.95584845143526</v>
      </c>
      <c r="AR45"/>
    </row>
    <row r="46" spans="1:44" ht="15" customHeight="1" x14ac:dyDescent="0.25">
      <c r="A46" s="209"/>
      <c r="B46" s="194"/>
      <c r="C46" s="27"/>
      <c r="D46" s="28"/>
      <c r="G46" s="142"/>
      <c r="H46" s="30"/>
      <c r="I46" s="31"/>
      <c r="J46" s="31"/>
      <c r="K46" s="138"/>
      <c r="L46" s="35"/>
      <c r="M46" s="31"/>
      <c r="N46" s="31"/>
      <c r="O46" s="34"/>
      <c r="P46" s="34"/>
      <c r="Q46" s="31"/>
      <c r="R46" s="31"/>
      <c r="S46" s="32"/>
      <c r="T46" s="35"/>
      <c r="U46" s="31"/>
      <c r="V46" s="31"/>
      <c r="W46" s="34"/>
      <c r="X46" s="34"/>
      <c r="Y46" s="31"/>
      <c r="Z46" s="31"/>
      <c r="AA46" s="32"/>
      <c r="AB46" s="35"/>
      <c r="AC46" s="31"/>
      <c r="AD46" s="31"/>
      <c r="AE46" s="34"/>
      <c r="AF46" s="34"/>
      <c r="AG46" s="31"/>
      <c r="AH46" s="31"/>
      <c r="AI46" s="32"/>
      <c r="AJ46" s="33"/>
      <c r="AK46" s="31"/>
      <c r="AL46" s="34"/>
      <c r="AM46" s="31"/>
      <c r="AN46" s="36"/>
      <c r="AO46" s="37"/>
      <c r="AP46" s="138"/>
      <c r="AQ46" s="138"/>
      <c r="AR46"/>
    </row>
    <row r="47" spans="1:44" ht="15" customHeight="1" x14ac:dyDescent="0.25">
      <c r="A47" s="209"/>
      <c r="B47" s="194"/>
      <c r="C47" s="27"/>
      <c r="D47" s="28"/>
      <c r="G47" s="142"/>
      <c r="H47" s="30"/>
      <c r="I47" s="31"/>
      <c r="J47" s="31"/>
      <c r="K47" s="138"/>
      <c r="L47" s="35"/>
      <c r="M47" s="31"/>
      <c r="N47" s="31"/>
      <c r="O47" s="34"/>
      <c r="P47" s="34"/>
      <c r="Q47" s="31"/>
      <c r="R47" s="31"/>
      <c r="S47" s="32"/>
      <c r="T47" s="35"/>
      <c r="U47" s="31"/>
      <c r="V47" s="31"/>
      <c r="W47" s="34"/>
      <c r="X47" s="34"/>
      <c r="Y47" s="31"/>
      <c r="Z47" s="31"/>
      <c r="AA47" s="32"/>
      <c r="AB47" s="35"/>
      <c r="AC47" s="31"/>
      <c r="AD47" s="31"/>
      <c r="AE47" s="34"/>
      <c r="AF47" s="34"/>
      <c r="AG47" s="31"/>
      <c r="AH47" s="31"/>
      <c r="AI47" s="32"/>
      <c r="AJ47" s="33"/>
      <c r="AK47" s="31"/>
      <c r="AL47" s="34"/>
      <c r="AM47" s="31"/>
      <c r="AN47" s="36"/>
      <c r="AO47" s="37"/>
      <c r="AP47" s="138"/>
      <c r="AQ47" s="138"/>
      <c r="AR47"/>
    </row>
    <row r="48" spans="1:44" ht="15" customHeight="1" x14ac:dyDescent="0.25">
      <c r="A48" s="209"/>
      <c r="B48" s="194"/>
      <c r="C48" s="27"/>
      <c r="D48" s="28"/>
      <c r="G48" s="142"/>
      <c r="H48" s="30"/>
      <c r="I48" s="31"/>
      <c r="J48" s="31"/>
      <c r="K48" s="138"/>
      <c r="L48" s="35"/>
      <c r="M48" s="31"/>
      <c r="N48" s="31"/>
      <c r="O48" s="34"/>
      <c r="P48" s="34"/>
      <c r="Q48" s="31"/>
      <c r="R48" s="31"/>
      <c r="S48" s="32"/>
      <c r="T48" s="35"/>
      <c r="U48" s="31"/>
      <c r="V48" s="31"/>
      <c r="W48" s="34"/>
      <c r="X48" s="34"/>
      <c r="Y48" s="31"/>
      <c r="Z48" s="31"/>
      <c r="AA48" s="32"/>
      <c r="AB48" s="35"/>
      <c r="AC48" s="31"/>
      <c r="AD48" s="31"/>
      <c r="AE48" s="34"/>
      <c r="AF48" s="34"/>
      <c r="AG48" s="31"/>
      <c r="AH48" s="31"/>
      <c r="AI48" s="32"/>
      <c r="AJ48" s="33"/>
      <c r="AK48" s="31"/>
      <c r="AL48" s="34"/>
      <c r="AM48" s="31"/>
      <c r="AN48" s="36"/>
      <c r="AO48" s="37"/>
      <c r="AP48" s="138"/>
      <c r="AQ48" s="138"/>
      <c r="AR48"/>
    </row>
    <row r="49" spans="1:44" ht="15" customHeight="1" thickBot="1" x14ac:dyDescent="0.3">
      <c r="A49" s="209"/>
      <c r="B49" s="194"/>
      <c r="C49" s="27"/>
      <c r="D49" s="39"/>
      <c r="E49" s="40"/>
      <c r="F49" s="40"/>
      <c r="G49" s="40"/>
      <c r="H49" s="30"/>
      <c r="I49" s="31"/>
      <c r="J49" s="31"/>
      <c r="K49" s="139" t="str">
        <f t="shared" si="38"/>
        <v/>
      </c>
      <c r="L49" s="35"/>
      <c r="M49" s="31"/>
      <c r="N49" s="31"/>
      <c r="O49" s="34"/>
      <c r="P49" s="34"/>
      <c r="Q49" s="31"/>
      <c r="R49" s="31"/>
      <c r="S49" s="32"/>
      <c r="T49" s="35"/>
      <c r="U49" s="31"/>
      <c r="V49" s="31"/>
      <c r="W49" s="34"/>
      <c r="X49" s="34"/>
      <c r="Y49" s="31"/>
      <c r="Z49" s="31"/>
      <c r="AA49" s="32"/>
      <c r="AB49" s="35"/>
      <c r="AC49" s="31"/>
      <c r="AD49" s="31"/>
      <c r="AE49" s="34"/>
      <c r="AF49" s="34"/>
      <c r="AG49" s="31"/>
      <c r="AH49" s="31"/>
      <c r="AI49" s="32"/>
      <c r="AJ49" s="33" t="str">
        <f t="shared" si="39"/>
        <v/>
      </c>
      <c r="AK49" s="31" t="str">
        <f t="shared" si="40"/>
        <v/>
      </c>
      <c r="AL49" s="34" t="str">
        <f t="shared" si="41"/>
        <v/>
      </c>
      <c r="AM49" s="31" t="str">
        <f t="shared" si="42"/>
        <v/>
      </c>
      <c r="AN49" s="36" t="str">
        <f t="shared" si="43"/>
        <v/>
      </c>
      <c r="AO49" s="42" t="str">
        <f t="shared" si="44"/>
        <v/>
      </c>
      <c r="AP49" s="139" t="str">
        <f t="shared" si="45"/>
        <v/>
      </c>
      <c r="AQ49" s="138" t="str">
        <f t="shared" si="46"/>
        <v/>
      </c>
      <c r="AR49"/>
    </row>
    <row r="50" spans="1:44" ht="15" customHeight="1" x14ac:dyDescent="0.25">
      <c r="A50" s="209"/>
      <c r="B50" s="194"/>
      <c r="C50" s="145" t="s">
        <v>28</v>
      </c>
      <c r="D50" s="44"/>
      <c r="E50" s="45"/>
      <c r="F50" s="45"/>
      <c r="G50" s="46"/>
      <c r="H50" s="47">
        <f t="shared" ref="H50:AQ50" si="47">AVERAGE(H41:H49)</f>
        <v>6.2240000000000002</v>
      </c>
      <c r="I50" s="48">
        <f t="shared" si="47"/>
        <v>590.20000000000005</v>
      </c>
      <c r="J50" s="49">
        <f t="shared" si="47"/>
        <v>94.070599999999999</v>
      </c>
      <c r="K50" s="135">
        <f t="shared" si="47"/>
        <v>402.05880000000008</v>
      </c>
      <c r="L50" s="44">
        <f t="shared" si="47"/>
        <v>123</v>
      </c>
      <c r="M50" s="48">
        <f t="shared" si="47"/>
        <v>785.13247755381803</v>
      </c>
      <c r="N50" s="48">
        <f t="shared" si="47"/>
        <v>42.912799946516643</v>
      </c>
      <c r="O50" s="50">
        <f t="shared" si="47"/>
        <v>1.4699811144477812</v>
      </c>
      <c r="P50" s="50">
        <f t="shared" si="47"/>
        <v>1.4989785116794156</v>
      </c>
      <c r="Q50" s="48">
        <f t="shared" si="47"/>
        <v>25.201980524096875</v>
      </c>
      <c r="R50" s="48">
        <f t="shared" si="47"/>
        <v>148.63748406160204</v>
      </c>
      <c r="S50" s="49">
        <f t="shared" si="47"/>
        <v>135.38500168478865</v>
      </c>
      <c r="T50" s="45">
        <f t="shared" si="47"/>
        <v>100.00000000000003</v>
      </c>
      <c r="U50" s="48">
        <f t="shared" si="47"/>
        <v>764.11830804729038</v>
      </c>
      <c r="V50" s="48">
        <f t="shared" si="47"/>
        <v>44.256433669862943</v>
      </c>
      <c r="W50" s="50">
        <f t="shared" si="47"/>
        <v>1.4699811144477812</v>
      </c>
      <c r="X50" s="50">
        <f t="shared" si="47"/>
        <v>1.4538975653244606</v>
      </c>
      <c r="Y50" s="48">
        <f t="shared" si="47"/>
        <v>21.603654964036757</v>
      </c>
      <c r="Z50" s="48">
        <f t="shared" si="47"/>
        <v>125.74070299565179</v>
      </c>
      <c r="AA50" s="49">
        <f t="shared" si="47"/>
        <v>103.17297447735919</v>
      </c>
      <c r="AB50" s="44">
        <f t="shared" si="47"/>
        <v>85.000000000000028</v>
      </c>
      <c r="AC50" s="48">
        <f t="shared" si="47"/>
        <v>745.70801321059457</v>
      </c>
      <c r="AD50" s="48">
        <f t="shared" si="47"/>
        <v>45.51054124977729</v>
      </c>
      <c r="AE50" s="50">
        <f t="shared" si="47"/>
        <v>1.4699811144477812</v>
      </c>
      <c r="AF50" s="50">
        <f t="shared" si="47"/>
        <v>1.4142575454017872</v>
      </c>
      <c r="AG50" s="48">
        <f t="shared" si="47"/>
        <v>19.058569553856433</v>
      </c>
      <c r="AH50" s="48">
        <f t="shared" si="47"/>
        <v>111.25994510791956</v>
      </c>
      <c r="AI50" s="49">
        <f t="shared" si="47"/>
        <v>82.689719190821293</v>
      </c>
      <c r="AJ50" s="44">
        <f t="shared" si="47"/>
        <v>123</v>
      </c>
      <c r="AK50" s="48">
        <f t="shared" si="47"/>
        <v>699.30687766078483</v>
      </c>
      <c r="AL50" s="45">
        <f t="shared" si="47"/>
        <v>85.000000000000028</v>
      </c>
      <c r="AM50" s="48">
        <f t="shared" si="47"/>
        <v>654.6869307110403</v>
      </c>
      <c r="AN50" s="51">
        <f t="shared" si="47"/>
        <v>13.510079453906821</v>
      </c>
      <c r="AO50" s="52">
        <f t="shared" si="47"/>
        <v>349.65343883039242</v>
      </c>
      <c r="AP50" s="53">
        <f t="shared" si="47"/>
        <v>327.34346535552015</v>
      </c>
      <c r="AQ50" s="53">
        <f t="shared" si="47"/>
        <v>337.80272035378226</v>
      </c>
      <c r="AR50"/>
    </row>
    <row r="51" spans="1:44" ht="15" customHeight="1" x14ac:dyDescent="0.25">
      <c r="A51" s="209"/>
      <c r="B51" s="194"/>
      <c r="C51" s="146" t="s">
        <v>29</v>
      </c>
      <c r="D51" s="54"/>
      <c r="E51" s="55"/>
      <c r="F51" s="55"/>
      <c r="G51" s="56"/>
      <c r="H51" s="57">
        <f t="shared" ref="H51:AQ51" si="48">_xlfn.STDEV.S(H41:H49)</f>
        <v>1.0953675182330351</v>
      </c>
      <c r="I51" s="58">
        <f t="shared" si="48"/>
        <v>29.149614062625236</v>
      </c>
      <c r="J51" s="59">
        <f t="shared" si="48"/>
        <v>11.984443762645002</v>
      </c>
      <c r="K51" s="59">
        <f t="shared" si="48"/>
        <v>23.179628323163431</v>
      </c>
      <c r="L51" s="54">
        <f t="shared" si="48"/>
        <v>1.2449714480976035E-13</v>
      </c>
      <c r="M51" s="58">
        <f t="shared" si="48"/>
        <v>50.887945618235968</v>
      </c>
      <c r="N51" s="58">
        <f t="shared" si="48"/>
        <v>6.0950154296806831</v>
      </c>
      <c r="O51" s="60">
        <f t="shared" si="48"/>
        <v>8.5382602729243973E-2</v>
      </c>
      <c r="P51" s="60">
        <f t="shared" si="48"/>
        <v>0.12617798698191257</v>
      </c>
      <c r="Q51" s="58">
        <f t="shared" si="48"/>
        <v>4.2468397044865442</v>
      </c>
      <c r="R51" s="58">
        <f t="shared" si="48"/>
        <v>22.903925751484216</v>
      </c>
      <c r="S51" s="59">
        <f t="shared" si="48"/>
        <v>17.847058279553167</v>
      </c>
      <c r="T51" s="55">
        <f t="shared" si="48"/>
        <v>1.1675408533417185E-13</v>
      </c>
      <c r="U51" s="58">
        <f t="shared" si="48"/>
        <v>50.542332054988151</v>
      </c>
      <c r="V51" s="58">
        <f t="shared" si="48"/>
        <v>6.3575361710169762</v>
      </c>
      <c r="W51" s="60">
        <f t="shared" si="48"/>
        <v>8.5382602729243973E-2</v>
      </c>
      <c r="X51" s="60">
        <f t="shared" si="48"/>
        <v>0.12552372055596467</v>
      </c>
      <c r="Y51" s="58">
        <f t="shared" si="48"/>
        <v>3.985823273967025</v>
      </c>
      <c r="Z51" s="58">
        <f t="shared" si="48"/>
        <v>19.602716091680602</v>
      </c>
      <c r="AA51" s="59">
        <f t="shared" si="48"/>
        <v>14.127975038656039</v>
      </c>
      <c r="AB51" s="54">
        <f t="shared" si="48"/>
        <v>6.2753435275395814E-14</v>
      </c>
      <c r="AC51" s="58">
        <f t="shared" si="48"/>
        <v>50.38673609015585</v>
      </c>
      <c r="AD51" s="58">
        <f t="shared" si="48"/>
        <v>6.6060785189481566</v>
      </c>
      <c r="AE51" s="60">
        <f t="shared" si="48"/>
        <v>8.5382602729243973E-2</v>
      </c>
      <c r="AF51" s="60">
        <f t="shared" si="48"/>
        <v>0.12533501807214606</v>
      </c>
      <c r="AG51" s="58">
        <f t="shared" si="48"/>
        <v>3.8133492318614945</v>
      </c>
      <c r="AH51" s="58">
        <f t="shared" si="48"/>
        <v>18.215909996850264</v>
      </c>
      <c r="AI51" s="59">
        <f t="shared" si="48"/>
        <v>11.746137877586429</v>
      </c>
      <c r="AJ51" s="54">
        <f t="shared" si="48"/>
        <v>1.2449714480976035E-13</v>
      </c>
      <c r="AK51" s="58">
        <f t="shared" si="48"/>
        <v>47.140324014726637</v>
      </c>
      <c r="AL51" s="55">
        <f t="shared" si="48"/>
        <v>6.2753435275395814E-14</v>
      </c>
      <c r="AM51" s="58">
        <f t="shared" si="48"/>
        <v>47.430551951771626</v>
      </c>
      <c r="AN51" s="61">
        <f t="shared" si="48"/>
        <v>1.4450998858471837</v>
      </c>
      <c r="AO51" s="62">
        <f t="shared" si="48"/>
        <v>23.570162007363319</v>
      </c>
      <c r="AP51" s="63">
        <f t="shared" si="48"/>
        <v>23.715275975885813</v>
      </c>
      <c r="AQ51" s="63">
        <f t="shared" si="48"/>
        <v>23.590931706450561</v>
      </c>
      <c r="AR51"/>
    </row>
    <row r="52" spans="1:44" ht="15" customHeight="1" thickBot="1" x14ac:dyDescent="0.3">
      <c r="A52" s="209"/>
      <c r="B52" s="195"/>
      <c r="C52" s="147" t="s">
        <v>30</v>
      </c>
      <c r="D52" s="153"/>
      <c r="E52" s="154"/>
      <c r="F52" s="154"/>
      <c r="G52" s="155"/>
      <c r="H52" s="67">
        <f t="shared" ref="H52:AQ52" si="49">_xlfn.STDEV.S(H41:H49)/SQRT(COUNT(H41:H49))</f>
        <v>0.48986324622286137</v>
      </c>
      <c r="I52" s="68">
        <f t="shared" si="49"/>
        <v>13.036103712382767</v>
      </c>
      <c r="J52" s="69">
        <f t="shared" si="49"/>
        <v>5.3596061851595156</v>
      </c>
      <c r="K52" s="136">
        <f t="shared" si="49"/>
        <v>10.366244924754579</v>
      </c>
      <c r="L52" s="64">
        <f t="shared" si="49"/>
        <v>5.5676815759851853E-14</v>
      </c>
      <c r="M52" s="68">
        <f t="shared" si="49"/>
        <v>22.757781127537637</v>
      </c>
      <c r="N52" s="68">
        <f t="shared" si="49"/>
        <v>2.7257737649352194</v>
      </c>
      <c r="O52" s="70">
        <f t="shared" si="49"/>
        <v>3.8184260759689719E-2</v>
      </c>
      <c r="P52" s="70">
        <f t="shared" si="49"/>
        <v>5.6428511231128006E-2</v>
      </c>
      <c r="Q52" s="68">
        <f t="shared" si="49"/>
        <v>1.8992444537554063</v>
      </c>
      <c r="R52" s="68">
        <f t="shared" si="49"/>
        <v>10.242946986385332</v>
      </c>
      <c r="S52" s="69">
        <f t="shared" si="49"/>
        <v>7.981447102296265</v>
      </c>
      <c r="T52" s="65">
        <f t="shared" si="49"/>
        <v>5.22140142916039E-14</v>
      </c>
      <c r="U52" s="68">
        <f t="shared" si="49"/>
        <v>22.603218043264029</v>
      </c>
      <c r="V52" s="68">
        <f t="shared" si="49"/>
        <v>2.8431766095615374</v>
      </c>
      <c r="W52" s="70">
        <f t="shared" si="49"/>
        <v>3.8184260759689719E-2</v>
      </c>
      <c r="X52" s="70">
        <f t="shared" si="49"/>
        <v>5.6135914390364937E-2</v>
      </c>
      <c r="Y52" s="68">
        <f t="shared" si="49"/>
        <v>1.782514357378207</v>
      </c>
      <c r="Z52" s="68">
        <f t="shared" si="49"/>
        <v>8.7666011449253638</v>
      </c>
      <c r="AA52" s="69">
        <f t="shared" si="49"/>
        <v>6.3182225141710244</v>
      </c>
      <c r="AB52" s="64">
        <f t="shared" si="49"/>
        <v>2.8064189419483655E-14</v>
      </c>
      <c r="AC52" s="68">
        <f t="shared" si="49"/>
        <v>22.533633412386088</v>
      </c>
      <c r="AD52" s="68">
        <f t="shared" si="49"/>
        <v>2.9543281266138419</v>
      </c>
      <c r="AE52" s="70">
        <f t="shared" si="49"/>
        <v>3.8184260759689719E-2</v>
      </c>
      <c r="AF52" s="70">
        <f t="shared" si="49"/>
        <v>5.6051524074096644E-2</v>
      </c>
      <c r="AG52" s="68">
        <f t="shared" si="49"/>
        <v>1.7053816208777817</v>
      </c>
      <c r="AH52" s="68">
        <f t="shared" si="49"/>
        <v>8.1464026049950338</v>
      </c>
      <c r="AI52" s="69">
        <f t="shared" si="49"/>
        <v>5.2530325534736715</v>
      </c>
      <c r="AJ52" s="64">
        <f t="shared" si="49"/>
        <v>5.5676815759851853E-14</v>
      </c>
      <c r="AK52" s="68">
        <f t="shared" si="49"/>
        <v>21.081793795658911</v>
      </c>
      <c r="AL52" s="65">
        <f t="shared" si="49"/>
        <v>2.8064189419483655E-14</v>
      </c>
      <c r="AM52" s="68">
        <f t="shared" si="49"/>
        <v>21.211587674899334</v>
      </c>
      <c r="AN52" s="71">
        <f t="shared" si="49"/>
        <v>0.64626831580629784</v>
      </c>
      <c r="AO52" s="161">
        <f t="shared" si="49"/>
        <v>10.540896897829455</v>
      </c>
      <c r="AP52" s="163">
        <f t="shared" si="49"/>
        <v>10.605793837449667</v>
      </c>
      <c r="AQ52" s="73">
        <f t="shared" si="49"/>
        <v>10.550185389635713</v>
      </c>
      <c r="AR52"/>
    </row>
    <row r="53" spans="1:44" ht="15" customHeight="1" x14ac:dyDescent="0.25">
      <c r="A53" s="209"/>
      <c r="B53" s="193" t="s">
        <v>70</v>
      </c>
      <c r="C53" s="16">
        <v>193</v>
      </c>
      <c r="D53" s="15"/>
      <c r="E53" s="16"/>
      <c r="F53" s="16"/>
      <c r="G53" s="14"/>
      <c r="H53" s="22">
        <v>6.06</v>
      </c>
      <c r="I53" s="19">
        <v>599</v>
      </c>
      <c r="J53" s="19">
        <v>78.84999999999998</v>
      </c>
      <c r="K53" s="148">
        <f t="shared" ref="K53:K58" si="50">IF(I53="","",I53-2*J53)</f>
        <v>441.30000000000007</v>
      </c>
      <c r="L53" s="23">
        <v>174</v>
      </c>
      <c r="M53" s="19">
        <v>844.39028392543241</v>
      </c>
      <c r="N53" s="19">
        <v>34.175558752624013</v>
      </c>
      <c r="O53" s="22">
        <v>1.4812028695362027</v>
      </c>
      <c r="P53" s="22">
        <v>1.5576559168947579</v>
      </c>
      <c r="Q53" s="19">
        <v>46.211576314162556</v>
      </c>
      <c r="R53" s="19">
        <v>225.95059577249151</v>
      </c>
      <c r="S53" s="20">
        <v>263.37986717920091</v>
      </c>
      <c r="T53" s="23">
        <v>99.999999999999986</v>
      </c>
      <c r="U53" s="19">
        <v>786.2585576262295</v>
      </c>
      <c r="V53" s="19">
        <v>36.953635460378941</v>
      </c>
      <c r="W53" s="22">
        <v>1.4812028695362027</v>
      </c>
      <c r="X53" s="22">
        <v>1.4405554593210623</v>
      </c>
      <c r="Y53" s="19">
        <v>31.89287300125099</v>
      </c>
      <c r="Z53" s="19">
        <v>160.52109954784558</v>
      </c>
      <c r="AA53" s="20">
        <v>128.49977053732562</v>
      </c>
      <c r="AB53" s="23">
        <v>132.99999999999997</v>
      </c>
      <c r="AC53" s="19">
        <v>819.57611226694144</v>
      </c>
      <c r="AD53" s="19">
        <v>35.306133996681702</v>
      </c>
      <c r="AE53" s="22">
        <v>1.4812028695362027</v>
      </c>
      <c r="AF53" s="22">
        <v>1.5077765611270975</v>
      </c>
      <c r="AG53" s="19">
        <v>38.971522156853581</v>
      </c>
      <c r="AH53" s="19">
        <v>191.8167924481306</v>
      </c>
      <c r="AI53" s="20">
        <v>188.07351356871547</v>
      </c>
      <c r="AJ53" s="21">
        <f>IF(L53="","",L53)</f>
        <v>174</v>
      </c>
      <c r="AK53" s="19">
        <f>IF(L53="","",(M53-2*N53))</f>
        <v>776.03916642018442</v>
      </c>
      <c r="AL53" s="22">
        <f>IF(L53="","",AB53)</f>
        <v>132.99999999999997</v>
      </c>
      <c r="AM53" s="19">
        <f>IF(L53="","",AC53-2*AD53)</f>
        <v>748.96384427357805</v>
      </c>
      <c r="AN53" s="159">
        <f>IF(L53="","",(AK53-AM53)/(AM53*(AJ53-AL53))*7500.6)</f>
        <v>6.6134020938312981</v>
      </c>
      <c r="AO53" s="25">
        <f>IF(L53="","",AK53/2)</f>
        <v>388.01958321009221</v>
      </c>
      <c r="AP53" s="148">
        <f>IF(L53="","",AM53/2)</f>
        <v>374.48192213678902</v>
      </c>
      <c r="AQ53" s="20">
        <f>IF(L53="","",(U53-2*V53)/2)</f>
        <v>356.17564335273579</v>
      </c>
      <c r="AR53"/>
    </row>
    <row r="54" spans="1:44" ht="15" customHeight="1" x14ac:dyDescent="0.25">
      <c r="A54" s="209"/>
      <c r="B54" s="194"/>
      <c r="C54" s="143">
        <v>198</v>
      </c>
      <c r="D54" s="28"/>
      <c r="E54" s="143"/>
      <c r="F54" s="143"/>
      <c r="G54" s="27"/>
      <c r="H54" s="144">
        <v>8.0500000000000007</v>
      </c>
      <c r="I54" s="31">
        <v>604</v>
      </c>
      <c r="J54" s="31">
        <v>95.921000000000006</v>
      </c>
      <c r="K54" s="149">
        <f t="shared" si="50"/>
        <v>412.15800000000002</v>
      </c>
      <c r="L54" s="35">
        <v>174.00000000000026</v>
      </c>
      <c r="M54" s="31">
        <v>814.74128351508102</v>
      </c>
      <c r="N54" s="31">
        <v>44.780875151730626</v>
      </c>
      <c r="O54" s="34">
        <v>1.4134614614614616</v>
      </c>
      <c r="P54" s="34">
        <v>1.5154344272511766</v>
      </c>
      <c r="Q54" s="31">
        <v>31.10450517274672</v>
      </c>
      <c r="R54" s="31">
        <v>190.07778028216714</v>
      </c>
      <c r="S54" s="32">
        <v>187.83110755420802</v>
      </c>
      <c r="T54" s="35">
        <v>99.999999999999886</v>
      </c>
      <c r="U54" s="31">
        <v>761.03981591297156</v>
      </c>
      <c r="V54" s="31">
        <v>48.381534033029418</v>
      </c>
      <c r="W54" s="34">
        <v>1.4134614614614616</v>
      </c>
      <c r="X54" s="34">
        <v>1.4026525045907077</v>
      </c>
      <c r="Y54" s="31">
        <v>21.000597773447623</v>
      </c>
      <c r="Z54" s="31">
        <v>124.37424488163774</v>
      </c>
      <c r="AA54" s="32">
        <v>91.523943786580489</v>
      </c>
      <c r="AB54" s="35">
        <v>133</v>
      </c>
      <c r="AC54" s="31">
        <v>791.7440633383336</v>
      </c>
      <c r="AD54" s="31">
        <v>46.250572746549864</v>
      </c>
      <c r="AE54" s="34">
        <v>1.4134614614614616</v>
      </c>
      <c r="AF54" s="34">
        <v>1.4672786920769876</v>
      </c>
      <c r="AG54" s="31">
        <v>25.982638746389263</v>
      </c>
      <c r="AH54" s="31">
        <v>155.01018591794286</v>
      </c>
      <c r="AI54" s="32">
        <v>134.03799148922681</v>
      </c>
      <c r="AJ54" s="33">
        <f t="shared" ref="AJ54:AJ58" si="51">IF(L54="","",L54)</f>
        <v>174.00000000000026</v>
      </c>
      <c r="AK54" s="31">
        <f t="shared" ref="AK54:AK58" si="52">IF(L54="","",(M54-2*N54))</f>
        <v>725.17953321161974</v>
      </c>
      <c r="AL54" s="34">
        <f t="shared" ref="AL54:AL58" si="53">IF(L54="","",AB54)</f>
        <v>133</v>
      </c>
      <c r="AM54" s="31">
        <f t="shared" ref="AM54:AM58" si="54">IF(L54="","",AC54-2*AD54)</f>
        <v>699.24291784523393</v>
      </c>
      <c r="AN54" s="160">
        <f t="shared" ref="AN54:AN58" si="55">IF(L54="","",(AK54-AM54)/(AM54*(AJ54-AL54))*7500.6)</f>
        <v>6.7857424795531225</v>
      </c>
      <c r="AO54" s="37">
        <f t="shared" ref="AO54:AO58" si="56">IF(L54="","",AK54/2)</f>
        <v>362.58976660580987</v>
      </c>
      <c r="AP54" s="149">
        <f t="shared" ref="AP54:AP58" si="57">IF(L54="","",AM54/2)</f>
        <v>349.62145892261697</v>
      </c>
      <c r="AQ54" s="32">
        <f t="shared" ref="AQ54:AQ58" si="58">IF(L54="","",(U54-2*V54)/2)</f>
        <v>332.13837392345636</v>
      </c>
      <c r="AR54"/>
    </row>
    <row r="55" spans="1:44" ht="15" customHeight="1" x14ac:dyDescent="0.25">
      <c r="A55" s="209"/>
      <c r="B55" s="194"/>
      <c r="C55" s="143">
        <v>241</v>
      </c>
      <c r="D55" s="28"/>
      <c r="E55" s="143"/>
      <c r="F55" s="143"/>
      <c r="G55" s="27"/>
      <c r="H55" s="144">
        <v>7.4</v>
      </c>
      <c r="I55" s="31">
        <v>640</v>
      </c>
      <c r="J55" s="31">
        <v>99.152000000000015</v>
      </c>
      <c r="K55" s="149">
        <f t="shared" si="50"/>
        <v>441.69599999999997</v>
      </c>
      <c r="L55" s="35">
        <v>173.9999999999996</v>
      </c>
      <c r="M55" s="31">
        <v>810.10964633971662</v>
      </c>
      <c r="N55" s="31">
        <v>49.132668609059849</v>
      </c>
      <c r="O55" s="34">
        <v>1.4342829496162828</v>
      </c>
      <c r="P55" s="34">
        <v>1.4070071031614368</v>
      </c>
      <c r="Q55" s="31">
        <v>28.977789771980092</v>
      </c>
      <c r="R55" s="31">
        <v>184.78162864614779</v>
      </c>
      <c r="S55" s="32">
        <v>168.04640334332356</v>
      </c>
      <c r="T55" s="35">
        <v>99.999999999999957</v>
      </c>
      <c r="U55" s="31">
        <v>759.76384375349869</v>
      </c>
      <c r="V55" s="31">
        <v>52.893474217189926</v>
      </c>
      <c r="W55" s="34">
        <v>1.4342829496162828</v>
      </c>
      <c r="X55" s="34">
        <v>1.3069667809371741</v>
      </c>
      <c r="Y55" s="31">
        <v>20.360290787897668</v>
      </c>
      <c r="Z55" s="31">
        <v>141.12468329689491</v>
      </c>
      <c r="AA55" s="32">
        <v>82.418673545563266</v>
      </c>
      <c r="AB55" s="35">
        <v>132.99999999999997</v>
      </c>
      <c r="AC55" s="31">
        <v>789.00866091182934</v>
      </c>
      <c r="AD55" s="31">
        <v>50.636860225732441</v>
      </c>
      <c r="AE55" s="34">
        <v>1.4342829496162828</v>
      </c>
      <c r="AF55" s="34">
        <v>1.3652112990823613</v>
      </c>
      <c r="AG55" s="31">
        <v>24.693619595000047</v>
      </c>
      <c r="AH55" s="31">
        <v>163.05732413606481</v>
      </c>
      <c r="AI55" s="32">
        <v>120.41241603949572</v>
      </c>
      <c r="AJ55" s="33">
        <f t="shared" si="51"/>
        <v>173.9999999999996</v>
      </c>
      <c r="AK55" s="31">
        <f t="shared" si="52"/>
        <v>711.84430912159689</v>
      </c>
      <c r="AL55" s="34">
        <f t="shared" si="53"/>
        <v>132.99999999999997</v>
      </c>
      <c r="AM55" s="31">
        <f t="shared" si="54"/>
        <v>687.73494046036444</v>
      </c>
      <c r="AN55" s="160">
        <f t="shared" si="55"/>
        <v>6.4132312107574467</v>
      </c>
      <c r="AO55" s="37">
        <f t="shared" si="56"/>
        <v>355.92215456079845</v>
      </c>
      <c r="AP55" s="149">
        <f t="shared" si="57"/>
        <v>343.86747023018222</v>
      </c>
      <c r="AQ55" s="32">
        <f t="shared" si="58"/>
        <v>326.98844765955943</v>
      </c>
    </row>
    <row r="56" spans="1:44" ht="15" customHeight="1" x14ac:dyDescent="0.25">
      <c r="A56" s="209"/>
      <c r="B56" s="194"/>
      <c r="C56" s="143">
        <v>639</v>
      </c>
      <c r="D56" s="28"/>
      <c r="E56" s="143"/>
      <c r="F56" s="143"/>
      <c r="G56" s="27"/>
      <c r="H56" s="144">
        <v>8.3699999999999992</v>
      </c>
      <c r="I56" s="31">
        <v>581</v>
      </c>
      <c r="J56" s="31">
        <v>105.492</v>
      </c>
      <c r="K56" s="149">
        <f t="shared" si="50"/>
        <v>370.01599999999996</v>
      </c>
      <c r="L56" s="35">
        <v>173.99999999999957</v>
      </c>
      <c r="M56" s="31">
        <v>770.49848897596985</v>
      </c>
      <c r="N56" s="31">
        <v>52.205608557413349</v>
      </c>
      <c r="O56" s="34">
        <v>1.3376996996996997</v>
      </c>
      <c r="P56" s="34">
        <v>1.5105800121523856</v>
      </c>
      <c r="Q56" s="31">
        <v>21.833484771420714</v>
      </c>
      <c r="R56" s="31">
        <v>162.56614164526874</v>
      </c>
      <c r="S56" s="32">
        <v>147.98869136555234</v>
      </c>
      <c r="T56" s="35">
        <v>100.00000000000006</v>
      </c>
      <c r="U56" s="31">
        <v>722.77342135642277</v>
      </c>
      <c r="V56" s="31">
        <v>56.261428687175489</v>
      </c>
      <c r="W56" s="34">
        <v>1.3376996996996997</v>
      </c>
      <c r="X56" s="34">
        <v>1.4016840782263336</v>
      </c>
      <c r="Y56" s="31">
        <v>14.061441095426117</v>
      </c>
      <c r="Z56" s="31">
        <v>104.45289942629691</v>
      </c>
      <c r="AA56" s="32">
        <v>72.304069669524011</v>
      </c>
      <c r="AB56" s="35">
        <v>133.00000000000009</v>
      </c>
      <c r="AC56" s="31">
        <v>749.05712010628838</v>
      </c>
      <c r="AD56" s="31">
        <v>53.946705683977584</v>
      </c>
      <c r="AE56" s="34">
        <v>1.3376996996996997</v>
      </c>
      <c r="AF56" s="34">
        <v>1.4618269606869094</v>
      </c>
      <c r="AG56" s="31">
        <v>17.732247663784083</v>
      </c>
      <c r="AH56" s="31">
        <v>129.60359085175833</v>
      </c>
      <c r="AI56" s="32">
        <v>105.37096405770781</v>
      </c>
      <c r="AJ56" s="33">
        <f t="shared" si="51"/>
        <v>173.99999999999957</v>
      </c>
      <c r="AK56" s="31">
        <f t="shared" si="52"/>
        <v>666.08727186114311</v>
      </c>
      <c r="AL56" s="34">
        <f t="shared" si="53"/>
        <v>133.00000000000009</v>
      </c>
      <c r="AM56" s="31">
        <f t="shared" si="54"/>
        <v>641.16370873833318</v>
      </c>
      <c r="AN56" s="160">
        <f t="shared" si="55"/>
        <v>7.1113711662908905</v>
      </c>
      <c r="AO56" s="37">
        <f t="shared" si="56"/>
        <v>333.04363593057155</v>
      </c>
      <c r="AP56" s="149">
        <f t="shared" si="57"/>
        <v>320.58185436916659</v>
      </c>
      <c r="AQ56" s="32">
        <f t="shared" si="58"/>
        <v>305.12528199103588</v>
      </c>
    </row>
    <row r="57" spans="1:44" ht="15" customHeight="1" x14ac:dyDescent="0.25">
      <c r="A57" s="209"/>
      <c r="B57" s="194"/>
      <c r="C57" s="143">
        <v>640</v>
      </c>
      <c r="D57" s="28"/>
      <c r="E57" s="143"/>
      <c r="F57" s="143"/>
      <c r="G57" s="29"/>
      <c r="H57" s="144">
        <v>7.27</v>
      </c>
      <c r="I57" s="31">
        <v>658</v>
      </c>
      <c r="J57" s="31">
        <v>90.795000000000016</v>
      </c>
      <c r="K57" s="149">
        <f t="shared" si="50"/>
        <v>476.40999999999997</v>
      </c>
      <c r="L57" s="35">
        <v>174.00000000000003</v>
      </c>
      <c r="M57" s="31">
        <v>893.13198064693802</v>
      </c>
      <c r="N57" s="31">
        <v>46.06695114482612</v>
      </c>
      <c r="O57" s="34">
        <v>1.3197624290957626</v>
      </c>
      <c r="P57" s="34">
        <v>1.493401908484784</v>
      </c>
      <c r="Q57" s="31">
        <v>28.472348819714405</v>
      </c>
      <c r="R57" s="31">
        <v>162.08637601682025</v>
      </c>
      <c r="S57" s="32">
        <v>201.67708780999013</v>
      </c>
      <c r="T57" s="35">
        <v>100.00000000000014</v>
      </c>
      <c r="U57" s="31">
        <v>841.68021405309264</v>
      </c>
      <c r="V57" s="31">
        <v>49.24262001734914</v>
      </c>
      <c r="W57" s="34">
        <v>1.3197624290957626</v>
      </c>
      <c r="X57" s="34">
        <v>1.3970920461486476</v>
      </c>
      <c r="Y57" s="31">
        <v>19.012210332226747</v>
      </c>
      <c r="Z57" s="31">
        <v>111.18595364038974</v>
      </c>
      <c r="AA57" s="32">
        <v>100.60670401089919</v>
      </c>
      <c r="AB57" s="35">
        <v>133.00000000000003</v>
      </c>
      <c r="AC57" s="31">
        <v>871.01104065492223</v>
      </c>
      <c r="AD57" s="31">
        <v>47.377506773777831</v>
      </c>
      <c r="AE57" s="34">
        <v>1.3197624290957626</v>
      </c>
      <c r="AF57" s="34">
        <v>1.4520914552606983</v>
      </c>
      <c r="AG57" s="31">
        <v>23.673130642301086</v>
      </c>
      <c r="AH57" s="31">
        <v>135.72374923248037</v>
      </c>
      <c r="AI57" s="32">
        <v>145.26123531297793</v>
      </c>
      <c r="AJ57" s="33">
        <f t="shared" si="51"/>
        <v>174.00000000000003</v>
      </c>
      <c r="AK57" s="31">
        <f t="shared" si="52"/>
        <v>800.99807835728575</v>
      </c>
      <c r="AL57" s="34">
        <f t="shared" si="53"/>
        <v>133.00000000000003</v>
      </c>
      <c r="AM57" s="31">
        <f t="shared" si="54"/>
        <v>776.25602710736655</v>
      </c>
      <c r="AN57" s="160">
        <f t="shared" si="55"/>
        <v>5.8309976418566896</v>
      </c>
      <c r="AO57" s="37">
        <f t="shared" si="56"/>
        <v>400.49903917864287</v>
      </c>
      <c r="AP57" s="149">
        <f t="shared" si="57"/>
        <v>388.12801355368327</v>
      </c>
      <c r="AQ57" s="32">
        <f t="shared" si="58"/>
        <v>371.59748700919715</v>
      </c>
    </row>
    <row r="58" spans="1:44" ht="15" customHeight="1" x14ac:dyDescent="0.25">
      <c r="A58" s="209"/>
      <c r="B58" s="194"/>
      <c r="C58" s="143">
        <v>662</v>
      </c>
      <c r="D58" s="28"/>
      <c r="E58" s="143"/>
      <c r="F58" s="143"/>
      <c r="G58" s="27"/>
      <c r="H58" s="144">
        <v>8.6999999999999993</v>
      </c>
      <c r="I58" s="31">
        <v>607</v>
      </c>
      <c r="J58" s="31">
        <v>94.828999999999994</v>
      </c>
      <c r="K58" s="149">
        <f t="shared" si="50"/>
        <v>417.34199999999998</v>
      </c>
      <c r="L58" s="35">
        <v>174.00000000000009</v>
      </c>
      <c r="M58" s="31">
        <v>790.18247449030127</v>
      </c>
      <c r="N58" s="31">
        <v>49.296795811921811</v>
      </c>
      <c r="O58" s="34">
        <v>1.3297997997997999</v>
      </c>
      <c r="P58" s="34">
        <v>1.4465592129940579</v>
      </c>
      <c r="Q58" s="31">
        <v>23.155901869367245</v>
      </c>
      <c r="R58" s="31">
        <v>164.35180675439986</v>
      </c>
      <c r="S58" s="32">
        <v>162.72109913088627</v>
      </c>
      <c r="T58" s="35">
        <v>100.00000000000003</v>
      </c>
      <c r="U58" s="31">
        <v>743.32732508165032</v>
      </c>
      <c r="V58" s="31">
        <v>52.899505158795826</v>
      </c>
      <c r="W58" s="34">
        <v>1.3297997997997999</v>
      </c>
      <c r="X58" s="34">
        <v>1.3480416109519175</v>
      </c>
      <c r="Y58" s="31">
        <v>15.04961510895626</v>
      </c>
      <c r="Z58" s="31">
        <v>117.51792880225095</v>
      </c>
      <c r="AA58" s="32">
        <v>80.336550095508585</v>
      </c>
      <c r="AB58" s="35">
        <v>133.0000000000002</v>
      </c>
      <c r="AC58" s="31">
        <v>768.96601193736296</v>
      </c>
      <c r="AD58" s="31">
        <v>50.860626837832491</v>
      </c>
      <c r="AE58" s="34">
        <v>1.3297997997997999</v>
      </c>
      <c r="AF58" s="34">
        <v>1.4020813070234952</v>
      </c>
      <c r="AG58" s="31">
        <v>18.854095591525869</v>
      </c>
      <c r="AH58" s="31">
        <v>138.83751269952319</v>
      </c>
      <c r="AI58" s="32">
        <v>116.31089903321983</v>
      </c>
      <c r="AJ58" s="33">
        <f t="shared" si="51"/>
        <v>174.00000000000009</v>
      </c>
      <c r="AK58" s="31">
        <f t="shared" si="52"/>
        <v>691.58888286645765</v>
      </c>
      <c r="AL58" s="34">
        <f t="shared" si="53"/>
        <v>133.0000000000002</v>
      </c>
      <c r="AM58" s="31">
        <f t="shared" si="54"/>
        <v>667.24475826169794</v>
      </c>
      <c r="AN58" s="160">
        <f t="shared" si="55"/>
        <v>6.674536930564007</v>
      </c>
      <c r="AO58" s="37">
        <f t="shared" si="56"/>
        <v>345.79444143322883</v>
      </c>
      <c r="AP58" s="149">
        <f t="shared" si="57"/>
        <v>333.62237913084897</v>
      </c>
      <c r="AQ58" s="32">
        <f t="shared" si="58"/>
        <v>318.76415738202934</v>
      </c>
    </row>
    <row r="59" spans="1:44" ht="15" customHeight="1" x14ac:dyDescent="0.25">
      <c r="A59" s="209"/>
      <c r="B59" s="194"/>
      <c r="C59" s="143"/>
      <c r="D59" s="28"/>
      <c r="E59" s="143"/>
      <c r="F59" s="143"/>
      <c r="G59" s="27"/>
      <c r="H59" s="144"/>
      <c r="I59" s="31"/>
      <c r="J59" s="31"/>
      <c r="K59" s="149"/>
      <c r="L59" s="35"/>
      <c r="M59" s="31"/>
      <c r="N59" s="31"/>
      <c r="O59" s="34"/>
      <c r="P59" s="34"/>
      <c r="Q59" s="31"/>
      <c r="R59" s="31"/>
      <c r="S59" s="32"/>
      <c r="T59" s="35"/>
      <c r="U59" s="31"/>
      <c r="V59" s="31"/>
      <c r="W59" s="34"/>
      <c r="X59" s="34"/>
      <c r="Y59" s="31"/>
      <c r="Z59" s="31"/>
      <c r="AA59" s="32"/>
      <c r="AB59" s="35"/>
      <c r="AC59" s="31"/>
      <c r="AD59" s="31"/>
      <c r="AE59" s="34"/>
      <c r="AF59" s="34"/>
      <c r="AG59" s="31"/>
      <c r="AH59" s="31"/>
      <c r="AI59" s="32"/>
      <c r="AJ59" s="33"/>
      <c r="AK59" s="31"/>
      <c r="AL59" s="34"/>
      <c r="AM59" s="31"/>
      <c r="AN59" s="160"/>
      <c r="AO59" s="37"/>
      <c r="AP59" s="149"/>
      <c r="AQ59" s="32"/>
    </row>
    <row r="60" spans="1:44" ht="15" customHeight="1" x14ac:dyDescent="0.25">
      <c r="A60" s="209"/>
      <c r="B60" s="194"/>
      <c r="C60" s="143"/>
      <c r="D60" s="28"/>
      <c r="E60" s="143"/>
      <c r="F60" s="143"/>
      <c r="G60" s="27"/>
      <c r="H60" s="144"/>
      <c r="I60" s="31"/>
      <c r="J60" s="31"/>
      <c r="K60" s="149"/>
      <c r="L60" s="35"/>
      <c r="M60" s="31"/>
      <c r="N60" s="31"/>
      <c r="O60" s="34"/>
      <c r="P60" s="34"/>
      <c r="Q60" s="31"/>
      <c r="R60" s="31"/>
      <c r="S60" s="32"/>
      <c r="T60" s="35"/>
      <c r="U60" s="31"/>
      <c r="V60" s="31"/>
      <c r="W60" s="34"/>
      <c r="X60" s="34"/>
      <c r="Y60" s="31"/>
      <c r="Z60" s="31"/>
      <c r="AA60" s="32"/>
      <c r="AB60" s="35"/>
      <c r="AC60" s="31"/>
      <c r="AD60" s="31"/>
      <c r="AE60" s="34"/>
      <c r="AF60" s="34"/>
      <c r="AG60" s="31"/>
      <c r="AH60" s="31"/>
      <c r="AI60" s="32"/>
      <c r="AJ60" s="33"/>
      <c r="AK60" s="31"/>
      <c r="AL60" s="34"/>
      <c r="AM60" s="31"/>
      <c r="AN60" s="160"/>
      <c r="AO60" s="37"/>
      <c r="AP60" s="149"/>
      <c r="AQ60" s="32"/>
    </row>
    <row r="61" spans="1:44" ht="15" customHeight="1" thickBot="1" x14ac:dyDescent="0.3">
      <c r="A61" s="209"/>
      <c r="B61" s="194"/>
      <c r="C61" s="143"/>
      <c r="D61" s="39"/>
      <c r="E61" s="40"/>
      <c r="F61" s="40"/>
      <c r="G61" s="123"/>
      <c r="H61" s="144"/>
      <c r="I61" s="31"/>
      <c r="J61" s="31"/>
      <c r="K61" s="150"/>
      <c r="L61" s="35"/>
      <c r="M61" s="31"/>
      <c r="N61" s="31"/>
      <c r="O61" s="34"/>
      <c r="P61" s="34"/>
      <c r="Q61" s="31"/>
      <c r="R61" s="31"/>
      <c r="S61" s="32"/>
      <c r="T61" s="35"/>
      <c r="U61" s="31"/>
      <c r="V61" s="31"/>
      <c r="W61" s="34"/>
      <c r="X61" s="34"/>
      <c r="Y61" s="31"/>
      <c r="Z61" s="31"/>
      <c r="AA61" s="32"/>
      <c r="AB61" s="35"/>
      <c r="AC61" s="31"/>
      <c r="AD61" s="31"/>
      <c r="AE61" s="34"/>
      <c r="AF61" s="34"/>
      <c r="AG61" s="31"/>
      <c r="AH61" s="31"/>
      <c r="AI61" s="32"/>
      <c r="AJ61" s="33"/>
      <c r="AK61" s="31"/>
      <c r="AL61" s="34"/>
      <c r="AM61" s="31"/>
      <c r="AN61" s="160"/>
      <c r="AO61" s="42"/>
      <c r="AP61" s="150"/>
      <c r="AQ61" s="32"/>
    </row>
    <row r="62" spans="1:44" ht="15" customHeight="1" x14ac:dyDescent="0.25">
      <c r="A62" s="209"/>
      <c r="B62" s="194"/>
      <c r="C62" s="145" t="s">
        <v>28</v>
      </c>
      <c r="D62" s="156"/>
      <c r="E62" s="157"/>
      <c r="F62" s="157"/>
      <c r="G62" s="158"/>
      <c r="H62" s="47">
        <f t="shared" ref="H62:AQ62" si="59">AVERAGE(H53:H58)</f>
        <v>7.6416666666666657</v>
      </c>
      <c r="I62" s="48">
        <f t="shared" si="59"/>
        <v>614.83333333333337</v>
      </c>
      <c r="J62" s="49">
        <f t="shared" si="59"/>
        <v>94.17316666666666</v>
      </c>
      <c r="K62" s="135">
        <f t="shared" si="59"/>
        <v>426.48700000000002</v>
      </c>
      <c r="L62" s="44">
        <f t="shared" si="59"/>
        <v>173.99999999999989</v>
      </c>
      <c r="M62" s="48">
        <f t="shared" si="59"/>
        <v>820.50902631557335</v>
      </c>
      <c r="N62" s="48">
        <f t="shared" si="59"/>
        <v>45.943076337929291</v>
      </c>
      <c r="O62" s="50">
        <f t="shared" si="59"/>
        <v>1.3860348682015349</v>
      </c>
      <c r="P62" s="50">
        <f t="shared" si="59"/>
        <v>1.4884397634897664</v>
      </c>
      <c r="Q62" s="48">
        <f t="shared" si="59"/>
        <v>29.959267786565288</v>
      </c>
      <c r="R62" s="48">
        <f t="shared" si="59"/>
        <v>181.63572151954926</v>
      </c>
      <c r="S62" s="49">
        <f t="shared" si="59"/>
        <v>188.60737606386019</v>
      </c>
      <c r="T62" s="45">
        <f t="shared" si="59"/>
        <v>100</v>
      </c>
      <c r="U62" s="48">
        <f t="shared" si="59"/>
        <v>769.14052963064421</v>
      </c>
      <c r="V62" s="48">
        <f t="shared" si="59"/>
        <v>49.438699595653127</v>
      </c>
      <c r="W62" s="50">
        <f t="shared" si="59"/>
        <v>1.3860348682015349</v>
      </c>
      <c r="X62" s="50">
        <f t="shared" si="59"/>
        <v>1.382832080029307</v>
      </c>
      <c r="Y62" s="48">
        <f t="shared" si="59"/>
        <v>20.229504683200901</v>
      </c>
      <c r="Z62" s="48">
        <f t="shared" si="59"/>
        <v>126.52946826588595</v>
      </c>
      <c r="AA62" s="49">
        <f t="shared" si="59"/>
        <v>92.614951940900184</v>
      </c>
      <c r="AB62" s="44">
        <f t="shared" si="59"/>
        <v>133.00000000000006</v>
      </c>
      <c r="AC62" s="48">
        <f t="shared" si="59"/>
        <v>798.22716820261303</v>
      </c>
      <c r="AD62" s="48">
        <f t="shared" si="59"/>
        <v>47.396401044091988</v>
      </c>
      <c r="AE62" s="50">
        <f t="shared" si="59"/>
        <v>1.3860348682015349</v>
      </c>
      <c r="AF62" s="50">
        <f t="shared" si="59"/>
        <v>1.4427110458762582</v>
      </c>
      <c r="AG62" s="48">
        <f t="shared" si="59"/>
        <v>24.984542399308982</v>
      </c>
      <c r="AH62" s="48">
        <f t="shared" si="59"/>
        <v>152.34152588098337</v>
      </c>
      <c r="AI62" s="49">
        <f t="shared" si="59"/>
        <v>134.9111699168906</v>
      </c>
      <c r="AJ62" s="44">
        <f t="shared" si="59"/>
        <v>173.99999999999989</v>
      </c>
      <c r="AK62" s="48">
        <f t="shared" si="59"/>
        <v>728.62287363971461</v>
      </c>
      <c r="AL62" s="45">
        <f t="shared" si="59"/>
        <v>133.00000000000006</v>
      </c>
      <c r="AM62" s="48">
        <f t="shared" si="59"/>
        <v>703.43436611442905</v>
      </c>
      <c r="AN62" s="51">
        <f t="shared" si="59"/>
        <v>6.5715469204755763</v>
      </c>
      <c r="AO62" s="162">
        <f t="shared" si="59"/>
        <v>364.31143681985731</v>
      </c>
      <c r="AP62" s="164">
        <f t="shared" si="59"/>
        <v>351.71718305721453</v>
      </c>
      <c r="AQ62" s="53">
        <f t="shared" si="59"/>
        <v>335.13156521966897</v>
      </c>
    </row>
    <row r="63" spans="1:44" ht="15" customHeight="1" x14ac:dyDescent="0.25">
      <c r="A63" s="209"/>
      <c r="B63" s="194"/>
      <c r="C63" s="146" t="s">
        <v>29</v>
      </c>
      <c r="D63" s="54"/>
      <c r="E63" s="55"/>
      <c r="F63" s="55"/>
      <c r="G63" s="56"/>
      <c r="H63" s="57">
        <f t="shared" ref="H63:AQ63" si="60">_xlfn.STDEV.S(H53:H58)</f>
        <v>0.95031398320064786</v>
      </c>
      <c r="I63" s="58">
        <f t="shared" si="60"/>
        <v>28.533605917701092</v>
      </c>
      <c r="J63" s="59">
        <f t="shared" si="60"/>
        <v>8.9733076937474294</v>
      </c>
      <c r="K63" s="59">
        <f t="shared" si="60"/>
        <v>35.83565176189768</v>
      </c>
      <c r="L63" s="54">
        <f t="shared" si="60"/>
        <v>2.7847474288855413E-13</v>
      </c>
      <c r="M63" s="58">
        <f t="shared" si="60"/>
        <v>43.374129414538338</v>
      </c>
      <c r="N63" s="58">
        <f t="shared" si="60"/>
        <v>6.3321523931728576</v>
      </c>
      <c r="O63" s="60">
        <f t="shared" si="60"/>
        <v>6.6374319542066643E-2</v>
      </c>
      <c r="P63" s="60">
        <f t="shared" si="60"/>
        <v>5.3702253091545034E-2</v>
      </c>
      <c r="Q63" s="58">
        <f t="shared" si="60"/>
        <v>8.7285447317009108</v>
      </c>
      <c r="R63" s="58">
        <f t="shared" si="60"/>
        <v>24.857725815650522</v>
      </c>
      <c r="S63" s="59">
        <f t="shared" si="60"/>
        <v>41.243365199279282</v>
      </c>
      <c r="T63" s="55">
        <f t="shared" si="60"/>
        <v>8.8518910970364211E-14</v>
      </c>
      <c r="U63" s="58">
        <f t="shared" si="60"/>
        <v>41.291177648844005</v>
      </c>
      <c r="V63" s="58">
        <f t="shared" si="60"/>
        <v>6.7452968471007102</v>
      </c>
      <c r="W63" s="60">
        <f t="shared" si="60"/>
        <v>6.6374319542066643E-2</v>
      </c>
      <c r="X63" s="60">
        <f t="shared" si="60"/>
        <v>4.7433116198206983E-2</v>
      </c>
      <c r="Y63" s="58">
        <f t="shared" si="60"/>
        <v>6.3718744501538582</v>
      </c>
      <c r="Z63" s="58">
        <f t="shared" si="60"/>
        <v>20.866731718899889</v>
      </c>
      <c r="AA63" s="59">
        <f t="shared" si="60"/>
        <v>20.099919349456751</v>
      </c>
      <c r="AB63" s="54">
        <f t="shared" si="60"/>
        <v>8.8974024052382263E-14</v>
      </c>
      <c r="AC63" s="58">
        <f t="shared" si="60"/>
        <v>42.788292611277619</v>
      </c>
      <c r="AD63" s="58">
        <f t="shared" si="60"/>
        <v>6.5252703191790156</v>
      </c>
      <c r="AE63" s="60">
        <f t="shared" si="60"/>
        <v>6.6374319542066643E-2</v>
      </c>
      <c r="AF63" s="60">
        <f t="shared" si="60"/>
        <v>5.0887104901597667E-2</v>
      </c>
      <c r="AG63" s="58">
        <f t="shared" si="60"/>
        <v>7.5975574091215057</v>
      </c>
      <c r="AH63" s="58">
        <f t="shared" si="60"/>
        <v>23.046775528570748</v>
      </c>
      <c r="AI63" s="59">
        <f t="shared" si="60"/>
        <v>29.539562555903302</v>
      </c>
      <c r="AJ63" s="54">
        <f t="shared" si="60"/>
        <v>2.7847474288855413E-13</v>
      </c>
      <c r="AK63" s="58">
        <f t="shared" si="60"/>
        <v>51.111779194130413</v>
      </c>
      <c r="AL63" s="55">
        <f t="shared" si="60"/>
        <v>8.8974024052382263E-14</v>
      </c>
      <c r="AM63" s="58">
        <f t="shared" si="60"/>
        <v>50.650351197718578</v>
      </c>
      <c r="AN63" s="61">
        <f t="shared" si="60"/>
        <v>0.42968031130592349</v>
      </c>
      <c r="AO63" s="62">
        <f t="shared" si="60"/>
        <v>25.555889597065207</v>
      </c>
      <c r="AP63" s="63">
        <f t="shared" si="60"/>
        <v>25.325175598859289</v>
      </c>
      <c r="AQ63" s="63">
        <f t="shared" si="60"/>
        <v>24.560762637526828</v>
      </c>
    </row>
    <row r="64" spans="1:44" ht="15" customHeight="1" thickBot="1" x14ac:dyDescent="0.3">
      <c r="A64" s="209"/>
      <c r="B64" s="195"/>
      <c r="C64" s="147" t="s">
        <v>30</v>
      </c>
      <c r="D64" s="64"/>
      <c r="E64" s="65"/>
      <c r="F64" s="65"/>
      <c r="G64" s="66"/>
      <c r="H64" s="67">
        <f t="shared" ref="H64:AQ64" si="61">_xlfn.STDEV.S(H53:H58)/SQRT(COUNT(H53:H58))</f>
        <v>0.38796405904556874</v>
      </c>
      <c r="I64" s="68">
        <f t="shared" si="61"/>
        <v>11.648795836671036</v>
      </c>
      <c r="J64" s="69">
        <f t="shared" si="61"/>
        <v>3.6633375257786178</v>
      </c>
      <c r="K64" s="136">
        <f t="shared" si="61"/>
        <v>14.629843569453049</v>
      </c>
      <c r="L64" s="64">
        <f t="shared" si="61"/>
        <v>1.1368683772161603E-13</v>
      </c>
      <c r="M64" s="68">
        <f t="shared" si="61"/>
        <v>17.707414183843632</v>
      </c>
      <c r="N64" s="68">
        <f t="shared" si="61"/>
        <v>2.5850903894694781</v>
      </c>
      <c r="O64" s="70">
        <f t="shared" si="61"/>
        <v>2.7097202483750884E-2</v>
      </c>
      <c r="P64" s="70">
        <f t="shared" si="61"/>
        <v>2.1923853018680963E-2</v>
      </c>
      <c r="Q64" s="68">
        <f t="shared" si="61"/>
        <v>3.5634134649542553</v>
      </c>
      <c r="R64" s="68">
        <f t="shared" si="61"/>
        <v>10.148124069058762</v>
      </c>
      <c r="S64" s="69">
        <f t="shared" si="61"/>
        <v>16.837533335582549</v>
      </c>
      <c r="T64" s="65">
        <f t="shared" si="61"/>
        <v>3.6137694077374081E-14</v>
      </c>
      <c r="U64" s="68">
        <f t="shared" si="61"/>
        <v>16.857052686380236</v>
      </c>
      <c r="V64" s="68">
        <f t="shared" si="61"/>
        <v>2.7537559065001505</v>
      </c>
      <c r="W64" s="70">
        <f t="shared" si="61"/>
        <v>2.7097202483750884E-2</v>
      </c>
      <c r="X64" s="70">
        <f t="shared" si="61"/>
        <v>1.9364488599291772E-2</v>
      </c>
      <c r="Y64" s="68">
        <f t="shared" si="61"/>
        <v>2.6013068513256798</v>
      </c>
      <c r="Z64" s="68">
        <f t="shared" si="61"/>
        <v>8.5188075518089459</v>
      </c>
      <c r="AA64" s="69">
        <f t="shared" si="61"/>
        <v>8.2057577128772419</v>
      </c>
      <c r="AB64" s="64">
        <f t="shared" si="61"/>
        <v>3.6323493215075693E-14</v>
      </c>
      <c r="AC64" s="68">
        <f t="shared" si="61"/>
        <v>17.468247310421631</v>
      </c>
      <c r="AD64" s="68">
        <f t="shared" si="61"/>
        <v>2.663930452619419</v>
      </c>
      <c r="AE64" s="70">
        <f t="shared" si="61"/>
        <v>2.7097202483750884E-2</v>
      </c>
      <c r="AF64" s="70">
        <f t="shared" si="61"/>
        <v>2.0774573582732513E-2</v>
      </c>
      <c r="AG64" s="68">
        <f t="shared" si="61"/>
        <v>3.1016898239749113</v>
      </c>
      <c r="AH64" s="68">
        <f t="shared" si="61"/>
        <v>9.4088067102434021</v>
      </c>
      <c r="AI64" s="69">
        <f t="shared" si="61"/>
        <v>12.059475914497865</v>
      </c>
      <c r="AJ64" s="64">
        <f t="shared" si="61"/>
        <v>1.1368683772161603E-13</v>
      </c>
      <c r="AK64" s="68">
        <f t="shared" si="61"/>
        <v>20.866296478570185</v>
      </c>
      <c r="AL64" s="65">
        <f t="shared" si="61"/>
        <v>3.6323493215075693E-14</v>
      </c>
      <c r="AM64" s="68">
        <f t="shared" si="61"/>
        <v>20.677919287862888</v>
      </c>
      <c r="AN64" s="71">
        <f t="shared" si="61"/>
        <v>0.17541625253662374</v>
      </c>
      <c r="AO64" s="72">
        <f t="shared" si="61"/>
        <v>10.433148239285092</v>
      </c>
      <c r="AP64" s="73">
        <f t="shared" si="61"/>
        <v>10.338959643931444</v>
      </c>
      <c r="AQ64" s="73">
        <f t="shared" si="61"/>
        <v>10.026889359259048</v>
      </c>
    </row>
    <row r="65" spans="1:43" ht="15" customHeight="1" x14ac:dyDescent="0.25">
      <c r="A65" s="209"/>
      <c r="B65" s="193" t="s">
        <v>71</v>
      </c>
      <c r="C65" s="14">
        <v>745</v>
      </c>
      <c r="D65" s="15"/>
      <c r="E65" s="16"/>
      <c r="F65" s="16"/>
      <c r="G65" s="16"/>
      <c r="H65" s="18">
        <v>7.07</v>
      </c>
      <c r="I65" s="19">
        <v>677.07399999999996</v>
      </c>
      <c r="J65" s="19">
        <v>80.602474510669708</v>
      </c>
      <c r="K65" s="137">
        <f t="shared" ref="K65:K73" si="62">IF(I65="","",I65-2*J65)</f>
        <v>515.86905097866054</v>
      </c>
      <c r="L65" s="23">
        <v>152.99999999999994</v>
      </c>
      <c r="M65" s="19">
        <v>887.64363978309927</v>
      </c>
      <c r="N65" s="19">
        <v>36.759522350516718</v>
      </c>
      <c r="O65" s="22">
        <v>1.5370847514180845</v>
      </c>
      <c r="P65" s="22">
        <v>1.426529316272958</v>
      </c>
      <c r="Q65" s="19">
        <v>37.330425801852797</v>
      </c>
      <c r="R65" s="19">
        <v>196.01462542187539</v>
      </c>
      <c r="S65" s="20">
        <v>225.87998787294822</v>
      </c>
      <c r="T65" s="23">
        <v>100.00000000000011</v>
      </c>
      <c r="U65" s="19">
        <v>850.86268345476492</v>
      </c>
      <c r="V65" s="19">
        <v>38.502752978117059</v>
      </c>
      <c r="W65" s="22">
        <v>1.5370847514180845</v>
      </c>
      <c r="X65" s="22">
        <v>1.3619425165521659</v>
      </c>
      <c r="Y65" s="19">
        <v>29.272727077856857</v>
      </c>
      <c r="Z65" s="19">
        <v>141.7132239811481</v>
      </c>
      <c r="AA65" s="20">
        <v>133.97826249299757</v>
      </c>
      <c r="AB65" s="23">
        <v>112.0000000000003</v>
      </c>
      <c r="AC65" s="19">
        <v>861.72147688874406</v>
      </c>
      <c r="AD65" s="19">
        <v>37.970318351992049</v>
      </c>
      <c r="AE65" s="22">
        <v>1.5370847514180845</v>
      </c>
      <c r="AF65" s="22">
        <v>1.3810402061707259</v>
      </c>
      <c r="AG65" s="19">
        <v>31.275997655070537</v>
      </c>
      <c r="AH65" s="19">
        <v>154.3341994822095</v>
      </c>
      <c r="AI65" s="20">
        <v>154.50428505676297</v>
      </c>
      <c r="AJ65" s="21">
        <f>IF(L65="","",L65)</f>
        <v>152.99999999999994</v>
      </c>
      <c r="AK65" s="19">
        <f>IF(L65="","",(M65-2*N65))</f>
        <v>814.12459508206587</v>
      </c>
      <c r="AL65" s="22">
        <f>IF(L65="","",AB65)</f>
        <v>112.0000000000003</v>
      </c>
      <c r="AM65" s="19">
        <f>IF(L65="","",AC65-2*AD65)</f>
        <v>785.78084018476</v>
      </c>
      <c r="AN65" s="24">
        <f>IF(L65="","",(AK65-AM65)/(AM65*(AJ65-AL65))*7500.6)</f>
        <v>6.5988475849827051</v>
      </c>
      <c r="AO65" s="25">
        <f>IF(L65="","",AK65/2)</f>
        <v>407.06229754103293</v>
      </c>
      <c r="AP65" s="137">
        <f>IF(L65="","",AM65/2)</f>
        <v>392.89042009238</v>
      </c>
      <c r="AQ65" s="137">
        <f>IF(L65="","",(U65-2*V65)/2)</f>
        <v>386.92858874926537</v>
      </c>
    </row>
    <row r="66" spans="1:43" ht="15" customHeight="1" x14ac:dyDescent="0.25">
      <c r="A66" s="209"/>
      <c r="B66" s="194"/>
      <c r="C66" s="27">
        <v>799</v>
      </c>
      <c r="D66" s="28"/>
      <c r="H66" s="30">
        <v>5.9</v>
      </c>
      <c r="I66" s="31">
        <v>643.64</v>
      </c>
      <c r="J66" s="31">
        <v>89.574918150901794</v>
      </c>
      <c r="K66" s="138">
        <f t="shared" si="62"/>
        <v>464.4901636981964</v>
      </c>
      <c r="L66" s="35">
        <v>152.99999999999966</v>
      </c>
      <c r="M66" s="31">
        <v>851.84368213350285</v>
      </c>
      <c r="N66" s="31">
        <v>43.044532684085091</v>
      </c>
      <c r="O66" s="34">
        <v>1.4255699032365701</v>
      </c>
      <c r="P66" s="34">
        <v>1.4597547760096843</v>
      </c>
      <c r="Q66" s="31">
        <v>26.680055235767945</v>
      </c>
      <c r="R66" s="31">
        <v>143.82497140915305</v>
      </c>
      <c r="S66" s="32">
        <v>181.43804879045291</v>
      </c>
      <c r="T66" s="35">
        <v>99.999999999999858</v>
      </c>
      <c r="U66" s="31">
        <v>818.81841317527847</v>
      </c>
      <c r="V66" s="31">
        <v>44.989782001922883</v>
      </c>
      <c r="W66" s="34">
        <v>1.4255699032365701</v>
      </c>
      <c r="X66" s="34">
        <v>1.3966385114738396</v>
      </c>
      <c r="Y66" s="31">
        <v>20.496334979700386</v>
      </c>
      <c r="Z66" s="31">
        <v>99.393269688661363</v>
      </c>
      <c r="AA66" s="32">
        <v>107.98984908104494</v>
      </c>
      <c r="AB66" s="35">
        <v>111.9999999999999</v>
      </c>
      <c r="AC66" s="31">
        <v>828.58433448905225</v>
      </c>
      <c r="AD66" s="31">
        <v>44.395400001514481</v>
      </c>
      <c r="AE66" s="34">
        <v>1.4255699032365701</v>
      </c>
      <c r="AF66" s="34">
        <v>1.4153372233284223</v>
      </c>
      <c r="AG66" s="31">
        <v>22.037681130008597</v>
      </c>
      <c r="AH66" s="31">
        <v>109.48001269945389</v>
      </c>
      <c r="AI66" s="32">
        <v>124.4101718827056</v>
      </c>
      <c r="AJ66" s="33">
        <f t="shared" ref="AJ66:AJ73" si="63">IF(L66="","",L66)</f>
        <v>152.99999999999966</v>
      </c>
      <c r="AK66" s="31">
        <f t="shared" ref="AK66:AK73" si="64">IF(L66="","",(M66-2*N66))</f>
        <v>765.75461676533268</v>
      </c>
      <c r="AL66" s="34">
        <f t="shared" ref="AL66:AL73" si="65">IF(L66="","",AB66)</f>
        <v>111.9999999999999</v>
      </c>
      <c r="AM66" s="31">
        <f t="shared" ref="AM66:AM73" si="66">IF(L66="","",AC66-2*AD66)</f>
        <v>739.7935344860233</v>
      </c>
      <c r="AN66" s="36">
        <f t="shared" ref="AN66:AN73" si="67">IF(L66="","",(AK66-AM66)/(AM66*(AJ66-AL66))*7500.6)</f>
        <v>6.4198430543249634</v>
      </c>
      <c r="AO66" s="37">
        <f t="shared" ref="AO66:AO73" si="68">IF(L66="","",AK66/2)</f>
        <v>382.87730838266634</v>
      </c>
      <c r="AP66" s="138">
        <f t="shared" ref="AP66:AP73" si="69">IF(L66="","",AM66/2)</f>
        <v>369.89676724301165</v>
      </c>
      <c r="AQ66" s="138">
        <f t="shared" ref="AQ66:AQ73" si="70">IF(L66="","",(U66-2*V66)/2)</f>
        <v>364.41942458571634</v>
      </c>
    </row>
    <row r="67" spans="1:43" ht="15" customHeight="1" x14ac:dyDescent="0.25">
      <c r="A67" s="209"/>
      <c r="B67" s="194"/>
      <c r="C67" s="27">
        <v>827</v>
      </c>
      <c r="D67" s="28"/>
      <c r="H67" s="30">
        <v>6.32</v>
      </c>
      <c r="I67" s="31">
        <v>582.12400000000014</v>
      </c>
      <c r="J67" s="31">
        <v>91.464534401893616</v>
      </c>
      <c r="K67" s="138">
        <f t="shared" si="62"/>
        <v>399.19493119621291</v>
      </c>
      <c r="L67" s="35">
        <v>152.99999999999997</v>
      </c>
      <c r="M67" s="31">
        <v>875.63324025478335</v>
      </c>
      <c r="N67" s="31">
        <v>37.057172222294213</v>
      </c>
      <c r="O67" s="34">
        <v>1.4441695028361696</v>
      </c>
      <c r="P67" s="34">
        <v>1.7090795690862248</v>
      </c>
      <c r="Q67" s="31">
        <v>34.769470511887349</v>
      </c>
      <c r="R67" s="31">
        <v>166.51257879564761</v>
      </c>
      <c r="S67" s="32">
        <v>220.59630289523926</v>
      </c>
      <c r="T67" s="35">
        <v>100.00000000000003</v>
      </c>
      <c r="U67" s="31">
        <v>838.54247655261304</v>
      </c>
      <c r="V67" s="31">
        <v>38.859469963110016</v>
      </c>
      <c r="W67" s="34">
        <v>1.4441695028361696</v>
      </c>
      <c r="X67" s="34">
        <v>1.6298126555343257</v>
      </c>
      <c r="Y67" s="31">
        <v>26.71603217632914</v>
      </c>
      <c r="Z67" s="31">
        <v>114.74040359827288</v>
      </c>
      <c r="AA67" s="32">
        <v>130.51258033025525</v>
      </c>
      <c r="AB67" s="35">
        <v>111.99999999999967</v>
      </c>
      <c r="AC67" s="31">
        <v>849.53627067842206</v>
      </c>
      <c r="AD67" s="31">
        <v>38.306350650251062</v>
      </c>
      <c r="AE67" s="34">
        <v>1.4441695028361696</v>
      </c>
      <c r="AF67" s="34">
        <v>1.6533461125411979</v>
      </c>
      <c r="AG67" s="31">
        <v>28.725907196827944</v>
      </c>
      <c r="AH67" s="31">
        <v>126.51442348831952</v>
      </c>
      <c r="AI67" s="32">
        <v>150.64305101201703</v>
      </c>
      <c r="AJ67" s="33">
        <f t="shared" si="63"/>
        <v>152.99999999999997</v>
      </c>
      <c r="AK67" s="31">
        <f t="shared" si="64"/>
        <v>801.51889581019486</v>
      </c>
      <c r="AL67" s="34">
        <f t="shared" si="65"/>
        <v>111.99999999999967</v>
      </c>
      <c r="AM67" s="31">
        <f t="shared" si="66"/>
        <v>772.92356937791988</v>
      </c>
      <c r="AN67" s="36">
        <f t="shared" si="67"/>
        <v>6.76816061974906</v>
      </c>
      <c r="AO67" s="37">
        <f t="shared" si="68"/>
        <v>400.75944790509743</v>
      </c>
      <c r="AP67" s="138">
        <f t="shared" si="69"/>
        <v>386.46178468895994</v>
      </c>
      <c r="AQ67" s="138">
        <f t="shared" si="70"/>
        <v>380.41176831319649</v>
      </c>
    </row>
    <row r="68" spans="1:43" ht="15" customHeight="1" x14ac:dyDescent="0.25">
      <c r="A68" s="209"/>
      <c r="B68" s="194"/>
      <c r="C68" s="27">
        <v>850</v>
      </c>
      <c r="D68" s="28"/>
      <c r="H68" s="30">
        <v>5.13</v>
      </c>
      <c r="I68" s="31">
        <v>631.35599999999999</v>
      </c>
      <c r="J68" s="31">
        <v>97.806766629219055</v>
      </c>
      <c r="K68" s="138">
        <f t="shared" si="62"/>
        <v>435.74246674156188</v>
      </c>
      <c r="L68" s="35">
        <v>152.99999999999986</v>
      </c>
      <c r="M68" s="31">
        <v>877.57247345845474</v>
      </c>
      <c r="N68" s="31">
        <v>41.003940313017182</v>
      </c>
      <c r="O68" s="34">
        <v>1.5213049716383049</v>
      </c>
      <c r="P68" s="34">
        <v>1.5679312813557704</v>
      </c>
      <c r="Q68" s="31">
        <v>34.520969677246413</v>
      </c>
      <c r="R68" s="31">
        <v>165.32555547937201</v>
      </c>
      <c r="S68" s="32">
        <v>197.88213788883417</v>
      </c>
      <c r="T68" s="35">
        <v>100.00000000000013</v>
      </c>
      <c r="U68" s="31">
        <v>835.86932944658179</v>
      </c>
      <c r="V68" s="31">
        <v>43.279119219790161</v>
      </c>
      <c r="W68" s="34">
        <v>1.5213049716383049</v>
      </c>
      <c r="X68" s="34">
        <v>1.4855052929595245</v>
      </c>
      <c r="Y68" s="31">
        <v>26.370261600683964</v>
      </c>
      <c r="Z68" s="31">
        <v>107.68363948125878</v>
      </c>
      <c r="AA68" s="32">
        <v>115.41149225533836</v>
      </c>
      <c r="AB68" s="35">
        <v>111.99999999999994</v>
      </c>
      <c r="AC68" s="31">
        <v>848.36004459429716</v>
      </c>
      <c r="AD68" s="31">
        <v>42.570162472791274</v>
      </c>
      <c r="AE68" s="34">
        <v>1.5213049716383049</v>
      </c>
      <c r="AF68" s="34">
        <v>1.5102446629541606</v>
      </c>
      <c r="AG68" s="31">
        <v>28.422742188927227</v>
      </c>
      <c r="AH68" s="31">
        <v>120.13958236293405</v>
      </c>
      <c r="AI68" s="32">
        <v>133.85284524017717</v>
      </c>
      <c r="AJ68" s="33">
        <f t="shared" si="63"/>
        <v>152.99999999999986</v>
      </c>
      <c r="AK68" s="31">
        <f t="shared" si="64"/>
        <v>795.56459283242043</v>
      </c>
      <c r="AL68" s="34">
        <f t="shared" si="65"/>
        <v>111.99999999999994</v>
      </c>
      <c r="AM68" s="31">
        <f t="shared" si="66"/>
        <v>763.21971964871466</v>
      </c>
      <c r="AN68" s="36">
        <f t="shared" si="67"/>
        <v>7.7529684858135042</v>
      </c>
      <c r="AO68" s="37">
        <f t="shared" si="68"/>
        <v>397.78229641621022</v>
      </c>
      <c r="AP68" s="138">
        <f t="shared" si="69"/>
        <v>381.60985982435733</v>
      </c>
      <c r="AQ68" s="138">
        <f t="shared" si="70"/>
        <v>374.65554550350072</v>
      </c>
    </row>
    <row r="69" spans="1:43" ht="15" customHeight="1" x14ac:dyDescent="0.25">
      <c r="A69" s="209"/>
      <c r="B69" s="194"/>
      <c r="C69" s="27">
        <v>858</v>
      </c>
      <c r="D69" s="28"/>
      <c r="G69" s="29"/>
      <c r="H69" s="30">
        <v>4.4400000000000004</v>
      </c>
      <c r="I69" s="31">
        <v>584.82500000000005</v>
      </c>
      <c r="J69" s="31">
        <v>102.9212549328804</v>
      </c>
      <c r="K69" s="138">
        <f t="shared" si="62"/>
        <v>378.98249013423924</v>
      </c>
      <c r="L69" s="35">
        <v>152.99999999999983</v>
      </c>
      <c r="M69" s="31">
        <v>822.12126015454908</v>
      </c>
      <c r="N69" s="31">
        <v>40.418056676059635</v>
      </c>
      <c r="O69" s="34">
        <v>1.5698134801468135</v>
      </c>
      <c r="P69" s="34">
        <v>1.6221148133422654</v>
      </c>
      <c r="Q69" s="31">
        <v>31.714821871888777</v>
      </c>
      <c r="R69" s="31">
        <v>189.3873621716991</v>
      </c>
      <c r="S69" s="32">
        <v>187.05383208127307</v>
      </c>
      <c r="T69" s="35">
        <v>99.999999999999986</v>
      </c>
      <c r="U69" s="31">
        <v>785.94820301103164</v>
      </c>
      <c r="V69" s="31">
        <v>42.497682795188787</v>
      </c>
      <c r="W69" s="34">
        <v>1.5698134801468135</v>
      </c>
      <c r="X69" s="34">
        <v>1.542736548171658</v>
      </c>
      <c r="Y69" s="31">
        <v>24.524417542214035</v>
      </c>
      <c r="Z69" s="31">
        <v>114.37720821189359</v>
      </c>
      <c r="AA69" s="32">
        <v>109.9483855805678</v>
      </c>
      <c r="AB69" s="35">
        <v>112.00000000000011</v>
      </c>
      <c r="AC69" s="31">
        <v>796.69594848220333</v>
      </c>
      <c r="AD69" s="31">
        <v>41.856481776080258</v>
      </c>
      <c r="AE69" s="34">
        <v>1.5698134801468135</v>
      </c>
      <c r="AF69" s="34">
        <v>1.5663697873960056</v>
      </c>
      <c r="AG69" s="31">
        <v>26.321880513449145</v>
      </c>
      <c r="AH69" s="31">
        <v>130.48110092336981</v>
      </c>
      <c r="AI69" s="32">
        <v>127.1744231950926</v>
      </c>
      <c r="AJ69" s="33">
        <f t="shared" si="63"/>
        <v>152.99999999999983</v>
      </c>
      <c r="AK69" s="31">
        <f t="shared" si="64"/>
        <v>741.28514680242984</v>
      </c>
      <c r="AL69" s="34">
        <f t="shared" si="65"/>
        <v>112.00000000000011</v>
      </c>
      <c r="AM69" s="31">
        <f t="shared" si="66"/>
        <v>712.98298493004279</v>
      </c>
      <c r="AN69" s="36">
        <f t="shared" si="67"/>
        <v>7.2619389524988591</v>
      </c>
      <c r="AO69" s="37">
        <f t="shared" si="68"/>
        <v>370.64257340121492</v>
      </c>
      <c r="AP69" s="138">
        <f t="shared" si="69"/>
        <v>356.49149246502139</v>
      </c>
      <c r="AQ69" s="138">
        <f t="shared" si="70"/>
        <v>350.47641871032704</v>
      </c>
    </row>
    <row r="70" spans="1:43" ht="15" customHeight="1" x14ac:dyDescent="0.25">
      <c r="A70" s="209"/>
      <c r="B70" s="194"/>
      <c r="C70" s="27"/>
      <c r="D70" s="28"/>
      <c r="G70" s="142"/>
      <c r="H70" s="30"/>
      <c r="I70" s="31"/>
      <c r="J70" s="31"/>
      <c r="K70" s="138"/>
      <c r="L70" s="35"/>
      <c r="M70" s="31"/>
      <c r="N70" s="31"/>
      <c r="O70" s="34"/>
      <c r="P70" s="34"/>
      <c r="Q70" s="31"/>
      <c r="R70" s="31"/>
      <c r="S70" s="32"/>
      <c r="T70" s="35"/>
      <c r="U70" s="31"/>
      <c r="V70" s="31"/>
      <c r="W70" s="34"/>
      <c r="X70" s="34"/>
      <c r="Y70" s="31"/>
      <c r="Z70" s="31"/>
      <c r="AA70" s="32"/>
      <c r="AB70" s="35"/>
      <c r="AC70" s="31"/>
      <c r="AD70" s="31"/>
      <c r="AE70" s="34"/>
      <c r="AF70" s="34"/>
      <c r="AG70" s="31"/>
      <c r="AH70" s="31"/>
      <c r="AI70" s="32"/>
      <c r="AJ70" s="33"/>
      <c r="AK70" s="31"/>
      <c r="AL70" s="34"/>
      <c r="AM70" s="31"/>
      <c r="AN70" s="36"/>
      <c r="AO70" s="37"/>
      <c r="AP70" s="138"/>
      <c r="AQ70" s="138"/>
    </row>
    <row r="71" spans="1:43" ht="15" customHeight="1" x14ac:dyDescent="0.25">
      <c r="A71" s="209"/>
      <c r="B71" s="194"/>
      <c r="C71" s="27"/>
      <c r="D71" s="28"/>
      <c r="G71" s="142"/>
      <c r="H71" s="30"/>
      <c r="I71" s="31"/>
      <c r="J71" s="31"/>
      <c r="K71" s="138"/>
      <c r="L71" s="35"/>
      <c r="M71" s="31"/>
      <c r="N71" s="31"/>
      <c r="O71" s="34"/>
      <c r="P71" s="34"/>
      <c r="Q71" s="31"/>
      <c r="R71" s="31"/>
      <c r="S71" s="32"/>
      <c r="T71" s="35"/>
      <c r="U71" s="31"/>
      <c r="V71" s="31"/>
      <c r="W71" s="34"/>
      <c r="X71" s="34"/>
      <c r="Y71" s="31"/>
      <c r="Z71" s="31"/>
      <c r="AA71" s="32"/>
      <c r="AB71" s="35"/>
      <c r="AC71" s="31"/>
      <c r="AD71" s="31"/>
      <c r="AE71" s="34"/>
      <c r="AF71" s="34"/>
      <c r="AG71" s="31"/>
      <c r="AH71" s="31"/>
      <c r="AI71" s="32"/>
      <c r="AJ71" s="33"/>
      <c r="AK71" s="31"/>
      <c r="AL71" s="34"/>
      <c r="AM71" s="31"/>
      <c r="AN71" s="36"/>
      <c r="AO71" s="37"/>
      <c r="AP71" s="138"/>
      <c r="AQ71" s="138"/>
    </row>
    <row r="72" spans="1:43" ht="15" customHeight="1" x14ac:dyDescent="0.25">
      <c r="A72" s="209"/>
      <c r="B72" s="194"/>
      <c r="C72" s="27"/>
      <c r="D72" s="28"/>
      <c r="G72" s="142"/>
      <c r="H72" s="30"/>
      <c r="I72" s="31"/>
      <c r="J72" s="31"/>
      <c r="K72" s="138"/>
      <c r="L72" s="35"/>
      <c r="M72" s="31"/>
      <c r="N72" s="31"/>
      <c r="O72" s="34"/>
      <c r="P72" s="34"/>
      <c r="Q72" s="31"/>
      <c r="R72" s="31"/>
      <c r="S72" s="32"/>
      <c r="T72" s="35"/>
      <c r="U72" s="31"/>
      <c r="V72" s="31"/>
      <c r="W72" s="34"/>
      <c r="X72" s="34"/>
      <c r="Y72" s="31"/>
      <c r="Z72" s="31"/>
      <c r="AA72" s="32"/>
      <c r="AB72" s="35"/>
      <c r="AC72" s="31"/>
      <c r="AD72" s="31"/>
      <c r="AE72" s="34"/>
      <c r="AF72" s="34"/>
      <c r="AG72" s="31"/>
      <c r="AH72" s="31"/>
      <c r="AI72" s="32"/>
      <c r="AJ72" s="33"/>
      <c r="AK72" s="31"/>
      <c r="AL72" s="34"/>
      <c r="AM72" s="31"/>
      <c r="AN72" s="36"/>
      <c r="AO72" s="37"/>
      <c r="AP72" s="138"/>
      <c r="AQ72" s="138"/>
    </row>
    <row r="73" spans="1:43" ht="15" customHeight="1" thickBot="1" x14ac:dyDescent="0.3">
      <c r="A73" s="209"/>
      <c r="B73" s="194"/>
      <c r="C73" s="27"/>
      <c r="D73" s="39"/>
      <c r="E73" s="40"/>
      <c r="F73" s="40"/>
      <c r="G73" s="40"/>
      <c r="H73" s="30"/>
      <c r="I73" s="31"/>
      <c r="J73" s="31"/>
      <c r="K73" s="139" t="str">
        <f t="shared" si="62"/>
        <v/>
      </c>
      <c r="L73" s="35"/>
      <c r="M73" s="31"/>
      <c r="N73" s="31"/>
      <c r="O73" s="34"/>
      <c r="P73" s="34"/>
      <c r="Q73" s="31"/>
      <c r="R73" s="31"/>
      <c r="S73" s="32"/>
      <c r="T73" s="35"/>
      <c r="U73" s="31"/>
      <c r="V73" s="31"/>
      <c r="W73" s="34"/>
      <c r="X73" s="34"/>
      <c r="Y73" s="31"/>
      <c r="Z73" s="31"/>
      <c r="AA73" s="32"/>
      <c r="AB73" s="35"/>
      <c r="AC73" s="31"/>
      <c r="AD73" s="31"/>
      <c r="AE73" s="34"/>
      <c r="AF73" s="34"/>
      <c r="AG73" s="31"/>
      <c r="AH73" s="31"/>
      <c r="AI73" s="32"/>
      <c r="AJ73" s="33" t="str">
        <f t="shared" si="63"/>
        <v/>
      </c>
      <c r="AK73" s="31" t="str">
        <f t="shared" si="64"/>
        <v/>
      </c>
      <c r="AL73" s="34" t="str">
        <f t="shared" si="65"/>
        <v/>
      </c>
      <c r="AM73" s="31" t="str">
        <f t="shared" si="66"/>
        <v/>
      </c>
      <c r="AN73" s="36" t="str">
        <f t="shared" si="67"/>
        <v/>
      </c>
      <c r="AO73" s="42" t="str">
        <f t="shared" si="68"/>
        <v/>
      </c>
      <c r="AP73" s="139" t="str">
        <f t="shared" si="69"/>
        <v/>
      </c>
      <c r="AQ73" s="138" t="str">
        <f t="shared" si="70"/>
        <v/>
      </c>
    </row>
    <row r="74" spans="1:43" ht="15" customHeight="1" x14ac:dyDescent="0.25">
      <c r="A74" s="209"/>
      <c r="B74" s="194"/>
      <c r="C74" s="145" t="s">
        <v>28</v>
      </c>
      <c r="D74" s="44"/>
      <c r="E74" s="45"/>
      <c r="F74" s="45"/>
      <c r="G74" s="46"/>
      <c r="H74" s="47">
        <f t="shared" ref="H74:AQ74" si="71">AVERAGE(H65:H73)</f>
        <v>5.7720000000000002</v>
      </c>
      <c r="I74" s="48">
        <f t="shared" si="71"/>
        <v>623.80380000000002</v>
      </c>
      <c r="J74" s="49">
        <f t="shared" si="71"/>
        <v>92.473989725112915</v>
      </c>
      <c r="K74" s="53">
        <f t="shared" si="71"/>
        <v>438.85582054977419</v>
      </c>
      <c r="L74" s="44">
        <f t="shared" si="71"/>
        <v>152.99999999999986</v>
      </c>
      <c r="M74" s="48">
        <f t="shared" si="71"/>
        <v>862.96285915687781</v>
      </c>
      <c r="N74" s="48">
        <f t="shared" si="71"/>
        <v>39.656644849194571</v>
      </c>
      <c r="O74" s="50">
        <f t="shared" si="71"/>
        <v>1.4995885218551885</v>
      </c>
      <c r="P74" s="50">
        <f t="shared" si="71"/>
        <v>1.5570819512133807</v>
      </c>
      <c r="Q74" s="48">
        <f t="shared" si="71"/>
        <v>33.003148619728655</v>
      </c>
      <c r="R74" s="48">
        <f t="shared" si="71"/>
        <v>172.21301865554943</v>
      </c>
      <c r="S74" s="49">
        <f t="shared" si="71"/>
        <v>202.57006190574955</v>
      </c>
      <c r="T74" s="45">
        <f t="shared" si="71"/>
        <v>100.00000000000003</v>
      </c>
      <c r="U74" s="48">
        <f t="shared" si="71"/>
        <v>826.00822112805395</v>
      </c>
      <c r="V74" s="48">
        <f t="shared" si="71"/>
        <v>41.62576139162578</v>
      </c>
      <c r="W74" s="50">
        <f t="shared" si="71"/>
        <v>1.4995885218551885</v>
      </c>
      <c r="X74" s="50">
        <f t="shared" si="71"/>
        <v>1.4833271049383028</v>
      </c>
      <c r="Y74" s="48">
        <f t="shared" si="71"/>
        <v>25.475954675356878</v>
      </c>
      <c r="Z74" s="48">
        <f t="shared" si="71"/>
        <v>115.58154899224694</v>
      </c>
      <c r="AA74" s="49">
        <f t="shared" si="71"/>
        <v>119.56811394804079</v>
      </c>
      <c r="AB74" s="44">
        <f t="shared" si="71"/>
        <v>112</v>
      </c>
      <c r="AC74" s="48">
        <f t="shared" si="71"/>
        <v>836.9796150265438</v>
      </c>
      <c r="AD74" s="48">
        <f t="shared" si="71"/>
        <v>41.019742650525828</v>
      </c>
      <c r="AE74" s="50">
        <f t="shared" si="71"/>
        <v>1.4995885218551885</v>
      </c>
      <c r="AF74" s="50">
        <f t="shared" si="71"/>
        <v>1.5052675984781025</v>
      </c>
      <c r="AG74" s="48">
        <f t="shared" si="71"/>
        <v>27.356841736856687</v>
      </c>
      <c r="AH74" s="48">
        <f t="shared" si="71"/>
        <v>128.18986379125735</v>
      </c>
      <c r="AI74" s="49">
        <f t="shared" si="71"/>
        <v>138.11695527735108</v>
      </c>
      <c r="AJ74" s="44">
        <f t="shared" si="71"/>
        <v>152.99999999999986</v>
      </c>
      <c r="AK74" s="48">
        <f t="shared" si="71"/>
        <v>783.64956945848883</v>
      </c>
      <c r="AL74" s="45">
        <f t="shared" si="71"/>
        <v>112</v>
      </c>
      <c r="AM74" s="48">
        <f t="shared" si="71"/>
        <v>754.94012972549206</v>
      </c>
      <c r="AN74" s="51">
        <f t="shared" si="71"/>
        <v>6.9603517394738192</v>
      </c>
      <c r="AO74" s="52">
        <f t="shared" si="71"/>
        <v>391.82478472924441</v>
      </c>
      <c r="AP74" s="53">
        <f t="shared" si="71"/>
        <v>377.47006486274603</v>
      </c>
      <c r="AQ74" s="53">
        <f t="shared" si="71"/>
        <v>371.37834917240116</v>
      </c>
    </row>
    <row r="75" spans="1:43" ht="15" customHeight="1" x14ac:dyDescent="0.25">
      <c r="A75" s="209"/>
      <c r="B75" s="194"/>
      <c r="C75" s="146" t="s">
        <v>29</v>
      </c>
      <c r="D75" s="54"/>
      <c r="E75" s="55"/>
      <c r="F75" s="55"/>
      <c r="G75" s="56"/>
      <c r="H75" s="57">
        <f t="shared" ref="H75:AQ75" si="72">_xlfn.STDEV.S(H65:H73)</f>
        <v>1.0232155198197537</v>
      </c>
      <c r="I75" s="58">
        <f t="shared" si="72"/>
        <v>40.449899075275766</v>
      </c>
      <c r="J75" s="59">
        <f t="shared" si="72"/>
        <v>8.4844025918023256</v>
      </c>
      <c r="K75" s="63">
        <f t="shared" si="72"/>
        <v>54.211742318989508</v>
      </c>
      <c r="L75" s="54">
        <f t="shared" si="72"/>
        <v>1.230696119285481E-13</v>
      </c>
      <c r="M75" s="58">
        <f t="shared" si="72"/>
        <v>26.338150211579212</v>
      </c>
      <c r="N75" s="58">
        <f t="shared" si="72"/>
        <v>2.6936644988322045</v>
      </c>
      <c r="O75" s="60">
        <f t="shared" si="72"/>
        <v>6.1965998258955199E-2</v>
      </c>
      <c r="P75" s="60">
        <f t="shared" si="72"/>
        <v>0.11615380588173869</v>
      </c>
      <c r="Q75" s="58">
        <f t="shared" si="72"/>
        <v>4.0555609153291918</v>
      </c>
      <c r="R75" s="58">
        <f t="shared" si="72"/>
        <v>20.900286779926496</v>
      </c>
      <c r="S75" s="59">
        <f t="shared" si="72"/>
        <v>19.859443664582201</v>
      </c>
      <c r="T75" s="55">
        <f t="shared" si="72"/>
        <v>1.0961719440090798E-13</v>
      </c>
      <c r="U75" s="58">
        <f t="shared" si="72"/>
        <v>25.142552097001172</v>
      </c>
      <c r="V75" s="58">
        <f t="shared" si="72"/>
        <v>2.8379580479093356</v>
      </c>
      <c r="W75" s="60">
        <f t="shared" si="72"/>
        <v>6.1965998258955199E-2</v>
      </c>
      <c r="X75" s="60">
        <f t="shared" si="72"/>
        <v>0.10867540374469732</v>
      </c>
      <c r="Y75" s="58">
        <f t="shared" si="72"/>
        <v>3.2578786422536505</v>
      </c>
      <c r="Z75" s="58">
        <f t="shared" si="72"/>
        <v>15.885998249002537</v>
      </c>
      <c r="AA75" s="59">
        <f t="shared" si="72"/>
        <v>11.951010632679374</v>
      </c>
      <c r="AB75" s="54">
        <f t="shared" si="72"/>
        <v>2.3555322249891868E-13</v>
      </c>
      <c r="AC75" s="58">
        <f t="shared" si="72"/>
        <v>25.458780569154531</v>
      </c>
      <c r="AD75" s="58">
        <f t="shared" si="72"/>
        <v>2.7910787000922364</v>
      </c>
      <c r="AE75" s="60">
        <f t="shared" si="72"/>
        <v>6.1965998258955199E-2</v>
      </c>
      <c r="AF75" s="60">
        <f t="shared" si="72"/>
        <v>0.1109114651000353</v>
      </c>
      <c r="AG75" s="58">
        <f t="shared" si="72"/>
        <v>3.4545217257271226</v>
      </c>
      <c r="AH75" s="58">
        <f t="shared" si="72"/>
        <v>16.631661939491742</v>
      </c>
      <c r="AI75" s="59">
        <f t="shared" si="72"/>
        <v>13.704426342074013</v>
      </c>
      <c r="AJ75" s="54">
        <f t="shared" si="72"/>
        <v>1.230696119285481E-13</v>
      </c>
      <c r="AK75" s="58">
        <f t="shared" si="72"/>
        <v>29.601441822545951</v>
      </c>
      <c r="AL75" s="55">
        <f t="shared" si="72"/>
        <v>2.3555322249891868E-13</v>
      </c>
      <c r="AM75" s="58">
        <f t="shared" si="72"/>
        <v>28.865751676494735</v>
      </c>
      <c r="AN75" s="61">
        <f t="shared" si="72"/>
        <v>0.54290157316383236</v>
      </c>
      <c r="AO75" s="62">
        <f t="shared" si="72"/>
        <v>14.800720911272975</v>
      </c>
      <c r="AP75" s="63">
        <f t="shared" si="72"/>
        <v>14.432875838247368</v>
      </c>
      <c r="AQ75" s="63">
        <f t="shared" si="72"/>
        <v>14.313192834831458</v>
      </c>
    </row>
    <row r="76" spans="1:43" ht="15" customHeight="1" thickBot="1" x14ac:dyDescent="0.3">
      <c r="A76" s="209"/>
      <c r="B76" s="195"/>
      <c r="C76" s="147" t="s">
        <v>30</v>
      </c>
      <c r="D76" s="64"/>
      <c r="E76" s="65"/>
      <c r="F76" s="65"/>
      <c r="G76" s="66"/>
      <c r="H76" s="67">
        <f t="shared" ref="H76:AQ76" si="73">_xlfn.STDEV.S(H65:H73)/SQRT(COUNT(H65:H73))</f>
        <v>0.45759589158995051</v>
      </c>
      <c r="I76" s="68">
        <f t="shared" si="73"/>
        <v>18.089744803064498</v>
      </c>
      <c r="J76" s="69">
        <f t="shared" si="73"/>
        <v>3.79434018874908</v>
      </c>
      <c r="K76" s="73">
        <f t="shared" si="73"/>
        <v>24.244228200792524</v>
      </c>
      <c r="L76" s="64">
        <f t="shared" si="73"/>
        <v>5.5038403647350507E-14</v>
      </c>
      <c r="M76" s="68">
        <f t="shared" si="73"/>
        <v>11.778778854938317</v>
      </c>
      <c r="N76" s="68">
        <f t="shared" si="73"/>
        <v>1.2046433855933423</v>
      </c>
      <c r="O76" s="70">
        <f t="shared" si="73"/>
        <v>2.7712036880131487E-2</v>
      </c>
      <c r="P76" s="70">
        <f t="shared" si="73"/>
        <v>5.194556115937652E-2</v>
      </c>
      <c r="Q76" s="68">
        <f t="shared" si="73"/>
        <v>1.8137019787134683</v>
      </c>
      <c r="R76" s="68">
        <f t="shared" si="73"/>
        <v>9.3468923978311658</v>
      </c>
      <c r="S76" s="69">
        <f t="shared" si="73"/>
        <v>8.8814132058666662</v>
      </c>
      <c r="T76" s="65">
        <f t="shared" si="73"/>
        <v>4.9022299636647914E-14</v>
      </c>
      <c r="U76" s="68">
        <f t="shared" si="73"/>
        <v>11.244091123344901</v>
      </c>
      <c r="V76" s="68">
        <f t="shared" si="73"/>
        <v>1.2691734224835758</v>
      </c>
      <c r="W76" s="70">
        <f t="shared" si="73"/>
        <v>2.7712036880131487E-2</v>
      </c>
      <c r="X76" s="70">
        <f t="shared" si="73"/>
        <v>4.8601118051075677E-2</v>
      </c>
      <c r="Y76" s="68">
        <f t="shared" si="73"/>
        <v>1.4569676213047762</v>
      </c>
      <c r="Z76" s="68">
        <f t="shared" si="73"/>
        <v>7.1044343950424604</v>
      </c>
      <c r="AA76" s="69">
        <f t="shared" si="73"/>
        <v>5.3446544348987697</v>
      </c>
      <c r="AB76" s="64">
        <f t="shared" si="73"/>
        <v>1.05342603565343E-13</v>
      </c>
      <c r="AC76" s="68">
        <f t="shared" si="73"/>
        <v>11.385512795376062</v>
      </c>
      <c r="AD76" s="68">
        <f t="shared" si="73"/>
        <v>1.2482083407915978</v>
      </c>
      <c r="AE76" s="70">
        <f t="shared" si="73"/>
        <v>2.7712036880131487E-2</v>
      </c>
      <c r="AF76" s="70">
        <f t="shared" si="73"/>
        <v>4.9601115089554886E-2</v>
      </c>
      <c r="AG76" s="68">
        <f t="shared" si="73"/>
        <v>1.5449090816951461</v>
      </c>
      <c r="AH76" s="68">
        <f t="shared" si="73"/>
        <v>7.4379053350999058</v>
      </c>
      <c r="AI76" s="69">
        <f t="shared" si="73"/>
        <v>6.1288057787032555</v>
      </c>
      <c r="AJ76" s="64">
        <f t="shared" si="73"/>
        <v>5.5038403647350507E-14</v>
      </c>
      <c r="AK76" s="68">
        <f t="shared" si="73"/>
        <v>13.238167229443603</v>
      </c>
      <c r="AL76" s="65">
        <f t="shared" si="73"/>
        <v>1.05342603565343E-13</v>
      </c>
      <c r="AM76" s="68">
        <f t="shared" si="73"/>
        <v>12.909156594054149</v>
      </c>
      <c r="AN76" s="71">
        <f t="shared" si="73"/>
        <v>0.24279296453718094</v>
      </c>
      <c r="AO76" s="72">
        <f t="shared" si="73"/>
        <v>6.6190836147218013</v>
      </c>
      <c r="AP76" s="73">
        <f t="shared" si="73"/>
        <v>6.4545782970270746</v>
      </c>
      <c r="AQ76" s="73">
        <f t="shared" si="73"/>
        <v>6.4010544307492117</v>
      </c>
    </row>
    <row r="77" spans="1:43" ht="15.75" thickBot="1" x14ac:dyDescent="0.3">
      <c r="A77" s="209"/>
      <c r="B77" s="75"/>
    </row>
    <row r="78" spans="1:43" ht="19.5" thickBot="1" x14ac:dyDescent="0.3">
      <c r="A78" s="209"/>
      <c r="B78" s="203" t="s">
        <v>31</v>
      </c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5"/>
      <c r="Z78" s="132"/>
      <c r="AA78" s="165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65"/>
      <c r="AN78" s="125"/>
      <c r="AO78" s="125"/>
      <c r="AP78" s="125"/>
      <c r="AQ78" s="125"/>
    </row>
    <row r="79" spans="1:43" x14ac:dyDescent="0.25">
      <c r="A79" s="209"/>
      <c r="B79" s="196" t="s">
        <v>1</v>
      </c>
      <c r="C79" s="198" t="s">
        <v>2</v>
      </c>
      <c r="D79" s="76" t="s">
        <v>32</v>
      </c>
      <c r="E79" s="200" t="s">
        <v>33</v>
      </c>
      <c r="F79" s="201"/>
      <c r="G79" s="200" t="s">
        <v>34</v>
      </c>
      <c r="H79" s="201"/>
      <c r="I79" s="200" t="s">
        <v>35</v>
      </c>
      <c r="J79" s="202"/>
      <c r="K79" s="201"/>
      <c r="L79" s="140"/>
      <c r="M79" s="77"/>
      <c r="N79" s="186" t="s">
        <v>51</v>
      </c>
      <c r="O79" s="187"/>
      <c r="P79" s="187"/>
      <c r="Q79" s="188"/>
      <c r="R79" s="186" t="s">
        <v>50</v>
      </c>
      <c r="S79" s="187"/>
      <c r="T79" s="187"/>
      <c r="U79" s="188"/>
      <c r="V79" s="187" t="s">
        <v>49</v>
      </c>
      <c r="W79" s="187"/>
      <c r="X79" s="187"/>
      <c r="Y79" s="188"/>
      <c r="AB79" s="172"/>
      <c r="AC79" s="172"/>
      <c r="AD79" s="166"/>
      <c r="AE79" s="166"/>
      <c r="AF79" s="166"/>
      <c r="AG79" s="166"/>
      <c r="AH79" s="166"/>
      <c r="AI79" s="166"/>
      <c r="AJ79" s="166"/>
      <c r="AK79" s="166"/>
      <c r="AL79" s="166"/>
    </row>
    <row r="80" spans="1:43" ht="18.75" thickBot="1" x14ac:dyDescent="0.3">
      <c r="A80" s="209"/>
      <c r="B80" s="197"/>
      <c r="C80" s="199"/>
      <c r="D80" s="78" t="s">
        <v>36</v>
      </c>
      <c r="E80" s="79" t="s">
        <v>37</v>
      </c>
      <c r="F80" s="80" t="s">
        <v>38</v>
      </c>
      <c r="G80" s="79" t="s">
        <v>39</v>
      </c>
      <c r="H80" s="80" t="s">
        <v>40</v>
      </c>
      <c r="I80" s="79" t="s">
        <v>41</v>
      </c>
      <c r="J80" s="81" t="s">
        <v>42</v>
      </c>
      <c r="K80" s="80" t="s">
        <v>43</v>
      </c>
      <c r="L80" s="82" t="s">
        <v>44</v>
      </c>
      <c r="M80" s="83"/>
      <c r="N80" s="84" t="s">
        <v>45</v>
      </c>
      <c r="O80" s="85" t="s">
        <v>46</v>
      </c>
      <c r="P80" s="85" t="s">
        <v>47</v>
      </c>
      <c r="Q80" s="86" t="s">
        <v>48</v>
      </c>
      <c r="R80" s="84" t="s">
        <v>45</v>
      </c>
      <c r="S80" s="85" t="s">
        <v>46</v>
      </c>
      <c r="T80" s="85" t="s">
        <v>47</v>
      </c>
      <c r="U80" s="86" t="s">
        <v>48</v>
      </c>
      <c r="V80" s="85" t="s">
        <v>45</v>
      </c>
      <c r="W80" s="85" t="s">
        <v>46</v>
      </c>
      <c r="X80" s="85" t="s">
        <v>47</v>
      </c>
      <c r="Y80" s="86" t="s">
        <v>48</v>
      </c>
      <c r="AB80" s="172"/>
      <c r="AC80" s="172"/>
      <c r="AD80" s="166"/>
      <c r="AE80" s="167"/>
      <c r="AF80" s="167"/>
      <c r="AG80" s="168"/>
      <c r="AH80" s="167"/>
      <c r="AI80" s="167"/>
      <c r="AJ80" s="167"/>
      <c r="AK80" s="167"/>
      <c r="AL80" s="167"/>
    </row>
    <row r="81" spans="1:38" x14ac:dyDescent="0.25">
      <c r="A81" s="209"/>
      <c r="B81" s="193" t="s">
        <v>66</v>
      </c>
      <c r="C81" s="14">
        <v>295</v>
      </c>
      <c r="D81" s="87">
        <v>13.914862652854897</v>
      </c>
      <c r="E81" s="88">
        <v>6.9488586547293512</v>
      </c>
      <c r="F81" s="89">
        <v>7.0221180582328763E-2</v>
      </c>
      <c r="G81" s="88">
        <v>11.308673066002262</v>
      </c>
      <c r="H81" s="89">
        <v>0.15027849412067393</v>
      </c>
      <c r="I81" s="88">
        <v>0.18638841781922683</v>
      </c>
      <c r="J81" s="87">
        <v>0.9130052918355227</v>
      </c>
      <c r="K81" s="90">
        <v>36.050808866849479</v>
      </c>
      <c r="L81" s="87">
        <v>0.1045867943030576</v>
      </c>
      <c r="M81" s="83"/>
      <c r="N81" s="91">
        <v>1.9019758324665477</v>
      </c>
      <c r="O81" s="87">
        <v>3.2683573069583529</v>
      </c>
      <c r="P81" s="87">
        <v>1.1891737765952395</v>
      </c>
      <c r="Q81" s="92">
        <v>1.4354725450357753</v>
      </c>
      <c r="R81" s="91">
        <v>1.3337089202700918</v>
      </c>
      <c r="S81" s="87">
        <v>2.5466341786929045</v>
      </c>
      <c r="T81" s="87">
        <v>0.81063173500521468</v>
      </c>
      <c r="U81" s="92">
        <v>1.0243849197586685</v>
      </c>
      <c r="V81" s="93">
        <v>0.99599088535329938</v>
      </c>
      <c r="W81" s="93">
        <v>2.1017643386188407</v>
      </c>
      <c r="X81" s="93">
        <v>0.58871048531441106</v>
      </c>
      <c r="Y81" s="95">
        <v>0.78203458768184053</v>
      </c>
      <c r="AB81" s="173"/>
      <c r="AC81" s="169"/>
      <c r="AD81" s="166"/>
      <c r="AE81" s="170"/>
      <c r="AF81" s="170"/>
      <c r="AG81" s="170"/>
      <c r="AH81" s="170"/>
      <c r="AI81" s="170"/>
      <c r="AJ81" s="170"/>
      <c r="AK81" s="170"/>
      <c r="AL81" s="170"/>
    </row>
    <row r="82" spans="1:38" x14ac:dyDescent="0.25">
      <c r="A82" s="209"/>
      <c r="B82" s="194"/>
      <c r="C82" s="27">
        <v>320</v>
      </c>
      <c r="D82" s="93">
        <v>4.7063809135687524</v>
      </c>
      <c r="E82" s="97">
        <v>11.089471004202963</v>
      </c>
      <c r="F82" s="98">
        <v>7.7415310739576707E-2</v>
      </c>
      <c r="G82" s="97">
        <v>11.661325450968357</v>
      </c>
      <c r="H82" s="98">
        <v>8.6581712009843159E-2</v>
      </c>
      <c r="I82" s="97">
        <v>0.73731079390335619</v>
      </c>
      <c r="J82" s="93">
        <v>0.65260658463390464</v>
      </c>
      <c r="K82" s="96">
        <v>37.767281637718099</v>
      </c>
      <c r="L82" s="93">
        <v>0.13834958889692348</v>
      </c>
      <c r="M82" s="83"/>
      <c r="N82" s="94">
        <v>2.0157805540113385</v>
      </c>
      <c r="O82" s="93">
        <v>3.6313485980774969</v>
      </c>
      <c r="P82" s="93">
        <v>1.4204674959014314</v>
      </c>
      <c r="Q82" s="95">
        <v>1.7307433440091726</v>
      </c>
      <c r="R82" s="94">
        <v>1.4520280377003174</v>
      </c>
      <c r="S82" s="93">
        <v>2.9738026692044981</v>
      </c>
      <c r="T82" s="93">
        <v>1.0086837921912839</v>
      </c>
      <c r="U82" s="95">
        <v>1.2799356495995726</v>
      </c>
      <c r="V82" s="93">
        <v>1.1153279036567463</v>
      </c>
      <c r="W82" s="93">
        <v>2.5654297960451751</v>
      </c>
      <c r="X82" s="93">
        <v>0.76484949767038168</v>
      </c>
      <c r="Y82" s="95">
        <v>1.0114357370374873</v>
      </c>
      <c r="AB82" s="173"/>
      <c r="AC82" s="169"/>
      <c r="AD82" s="166"/>
      <c r="AE82" s="170"/>
      <c r="AF82" s="170"/>
      <c r="AG82" s="170"/>
      <c r="AH82" s="170"/>
      <c r="AI82" s="170"/>
      <c r="AJ82" s="170"/>
      <c r="AK82" s="170"/>
      <c r="AL82" s="170"/>
    </row>
    <row r="83" spans="1:38" x14ac:dyDescent="0.25">
      <c r="A83" s="209"/>
      <c r="B83" s="194"/>
      <c r="C83" s="27">
        <v>324</v>
      </c>
      <c r="D83" s="93">
        <v>7.417987320374432</v>
      </c>
      <c r="E83" s="97">
        <v>7.2066259678656017</v>
      </c>
      <c r="F83" s="98">
        <v>0.14086515313663758</v>
      </c>
      <c r="G83" s="97">
        <v>16.858243989035952</v>
      </c>
      <c r="H83" s="98">
        <v>0.16118549587946548</v>
      </c>
      <c r="I83" s="97">
        <v>3.1148058603025897</v>
      </c>
      <c r="J83" s="93">
        <v>0.50902888501711496</v>
      </c>
      <c r="K83" s="96">
        <v>41.131852539077492</v>
      </c>
      <c r="L83" s="93">
        <v>0.12223829510491878</v>
      </c>
      <c r="M83" s="83"/>
      <c r="N83" s="94">
        <v>2.0286683066131088</v>
      </c>
      <c r="O83" s="93">
        <v>3.009147949718419</v>
      </c>
      <c r="P83" s="93">
        <v>1.0802146998567834</v>
      </c>
      <c r="Q83" s="95">
        <v>1.3876845009699008</v>
      </c>
      <c r="R83" s="94">
        <v>1.4546989353263786</v>
      </c>
      <c r="S83" s="93">
        <v>2.6008173558408805</v>
      </c>
      <c r="T83" s="93">
        <v>0.8003200105564503</v>
      </c>
      <c r="U83" s="95">
        <v>1.0746188019722218</v>
      </c>
      <c r="V83" s="93">
        <v>1.1128349499466894</v>
      </c>
      <c r="W83" s="93">
        <v>2.3371051364071889</v>
      </c>
      <c r="X83" s="93">
        <v>0.62817769429587111</v>
      </c>
      <c r="Y83" s="95">
        <v>0.88068446290250091</v>
      </c>
      <c r="AB83" s="173"/>
      <c r="AC83" s="169"/>
      <c r="AD83" s="166"/>
      <c r="AE83" s="170"/>
      <c r="AF83" s="170"/>
      <c r="AG83" s="170"/>
      <c r="AH83" s="170"/>
      <c r="AI83" s="170"/>
      <c r="AJ83" s="170"/>
      <c r="AK83" s="170"/>
      <c r="AL83" s="170"/>
    </row>
    <row r="84" spans="1:38" x14ac:dyDescent="0.25">
      <c r="A84" s="209"/>
      <c r="B84" s="194"/>
      <c r="C84" s="27">
        <v>328</v>
      </c>
      <c r="D84" s="93">
        <v>9.45990351827413</v>
      </c>
      <c r="E84" s="97">
        <v>10.062573551877824</v>
      </c>
      <c r="F84" s="98">
        <v>0.14490031110043647</v>
      </c>
      <c r="G84" s="97">
        <v>11.165688367283433</v>
      </c>
      <c r="H84" s="98">
        <v>6.9401015034414135E-2</v>
      </c>
      <c r="I84" s="97">
        <v>0.35905538170825813</v>
      </c>
      <c r="J84" s="93">
        <v>0.82270642277102612</v>
      </c>
      <c r="K84" s="96">
        <v>35.311144838566264</v>
      </c>
      <c r="L84" s="93">
        <v>0.12133774935678286</v>
      </c>
      <c r="M84" s="83"/>
      <c r="N84" s="94">
        <v>2.0517114064229967</v>
      </c>
      <c r="O84" s="93">
        <v>3.3902579174921215</v>
      </c>
      <c r="P84" s="93">
        <v>1.2784798443342051</v>
      </c>
      <c r="Q84" s="95">
        <v>1.5484773764506228</v>
      </c>
      <c r="R84" s="94">
        <v>1.4407393661747225</v>
      </c>
      <c r="S84" s="93">
        <v>2.6900872995046083</v>
      </c>
      <c r="T84" s="93">
        <v>0.84871071130937914</v>
      </c>
      <c r="U84" s="95">
        <v>1.0820490790550465</v>
      </c>
      <c r="V84" s="93">
        <v>1.0815821101494865</v>
      </c>
      <c r="W84" s="93">
        <v>2.272158477146045</v>
      </c>
      <c r="X84" s="93">
        <v>0.60551353236628536</v>
      </c>
      <c r="Y84" s="95">
        <v>0.8165171627106812</v>
      </c>
      <c r="AB84" s="173"/>
      <c r="AC84" s="169"/>
      <c r="AD84" s="166"/>
      <c r="AE84" s="170"/>
      <c r="AF84" s="170"/>
      <c r="AG84" s="170"/>
      <c r="AH84" s="170"/>
      <c r="AI84" s="170"/>
      <c r="AJ84" s="170"/>
      <c r="AK84" s="170"/>
      <c r="AL84" s="170"/>
    </row>
    <row r="85" spans="1:38" x14ac:dyDescent="0.25">
      <c r="A85" s="209"/>
      <c r="B85" s="194"/>
      <c r="C85" s="27">
        <v>331</v>
      </c>
      <c r="D85" s="93">
        <v>7.4713762216075317</v>
      </c>
      <c r="E85" s="97">
        <v>2.0290664108205649</v>
      </c>
      <c r="F85" s="98">
        <v>0.29537819147262157</v>
      </c>
      <c r="G85" s="97">
        <v>11.075724765935721</v>
      </c>
      <c r="H85" s="98">
        <v>7.1937521704166646E-2</v>
      </c>
      <c r="I85" s="97">
        <v>1.7054909464134689</v>
      </c>
      <c r="J85" s="93">
        <v>0.47515401429863957</v>
      </c>
      <c r="K85" s="96">
        <v>36.820969591301733</v>
      </c>
      <c r="L85" s="93">
        <v>0.15128891026580052</v>
      </c>
      <c r="M85" s="83"/>
      <c r="N85" s="94">
        <v>1.4962504613833874</v>
      </c>
      <c r="O85" s="93">
        <v>2.8346330232676626</v>
      </c>
      <c r="P85" s="93">
        <v>0.92035206665048119</v>
      </c>
      <c r="Q85" s="95">
        <v>1.1631379910954542</v>
      </c>
      <c r="R85" s="94">
        <v>1.0505584651291486</v>
      </c>
      <c r="S85" s="93">
        <v>2.3853983440969739</v>
      </c>
      <c r="T85" s="93">
        <v>0.64914925258431244</v>
      </c>
      <c r="U85" s="95">
        <v>0.85885364587317636</v>
      </c>
      <c r="V85" s="93">
        <v>0.78944485168064038</v>
      </c>
      <c r="W85" s="93">
        <v>2.1050140682445386</v>
      </c>
      <c r="X85" s="93">
        <v>0.48941360904631553</v>
      </c>
      <c r="Y85" s="95">
        <v>0.67807364324900365</v>
      </c>
      <c r="AB85" s="173"/>
      <c r="AC85" s="169"/>
      <c r="AD85" s="166"/>
      <c r="AE85" s="170"/>
      <c r="AF85" s="170"/>
      <c r="AG85" s="170"/>
      <c r="AH85" s="170"/>
      <c r="AI85" s="170"/>
      <c r="AJ85" s="170"/>
      <c r="AK85" s="170"/>
      <c r="AL85" s="170"/>
    </row>
    <row r="86" spans="1:38" x14ac:dyDescent="0.25">
      <c r="A86" s="209"/>
      <c r="B86" s="194"/>
      <c r="C86" s="27"/>
      <c r="D86" s="93"/>
      <c r="E86" s="97"/>
      <c r="F86" s="98"/>
      <c r="G86" s="97"/>
      <c r="H86" s="98"/>
      <c r="I86" s="97"/>
      <c r="J86" s="93"/>
      <c r="K86" s="96"/>
      <c r="L86" s="93"/>
      <c r="M86" s="83"/>
      <c r="N86" s="94"/>
      <c r="O86" s="93"/>
      <c r="P86" s="93"/>
      <c r="Q86" s="95"/>
      <c r="R86" s="94"/>
      <c r="S86" s="93"/>
      <c r="T86" s="93"/>
      <c r="U86" s="95"/>
      <c r="V86" s="93"/>
      <c r="W86" s="93"/>
      <c r="X86" s="93"/>
      <c r="Y86" s="95"/>
      <c r="AB86" s="173"/>
      <c r="AC86" s="169"/>
      <c r="AD86" s="166"/>
      <c r="AE86" s="170"/>
      <c r="AF86" s="170"/>
      <c r="AG86" s="170"/>
      <c r="AH86" s="170"/>
      <c r="AI86" s="170"/>
      <c r="AJ86" s="170"/>
      <c r="AK86" s="170"/>
      <c r="AL86" s="170"/>
    </row>
    <row r="87" spans="1:38" x14ac:dyDescent="0.25">
      <c r="A87" s="209"/>
      <c r="B87" s="194"/>
      <c r="C87" s="27"/>
      <c r="D87" s="93"/>
      <c r="E87" s="97"/>
      <c r="F87" s="98"/>
      <c r="G87" s="97"/>
      <c r="H87" s="98"/>
      <c r="I87" s="97"/>
      <c r="J87" s="93"/>
      <c r="K87" s="96"/>
      <c r="L87" s="93"/>
      <c r="M87" s="83"/>
      <c r="N87" s="94"/>
      <c r="O87" s="93"/>
      <c r="P87" s="93"/>
      <c r="Q87" s="95"/>
      <c r="R87" s="94"/>
      <c r="S87" s="93"/>
      <c r="T87" s="93"/>
      <c r="U87" s="95"/>
      <c r="V87" s="93"/>
      <c r="W87" s="93"/>
      <c r="X87" s="93"/>
      <c r="Y87" s="95"/>
      <c r="AB87" s="173"/>
      <c r="AC87" s="169"/>
      <c r="AD87" s="166"/>
      <c r="AE87" s="170"/>
      <c r="AF87" s="170"/>
      <c r="AG87" s="170"/>
      <c r="AH87" s="170"/>
      <c r="AI87" s="170"/>
      <c r="AJ87" s="170"/>
      <c r="AK87" s="170"/>
      <c r="AL87" s="170"/>
    </row>
    <row r="88" spans="1:38" x14ac:dyDescent="0.25">
      <c r="A88" s="209"/>
      <c r="B88" s="194"/>
      <c r="C88" s="27"/>
      <c r="D88" s="93"/>
      <c r="E88" s="97"/>
      <c r="F88" s="98"/>
      <c r="G88" s="97"/>
      <c r="H88" s="98"/>
      <c r="I88" s="97"/>
      <c r="J88" s="93"/>
      <c r="K88" s="96"/>
      <c r="L88" s="93"/>
      <c r="M88" s="83"/>
      <c r="N88" s="94"/>
      <c r="O88" s="93"/>
      <c r="P88" s="93"/>
      <c r="Q88" s="95"/>
      <c r="R88" s="94"/>
      <c r="S88" s="93"/>
      <c r="T88" s="93"/>
      <c r="U88" s="95"/>
      <c r="V88" s="93"/>
      <c r="W88" s="93"/>
      <c r="X88" s="93"/>
      <c r="Y88" s="95"/>
      <c r="AB88" s="173"/>
      <c r="AC88" s="169"/>
      <c r="AD88" s="166"/>
      <c r="AE88" s="170"/>
      <c r="AF88" s="170"/>
      <c r="AG88" s="170"/>
      <c r="AH88" s="170"/>
      <c r="AI88" s="170"/>
      <c r="AJ88" s="170"/>
      <c r="AK88" s="170"/>
      <c r="AL88" s="170"/>
    </row>
    <row r="89" spans="1:38" ht="15.75" thickBot="1" x14ac:dyDescent="0.3">
      <c r="A89" s="209"/>
      <c r="B89" s="194"/>
      <c r="C89" s="27"/>
      <c r="D89" s="99"/>
      <c r="E89" s="100"/>
      <c r="F89" s="101"/>
      <c r="G89" s="100"/>
      <c r="H89" s="101"/>
      <c r="I89" s="100"/>
      <c r="J89" s="99"/>
      <c r="K89" s="102"/>
      <c r="L89" s="99"/>
      <c r="M89" s="83"/>
      <c r="N89" s="94"/>
      <c r="O89" s="93"/>
      <c r="P89" s="93"/>
      <c r="Q89" s="95"/>
      <c r="R89" s="94"/>
      <c r="S89" s="93"/>
      <c r="T89" s="93"/>
      <c r="U89" s="95"/>
      <c r="V89" s="93"/>
      <c r="W89" s="93"/>
      <c r="X89" s="93"/>
      <c r="Y89" s="95"/>
      <c r="AB89" s="173"/>
      <c r="AC89" s="169"/>
      <c r="AD89" s="166"/>
      <c r="AE89" s="170"/>
      <c r="AF89" s="170"/>
      <c r="AG89" s="170"/>
      <c r="AH89" s="170"/>
      <c r="AI89" s="170"/>
      <c r="AJ89" s="170"/>
      <c r="AK89" s="170"/>
      <c r="AL89" s="170"/>
    </row>
    <row r="90" spans="1:38" x14ac:dyDescent="0.25">
      <c r="A90" s="209"/>
      <c r="B90" s="194"/>
      <c r="C90" s="145" t="s">
        <v>28</v>
      </c>
      <c r="D90" s="103">
        <f t="shared" ref="D90:L90" si="74">AVERAGE(D81:D89)</f>
        <v>8.5941021253359473</v>
      </c>
      <c r="E90" s="104">
        <f t="shared" si="74"/>
        <v>7.46731911789926</v>
      </c>
      <c r="F90" s="105">
        <f t="shared" si="74"/>
        <v>0.14575602940632021</v>
      </c>
      <c r="G90" s="104">
        <f t="shared" si="74"/>
        <v>12.413931127845146</v>
      </c>
      <c r="H90" s="105">
        <f t="shared" si="74"/>
        <v>0.10787684774971266</v>
      </c>
      <c r="I90" s="104">
        <f t="shared" si="74"/>
        <v>1.2206102800293799</v>
      </c>
      <c r="J90" s="106">
        <f t="shared" si="74"/>
        <v>0.67450023971124151</v>
      </c>
      <c r="K90" s="107">
        <f t="shared" si="74"/>
        <v>37.416411494702615</v>
      </c>
      <c r="L90" s="106">
        <f t="shared" si="74"/>
        <v>0.12756026758549666</v>
      </c>
      <c r="M90" s="83"/>
      <c r="N90" s="103">
        <f t="shared" ref="N90:Y90" si="75">AVERAGE(N81:N89)</f>
        <v>1.8988773121794758</v>
      </c>
      <c r="O90" s="106">
        <f t="shared" si="75"/>
        <v>3.2267489591028111</v>
      </c>
      <c r="P90" s="106">
        <f t="shared" si="75"/>
        <v>1.1777375766676281</v>
      </c>
      <c r="Q90" s="108">
        <f t="shared" si="75"/>
        <v>1.4531031515121853</v>
      </c>
      <c r="R90" s="103">
        <f t="shared" si="75"/>
        <v>1.3463467449201318</v>
      </c>
      <c r="S90" s="106">
        <f t="shared" si="75"/>
        <v>2.6393479694679725</v>
      </c>
      <c r="T90" s="106">
        <f t="shared" si="75"/>
        <v>0.82349910032932794</v>
      </c>
      <c r="U90" s="108">
        <f t="shared" si="75"/>
        <v>1.0639684192517371</v>
      </c>
      <c r="V90" s="103">
        <f t="shared" si="75"/>
        <v>1.0190361401573724</v>
      </c>
      <c r="W90" s="106">
        <f t="shared" si="75"/>
        <v>2.2762943632923571</v>
      </c>
      <c r="X90" s="106">
        <f t="shared" si="75"/>
        <v>0.61533296373865298</v>
      </c>
      <c r="Y90" s="108">
        <f t="shared" si="75"/>
        <v>0.83374911871630264</v>
      </c>
      <c r="AB90" s="173"/>
      <c r="AC90" s="174"/>
      <c r="AD90" s="174"/>
      <c r="AE90" s="170"/>
      <c r="AF90" s="170"/>
      <c r="AG90" s="170"/>
      <c r="AH90" s="170"/>
      <c r="AI90" s="170"/>
      <c r="AJ90" s="170"/>
      <c r="AK90" s="170"/>
      <c r="AL90" s="170"/>
    </row>
    <row r="91" spans="1:38" x14ac:dyDescent="0.25">
      <c r="A91" s="209"/>
      <c r="B91" s="194"/>
      <c r="C91" s="146" t="s">
        <v>29</v>
      </c>
      <c r="D91" s="109">
        <f t="shared" ref="D91:L91" si="76">_xlfn.STDEV.S(D81:D89)</f>
        <v>3.4211927873548178</v>
      </c>
      <c r="E91" s="110">
        <f t="shared" si="76"/>
        <v>3.5272753132174324</v>
      </c>
      <c r="F91" s="111">
        <f t="shared" si="76"/>
        <v>9.0536472651425323E-2</v>
      </c>
      <c r="G91" s="110">
        <f t="shared" si="76"/>
        <v>2.4944354948881418</v>
      </c>
      <c r="H91" s="111">
        <f t="shared" si="76"/>
        <v>4.4343035660385909E-2</v>
      </c>
      <c r="I91" s="110">
        <f t="shared" si="76"/>
        <v>1.2112551602928132</v>
      </c>
      <c r="J91" s="112">
        <f t="shared" si="76"/>
        <v>0.19134311558634903</v>
      </c>
      <c r="K91" s="113">
        <f t="shared" si="76"/>
        <v>2.2682141269316798</v>
      </c>
      <c r="L91" s="112">
        <f t="shared" si="76"/>
        <v>1.7848540112992233E-2</v>
      </c>
      <c r="M91" s="114"/>
      <c r="N91" s="109">
        <f t="shared" ref="N91:Y91" si="77">_xlfn.STDEV.S(N81:N89)</f>
        <v>0.23237271373810958</v>
      </c>
      <c r="O91" s="112">
        <f t="shared" si="77"/>
        <v>0.31355717515480797</v>
      </c>
      <c r="P91" s="112">
        <f t="shared" si="77"/>
        <v>0.19036518663012375</v>
      </c>
      <c r="Q91" s="115">
        <f t="shared" si="77"/>
        <v>0.20907567508642008</v>
      </c>
      <c r="R91" s="109">
        <f t="shared" si="77"/>
        <v>0.17282152703759926</v>
      </c>
      <c r="S91" s="112">
        <f t="shared" si="77"/>
        <v>0.21737369505120091</v>
      </c>
      <c r="T91" s="112">
        <f t="shared" si="77"/>
        <v>0.12848122832734357</v>
      </c>
      <c r="U91" s="115">
        <f t="shared" si="77"/>
        <v>0.15059972541922706</v>
      </c>
      <c r="V91" s="109">
        <f t="shared" si="77"/>
        <v>0.13713639406750799</v>
      </c>
      <c r="W91" s="112">
        <f t="shared" si="77"/>
        <v>0.19177592597769155</v>
      </c>
      <c r="X91" s="112">
        <f t="shared" si="77"/>
        <v>9.8971009010348651E-2</v>
      </c>
      <c r="Y91" s="115">
        <f t="shared" si="77"/>
        <v>0.12347231223452444</v>
      </c>
      <c r="AB91" s="173"/>
      <c r="AC91" s="174"/>
      <c r="AD91" s="174"/>
      <c r="AE91" s="170"/>
      <c r="AF91" s="170"/>
      <c r="AG91" s="170"/>
      <c r="AH91" s="170"/>
      <c r="AI91" s="170"/>
      <c r="AJ91" s="170"/>
      <c r="AK91" s="170"/>
      <c r="AL91" s="170"/>
    </row>
    <row r="92" spans="1:38" ht="15.75" thickBot="1" x14ac:dyDescent="0.3">
      <c r="A92" s="209"/>
      <c r="B92" s="195"/>
      <c r="C92" s="147" t="s">
        <v>30</v>
      </c>
      <c r="D92" s="116">
        <f t="shared" ref="D92:L92" si="78">D91/SQRT(COUNT(D81:D89))</f>
        <v>1.5300039273314709</v>
      </c>
      <c r="E92" s="117">
        <f t="shared" si="78"/>
        <v>1.5774454751422082</v>
      </c>
      <c r="F92" s="118">
        <f t="shared" si="78"/>
        <v>4.0489141458327528E-2</v>
      </c>
      <c r="G92" s="117">
        <f t="shared" si="78"/>
        <v>1.1155454664116429</v>
      </c>
      <c r="H92" s="118">
        <f t="shared" si="78"/>
        <v>1.9830808413064033E-2</v>
      </c>
      <c r="I92" s="117">
        <f t="shared" si="78"/>
        <v>0.5416897753024269</v>
      </c>
      <c r="J92" s="119">
        <f t="shared" si="78"/>
        <v>8.5571242695535191E-2</v>
      </c>
      <c r="K92" s="120">
        <f t="shared" si="78"/>
        <v>1.0143761950689145</v>
      </c>
      <c r="L92" s="119">
        <f t="shared" si="78"/>
        <v>7.982109798356481E-3</v>
      </c>
      <c r="M92" s="114"/>
      <c r="N92" s="116">
        <f t="shared" ref="N92:Y92" si="79">_xlfn.STDEV.S(N81:N89)/SQRT(COUNT(N81:N89))</f>
        <v>0.10392023680690245</v>
      </c>
      <c r="O92" s="119">
        <f t="shared" si="79"/>
        <v>0.14022703169579173</v>
      </c>
      <c r="P92" s="119">
        <f t="shared" si="79"/>
        <v>8.5133899570878163E-2</v>
      </c>
      <c r="Q92" s="121">
        <f t="shared" si="79"/>
        <v>9.3501484386978903E-2</v>
      </c>
      <c r="R92" s="116">
        <f t="shared" si="79"/>
        <v>7.7288136486277956E-2</v>
      </c>
      <c r="S92" s="119">
        <f t="shared" si="79"/>
        <v>9.7212471730958969E-2</v>
      </c>
      <c r="T92" s="119">
        <f t="shared" si="79"/>
        <v>5.7458552074522364E-2</v>
      </c>
      <c r="U92" s="121">
        <f t="shared" si="79"/>
        <v>6.7350244686038938E-2</v>
      </c>
      <c r="V92" s="116">
        <f t="shared" si="79"/>
        <v>6.1329259864829351E-2</v>
      </c>
      <c r="W92" s="119">
        <f t="shared" si="79"/>
        <v>8.5764801386817219E-2</v>
      </c>
      <c r="X92" s="119">
        <f t="shared" si="79"/>
        <v>4.4261180789776755E-2</v>
      </c>
      <c r="Y92" s="121">
        <f t="shared" si="79"/>
        <v>5.5218496699095121E-2</v>
      </c>
      <c r="AB92" s="173"/>
      <c r="AC92" s="174"/>
      <c r="AD92" s="174"/>
      <c r="AE92" s="170"/>
      <c r="AF92" s="170"/>
      <c r="AG92" s="170"/>
      <c r="AH92" s="170"/>
      <c r="AI92" s="170"/>
      <c r="AJ92" s="170"/>
      <c r="AK92" s="170"/>
      <c r="AL92" s="170"/>
    </row>
    <row r="93" spans="1:38" x14ac:dyDescent="0.25">
      <c r="A93" s="209"/>
      <c r="B93" s="193" t="s">
        <v>67</v>
      </c>
      <c r="C93" s="14">
        <v>195</v>
      </c>
      <c r="D93" s="87">
        <v>11.839211099496712</v>
      </c>
      <c r="E93" s="88">
        <v>4.6560138643073561</v>
      </c>
      <c r="F93" s="89">
        <v>0.1630226374985724</v>
      </c>
      <c r="G93" s="88">
        <v>14.478614371540953</v>
      </c>
      <c r="H93" s="89">
        <v>0.30838927534949528</v>
      </c>
      <c r="I93" s="88">
        <v>3.0954872870993335</v>
      </c>
      <c r="J93" s="87">
        <v>0.63419367904819468</v>
      </c>
      <c r="K93" s="90">
        <v>48.164826818012273</v>
      </c>
      <c r="L93" s="87">
        <v>8.2275156769328298E-2</v>
      </c>
      <c r="M93" s="83"/>
      <c r="N93" s="91">
        <v>2.2649517192532427</v>
      </c>
      <c r="O93" s="87">
        <v>2.4396464560831812</v>
      </c>
      <c r="P93" s="87">
        <v>1.1065045268095819</v>
      </c>
      <c r="Q93" s="92">
        <v>1.3755416835926102</v>
      </c>
      <c r="R93" s="91">
        <v>0.87228633298263114</v>
      </c>
      <c r="S93" s="87">
        <v>1.6978739507507996</v>
      </c>
      <c r="T93" s="87">
        <v>0.45753997115376882</v>
      </c>
      <c r="U93" s="92">
        <v>0.66048672613925297</v>
      </c>
      <c r="V93" s="93">
        <v>1.4250777525000908</v>
      </c>
      <c r="W93" s="93">
        <v>2.0130466209322582</v>
      </c>
      <c r="X93" s="93">
        <v>0.72211504482807443</v>
      </c>
      <c r="Y93" s="95">
        <v>0.95360541626226647</v>
      </c>
      <c r="AB93" s="173"/>
      <c r="AC93" s="169"/>
      <c r="AD93" s="166"/>
      <c r="AE93" s="170"/>
      <c r="AF93" s="170"/>
      <c r="AG93" s="170"/>
      <c r="AH93" s="170"/>
      <c r="AI93" s="170"/>
      <c r="AJ93" s="170"/>
      <c r="AK93" s="170"/>
      <c r="AL93" s="170"/>
    </row>
    <row r="94" spans="1:38" x14ac:dyDescent="0.25">
      <c r="A94" s="209"/>
      <c r="B94" s="194"/>
      <c r="C94" s="27">
        <v>199</v>
      </c>
      <c r="D94" s="93">
        <v>19.551931885881679</v>
      </c>
      <c r="E94" s="97">
        <v>2.1951754355850239</v>
      </c>
      <c r="F94" s="98">
        <v>0.662677342432342</v>
      </c>
      <c r="G94" s="97">
        <v>5.7962872437560735</v>
      </c>
      <c r="H94" s="98">
        <v>0.55669938605495406</v>
      </c>
      <c r="I94" s="97">
        <v>4.0073453249947963</v>
      </c>
      <c r="J94" s="93">
        <v>0.83213774554718301</v>
      </c>
      <c r="K94" s="96">
        <v>47.724929836956434</v>
      </c>
      <c r="L94" s="93">
        <v>0.11799509629252167</v>
      </c>
      <c r="M94" s="83"/>
      <c r="N94" s="94">
        <v>1.6401608546938844</v>
      </c>
      <c r="O94" s="93">
        <v>2.4508259342264722</v>
      </c>
      <c r="P94" s="93">
        <v>0.78187885593935713</v>
      </c>
      <c r="Q94" s="95">
        <v>1.010852018156313</v>
      </c>
      <c r="R94" s="94">
        <v>0.54074390467914046</v>
      </c>
      <c r="S94" s="93">
        <v>1.9313424606071079</v>
      </c>
      <c r="T94" s="93">
        <v>0.28822317235406697</v>
      </c>
      <c r="U94" s="95">
        <v>0.46768381554626098</v>
      </c>
      <c r="V94" s="93">
        <v>0.96995471547999002</v>
      </c>
      <c r="W94" s="93">
        <v>2.1559792134303595</v>
      </c>
      <c r="X94" s="93">
        <v>0.49215021842823709</v>
      </c>
      <c r="Y94" s="95">
        <v>0.69343771783670927</v>
      </c>
      <c r="AB94" s="173"/>
      <c r="AC94" s="169"/>
      <c r="AD94" s="166"/>
      <c r="AE94" s="170"/>
      <c r="AF94" s="170"/>
      <c r="AG94" s="170"/>
      <c r="AH94" s="170"/>
      <c r="AI94" s="170"/>
      <c r="AJ94" s="170"/>
      <c r="AK94" s="170"/>
      <c r="AL94" s="170"/>
    </row>
    <row r="95" spans="1:38" x14ac:dyDescent="0.25">
      <c r="A95" s="209"/>
      <c r="B95" s="194"/>
      <c r="C95" s="27">
        <v>240</v>
      </c>
      <c r="D95" s="93">
        <v>2.4006145682668215E-14</v>
      </c>
      <c r="E95" s="97">
        <v>14.861117577634435</v>
      </c>
      <c r="F95" s="98">
        <v>5.8252183351376871E-2</v>
      </c>
      <c r="G95" s="97">
        <v>6.8461068296088206</v>
      </c>
      <c r="H95" s="98">
        <v>2.7922859532681078E-2</v>
      </c>
      <c r="I95" s="97">
        <v>10.40713184993986</v>
      </c>
      <c r="J95" s="93">
        <v>0.16469474540317147</v>
      </c>
      <c r="K95" s="96">
        <v>53.353488801138127</v>
      </c>
      <c r="L95" s="93">
        <v>0.11271668035882609</v>
      </c>
      <c r="M95" s="83"/>
      <c r="N95" s="94">
        <v>1.6250702408133129</v>
      </c>
      <c r="O95" s="93">
        <v>1.6378962657500942</v>
      </c>
      <c r="P95" s="93">
        <v>0.55955679836414873</v>
      </c>
      <c r="Q95" s="95">
        <v>0.83830652254569626</v>
      </c>
      <c r="R95" s="94">
        <v>0.60596506531526573</v>
      </c>
      <c r="S95" s="93">
        <v>1.3879746371850494</v>
      </c>
      <c r="T95" s="93">
        <v>0.23597031043339009</v>
      </c>
      <c r="U95" s="95">
        <v>0.46366679737533445</v>
      </c>
      <c r="V95" s="93">
        <v>1.0000483282044548</v>
      </c>
      <c r="W95" s="93">
        <v>1.4926298113837033</v>
      </c>
      <c r="X95" s="93">
        <v>0.36374120663884979</v>
      </c>
      <c r="Y95" s="95">
        <v>0.61325480813526057</v>
      </c>
      <c r="AB95" s="173"/>
      <c r="AC95" s="169"/>
      <c r="AD95" s="166"/>
      <c r="AE95" s="170"/>
      <c r="AF95" s="170"/>
      <c r="AG95" s="170"/>
      <c r="AH95" s="170"/>
      <c r="AI95" s="170"/>
      <c r="AJ95" s="170"/>
      <c r="AK95" s="170"/>
      <c r="AL95" s="170"/>
    </row>
    <row r="96" spans="1:38" x14ac:dyDescent="0.25">
      <c r="A96" s="209"/>
      <c r="B96" s="194"/>
      <c r="C96" s="27">
        <v>663</v>
      </c>
      <c r="D96" s="93">
        <v>20.677736542432527</v>
      </c>
      <c r="E96" s="97">
        <v>10.816450526047939</v>
      </c>
      <c r="F96" s="98">
        <v>0.22900210925785838</v>
      </c>
      <c r="G96" s="97">
        <v>13.684237478235628</v>
      </c>
      <c r="H96" s="98">
        <v>0.2991491398502904</v>
      </c>
      <c r="I96" s="97">
        <v>0.48332063852934404</v>
      </c>
      <c r="J96" s="93">
        <v>1.9311468636888045</v>
      </c>
      <c r="K96" s="96">
        <v>32.860360501881772</v>
      </c>
      <c r="L96" s="93">
        <v>9.3834822652381411E-2</v>
      </c>
      <c r="M96" s="83"/>
      <c r="N96" s="94">
        <v>2.6081011306478028</v>
      </c>
      <c r="O96" s="93">
        <v>4.2535221195201087</v>
      </c>
      <c r="P96" s="93">
        <v>1.5987639705282146</v>
      </c>
      <c r="Q96" s="95">
        <v>1.860681952057303</v>
      </c>
      <c r="R96" s="94">
        <v>0.94298919372144907</v>
      </c>
      <c r="S96" s="93">
        <v>2.1321652524933543</v>
      </c>
      <c r="T96" s="93">
        <v>0.56656911209302163</v>
      </c>
      <c r="U96" s="95">
        <v>0.74217921970906231</v>
      </c>
      <c r="V96" s="93">
        <v>1.6024484246690291</v>
      </c>
      <c r="W96" s="93">
        <v>3.017113605830934</v>
      </c>
      <c r="X96" s="93">
        <v>0.97982627418295709</v>
      </c>
      <c r="Y96" s="95">
        <v>1.1920242858341066</v>
      </c>
      <c r="AB96" s="173"/>
      <c r="AC96" s="169"/>
      <c r="AD96" s="166"/>
      <c r="AE96" s="170"/>
      <c r="AF96" s="170"/>
      <c r="AG96" s="170"/>
      <c r="AH96" s="170"/>
      <c r="AI96" s="170"/>
      <c r="AJ96" s="170"/>
      <c r="AK96" s="170"/>
      <c r="AL96" s="170"/>
    </row>
    <row r="97" spans="1:38" x14ac:dyDescent="0.25">
      <c r="A97" s="209"/>
      <c r="B97" s="194"/>
      <c r="C97" s="27">
        <v>673</v>
      </c>
      <c r="D97" s="93">
        <v>15.3595397109135</v>
      </c>
      <c r="E97" s="97">
        <v>9.8504094744006672</v>
      </c>
      <c r="F97" s="98">
        <v>0.46074150149606452</v>
      </c>
      <c r="G97" s="97">
        <v>11.133959182236142</v>
      </c>
      <c r="H97" s="98">
        <v>0.23568985633172018</v>
      </c>
      <c r="I97" s="97">
        <v>1.1310378225288331</v>
      </c>
      <c r="J97" s="93">
        <v>1.6398413032756904</v>
      </c>
      <c r="K97" s="96">
        <v>29.183397713806119</v>
      </c>
      <c r="L97" s="93">
        <v>0.10209689986490242</v>
      </c>
      <c r="M97" s="83"/>
      <c r="N97" s="94">
        <v>2.4913916679119756</v>
      </c>
      <c r="O97" s="93">
        <v>3.8404356307703158</v>
      </c>
      <c r="P97" s="93">
        <v>1.1807557623654901</v>
      </c>
      <c r="Q97" s="95">
        <v>1.4267112665070312</v>
      </c>
      <c r="R97" s="94">
        <v>0.9117286160700393</v>
      </c>
      <c r="S97" s="93">
        <v>2.2793990529075305</v>
      </c>
      <c r="T97" s="93">
        <v>0.49324386977099771</v>
      </c>
      <c r="U97" s="95">
        <v>0.66737680442282366</v>
      </c>
      <c r="V97" s="93">
        <v>1.5364897766619596</v>
      </c>
      <c r="W97" s="93">
        <v>2.9588355382412681</v>
      </c>
      <c r="X97" s="93">
        <v>0.78091012157174133</v>
      </c>
      <c r="Y97" s="95">
        <v>0.98673993482246847</v>
      </c>
      <c r="AB97" s="173"/>
      <c r="AC97" s="169"/>
      <c r="AD97" s="166"/>
      <c r="AE97" s="170"/>
      <c r="AF97" s="170"/>
      <c r="AG97" s="170"/>
      <c r="AH97" s="170"/>
      <c r="AI97" s="170"/>
      <c r="AJ97" s="170"/>
      <c r="AK97" s="170"/>
      <c r="AL97" s="170"/>
    </row>
    <row r="98" spans="1:38" x14ac:dyDescent="0.25">
      <c r="A98" s="209"/>
      <c r="B98" s="194"/>
      <c r="C98" s="27"/>
      <c r="D98" s="93"/>
      <c r="E98" s="97"/>
      <c r="F98" s="98"/>
      <c r="G98" s="97"/>
      <c r="H98" s="98"/>
      <c r="I98" s="97"/>
      <c r="J98" s="93"/>
      <c r="K98" s="96"/>
      <c r="L98" s="93"/>
      <c r="M98" s="83"/>
      <c r="N98" s="94"/>
      <c r="O98" s="93"/>
      <c r="P98" s="93"/>
      <c r="Q98" s="95"/>
      <c r="R98" s="94"/>
      <c r="S98" s="93"/>
      <c r="T98" s="93"/>
      <c r="U98" s="95"/>
      <c r="V98" s="93"/>
      <c r="W98" s="93"/>
      <c r="X98" s="93"/>
      <c r="Y98" s="95"/>
      <c r="AB98" s="173"/>
      <c r="AC98" s="169"/>
      <c r="AD98" s="166"/>
      <c r="AE98" s="170"/>
      <c r="AF98" s="170"/>
      <c r="AG98" s="170"/>
      <c r="AH98" s="170"/>
      <c r="AI98" s="170"/>
      <c r="AJ98" s="170"/>
      <c r="AK98" s="170"/>
      <c r="AL98" s="170"/>
    </row>
    <row r="99" spans="1:38" x14ac:dyDescent="0.25">
      <c r="A99" s="209"/>
      <c r="B99" s="194"/>
      <c r="C99" s="27"/>
      <c r="D99" s="93"/>
      <c r="E99" s="97"/>
      <c r="F99" s="98"/>
      <c r="G99" s="97"/>
      <c r="H99" s="98"/>
      <c r="I99" s="97"/>
      <c r="J99" s="93"/>
      <c r="K99" s="96"/>
      <c r="L99" s="93"/>
      <c r="M99" s="83"/>
      <c r="N99" s="94"/>
      <c r="O99" s="93"/>
      <c r="P99" s="93"/>
      <c r="Q99" s="95"/>
      <c r="R99" s="94"/>
      <c r="S99" s="93"/>
      <c r="T99" s="93"/>
      <c r="U99" s="95"/>
      <c r="V99" s="93"/>
      <c r="W99" s="93"/>
      <c r="X99" s="93"/>
      <c r="Y99" s="95"/>
      <c r="AB99" s="173"/>
      <c r="AC99" s="169"/>
      <c r="AD99" s="166"/>
      <c r="AE99" s="170"/>
      <c r="AF99" s="170"/>
      <c r="AG99" s="170"/>
      <c r="AH99" s="170"/>
      <c r="AI99" s="170"/>
      <c r="AJ99" s="170"/>
      <c r="AK99" s="170"/>
      <c r="AL99" s="170"/>
    </row>
    <row r="100" spans="1:38" x14ac:dyDescent="0.25">
      <c r="A100" s="209"/>
      <c r="B100" s="194"/>
      <c r="C100" s="27"/>
      <c r="D100" s="93"/>
      <c r="E100" s="97"/>
      <c r="F100" s="98"/>
      <c r="G100" s="97"/>
      <c r="H100" s="98"/>
      <c r="I100" s="97"/>
      <c r="J100" s="93"/>
      <c r="K100" s="96"/>
      <c r="L100" s="93"/>
      <c r="M100" s="83"/>
      <c r="N100" s="94"/>
      <c r="O100" s="93"/>
      <c r="P100" s="93"/>
      <c r="Q100" s="95"/>
      <c r="R100" s="94"/>
      <c r="S100" s="93"/>
      <c r="T100" s="93"/>
      <c r="U100" s="95"/>
      <c r="V100" s="93"/>
      <c r="W100" s="93"/>
      <c r="X100" s="93"/>
      <c r="Y100" s="95"/>
      <c r="AB100" s="173"/>
      <c r="AC100" s="169"/>
      <c r="AD100" s="166"/>
      <c r="AE100" s="170"/>
      <c r="AF100" s="170"/>
      <c r="AG100" s="170"/>
      <c r="AH100" s="170"/>
      <c r="AI100" s="170"/>
      <c r="AJ100" s="170"/>
      <c r="AK100" s="170"/>
      <c r="AL100" s="170"/>
    </row>
    <row r="101" spans="1:38" ht="15.75" thickBot="1" x14ac:dyDescent="0.3">
      <c r="A101" s="209"/>
      <c r="B101" s="194"/>
      <c r="C101" s="27"/>
      <c r="D101" s="99"/>
      <c r="E101" s="100"/>
      <c r="F101" s="101"/>
      <c r="G101" s="100"/>
      <c r="H101" s="101"/>
      <c r="I101" s="100"/>
      <c r="J101" s="99"/>
      <c r="K101" s="102"/>
      <c r="L101" s="99"/>
      <c r="M101" s="83"/>
      <c r="N101" s="94"/>
      <c r="O101" s="93"/>
      <c r="P101" s="93"/>
      <c r="Q101" s="95"/>
      <c r="R101" s="94"/>
      <c r="S101" s="93"/>
      <c r="T101" s="93"/>
      <c r="U101" s="95"/>
      <c r="V101" s="93"/>
      <c r="W101" s="93"/>
      <c r="X101" s="93"/>
      <c r="Y101" s="95"/>
      <c r="AB101" s="173"/>
      <c r="AC101" s="169"/>
      <c r="AD101" s="166"/>
      <c r="AE101" s="170"/>
      <c r="AF101" s="170"/>
      <c r="AG101" s="170"/>
      <c r="AH101" s="170"/>
      <c r="AI101" s="170"/>
      <c r="AJ101" s="170"/>
      <c r="AK101" s="170"/>
      <c r="AL101" s="170"/>
    </row>
    <row r="102" spans="1:38" x14ac:dyDescent="0.25">
      <c r="A102" s="209"/>
      <c r="B102" s="194"/>
      <c r="C102" s="145" t="s">
        <v>28</v>
      </c>
      <c r="D102" s="103">
        <f t="shared" ref="D102:L102" si="80">AVERAGE(D93:D101)</f>
        <v>13.485683847744889</v>
      </c>
      <c r="E102" s="104">
        <f t="shared" si="80"/>
        <v>8.4758333755950837</v>
      </c>
      <c r="F102" s="105">
        <f t="shared" si="80"/>
        <v>0.31473915480724279</v>
      </c>
      <c r="G102" s="104">
        <f t="shared" si="80"/>
        <v>10.387841021075523</v>
      </c>
      <c r="H102" s="105">
        <f t="shared" si="80"/>
        <v>0.28557010342382816</v>
      </c>
      <c r="I102" s="104">
        <f t="shared" si="80"/>
        <v>3.824864584618433</v>
      </c>
      <c r="J102" s="106">
        <f t="shared" si="80"/>
        <v>1.0404028673926089</v>
      </c>
      <c r="K102" s="107">
        <f t="shared" si="80"/>
        <v>42.257400734358939</v>
      </c>
      <c r="L102" s="106">
        <f t="shared" si="80"/>
        <v>0.10178373118759199</v>
      </c>
      <c r="M102" s="83"/>
      <c r="N102" s="103">
        <f t="shared" ref="N102:Y102" si="81">AVERAGE(N93:N101)</f>
        <v>2.1259351226640439</v>
      </c>
      <c r="O102" s="106">
        <f t="shared" si="81"/>
        <v>2.9244652812700345</v>
      </c>
      <c r="P102" s="106">
        <f t="shared" si="81"/>
        <v>1.0454919828013585</v>
      </c>
      <c r="Q102" s="108">
        <f t="shared" si="81"/>
        <v>1.3024186885717906</v>
      </c>
      <c r="R102" s="103">
        <f t="shared" si="81"/>
        <v>0.77474262255370507</v>
      </c>
      <c r="S102" s="106">
        <f t="shared" si="81"/>
        <v>1.8857510707887684</v>
      </c>
      <c r="T102" s="106">
        <f t="shared" si="81"/>
        <v>0.40830928716104903</v>
      </c>
      <c r="U102" s="108">
        <f t="shared" si="81"/>
        <v>0.60027867263854673</v>
      </c>
      <c r="V102" s="103">
        <f t="shared" si="81"/>
        <v>1.3068037995031048</v>
      </c>
      <c r="W102" s="106">
        <f t="shared" si="81"/>
        <v>2.3275209579637042</v>
      </c>
      <c r="X102" s="106">
        <f t="shared" si="81"/>
        <v>0.66774857312997205</v>
      </c>
      <c r="Y102" s="108">
        <f t="shared" si="81"/>
        <v>0.88781243257816234</v>
      </c>
      <c r="AB102" s="173"/>
      <c r="AC102" s="174"/>
      <c r="AD102" s="174"/>
      <c r="AE102" s="170"/>
      <c r="AF102" s="170"/>
      <c r="AG102" s="170"/>
      <c r="AH102" s="170"/>
      <c r="AI102" s="170"/>
      <c r="AJ102" s="170"/>
      <c r="AK102" s="170"/>
      <c r="AL102" s="170"/>
    </row>
    <row r="103" spans="1:38" x14ac:dyDescent="0.25">
      <c r="A103" s="209"/>
      <c r="B103" s="194"/>
      <c r="C103" s="146" t="s">
        <v>29</v>
      </c>
      <c r="D103" s="109">
        <f t="shared" ref="D103:L103" si="82">_xlfn.STDEV.S(D93:D101)</f>
        <v>8.3158112107500415</v>
      </c>
      <c r="E103" s="110">
        <f t="shared" si="82"/>
        <v>5.0541440347362672</v>
      </c>
      <c r="F103" s="111">
        <f t="shared" si="82"/>
        <v>0.24419867770776998</v>
      </c>
      <c r="G103" s="110">
        <f t="shared" si="82"/>
        <v>3.9301270873564143</v>
      </c>
      <c r="H103" s="111">
        <f t="shared" si="82"/>
        <v>0.18913377149017255</v>
      </c>
      <c r="I103" s="110">
        <f t="shared" si="82"/>
        <v>3.9469656504288637</v>
      </c>
      <c r="J103" s="112">
        <f t="shared" si="82"/>
        <v>0.72938266464570167</v>
      </c>
      <c r="K103" s="113">
        <f t="shared" si="82"/>
        <v>10.572944811162088</v>
      </c>
      <c r="L103" s="112">
        <f t="shared" si="82"/>
        <v>1.4371894738522082E-2</v>
      </c>
      <c r="M103" s="114"/>
      <c r="N103" s="109">
        <f t="shared" ref="N103:Y103" si="83">_xlfn.STDEV.S(N93:N101)</f>
        <v>0.46696103401142464</v>
      </c>
      <c r="O103" s="112">
        <f t="shared" si="83"/>
        <v>1.0862823201730651</v>
      </c>
      <c r="P103" s="112">
        <f t="shared" si="83"/>
        <v>0.39804321282982036</v>
      </c>
      <c r="Q103" s="115">
        <f t="shared" si="83"/>
        <v>0.39776397355677523</v>
      </c>
      <c r="R103" s="109">
        <f t="shared" si="83"/>
        <v>0.18696798547339402</v>
      </c>
      <c r="S103" s="112">
        <f t="shared" si="83"/>
        <v>0.35384899592972002</v>
      </c>
      <c r="T103" s="112">
        <f t="shared" si="83"/>
        <v>0.1403612425368807</v>
      </c>
      <c r="U103" s="115">
        <f t="shared" si="83"/>
        <v>0.12699127415343492</v>
      </c>
      <c r="V103" s="109">
        <f t="shared" si="83"/>
        <v>0.30071429340377226</v>
      </c>
      <c r="W103" s="112">
        <f t="shared" si="83"/>
        <v>0.65181669675418774</v>
      </c>
      <c r="X103" s="112">
        <f t="shared" si="83"/>
        <v>0.24310954415652777</v>
      </c>
      <c r="Y103" s="115">
        <f t="shared" si="83"/>
        <v>0.23442676784782915</v>
      </c>
      <c r="AB103" s="173"/>
      <c r="AC103" s="174"/>
      <c r="AD103" s="174"/>
      <c r="AE103" s="170"/>
      <c r="AF103" s="170"/>
      <c r="AG103" s="170"/>
      <c r="AH103" s="170"/>
      <c r="AI103" s="170"/>
      <c r="AJ103" s="170"/>
      <c r="AK103" s="170"/>
      <c r="AL103" s="170"/>
    </row>
    <row r="104" spans="1:38" ht="15.75" thickBot="1" x14ac:dyDescent="0.3">
      <c r="A104" s="209"/>
      <c r="B104" s="195"/>
      <c r="C104" s="147" t="s">
        <v>30</v>
      </c>
      <c r="D104" s="116">
        <f t="shared" ref="D104:L104" si="84">D103/SQRT(COUNT(D93:D101))</f>
        <v>3.7189438310583842</v>
      </c>
      <c r="E104" s="117">
        <f t="shared" si="84"/>
        <v>2.2602819259490703</v>
      </c>
      <c r="F104" s="118">
        <f t="shared" si="84"/>
        <v>0.10920896867402724</v>
      </c>
      <c r="G104" s="117">
        <f t="shared" si="84"/>
        <v>1.7576062655084392</v>
      </c>
      <c r="H104" s="118">
        <f t="shared" si="84"/>
        <v>8.4583193978587504E-2</v>
      </c>
      <c r="I104" s="117">
        <f t="shared" si="84"/>
        <v>1.7651366998431222</v>
      </c>
      <c r="J104" s="119">
        <f t="shared" si="84"/>
        <v>0.32618984395154427</v>
      </c>
      <c r="K104" s="120">
        <f t="shared" si="84"/>
        <v>4.7283646640224211</v>
      </c>
      <c r="L104" s="119">
        <f t="shared" si="84"/>
        <v>6.4273067201613878E-3</v>
      </c>
      <c r="M104" s="114"/>
      <c r="N104" s="116">
        <f t="shared" ref="N104:Y104" si="85">_xlfn.STDEV.S(N93:N101)/SQRT(COUNT(N93:N101))</f>
        <v>0.20883132297862736</v>
      </c>
      <c r="O104" s="119">
        <f t="shared" si="85"/>
        <v>0.48580022213263291</v>
      </c>
      <c r="P104" s="119">
        <f t="shared" si="85"/>
        <v>0.17801033637397895</v>
      </c>
      <c r="Q104" s="121">
        <f t="shared" si="85"/>
        <v>0.17788545677467563</v>
      </c>
      <c r="R104" s="116">
        <f t="shared" si="85"/>
        <v>8.3614625026940448E-2</v>
      </c>
      <c r="S104" s="119">
        <f t="shared" si="85"/>
        <v>0.15824608173378008</v>
      </c>
      <c r="T104" s="119">
        <f t="shared" si="85"/>
        <v>6.277145594376006E-2</v>
      </c>
      <c r="U104" s="121">
        <f t="shared" si="85"/>
        <v>5.6792224311278505E-2</v>
      </c>
      <c r="V104" s="116">
        <f t="shared" si="85"/>
        <v>0.13448352037133027</v>
      </c>
      <c r="W104" s="119">
        <f t="shared" si="85"/>
        <v>0.29150128856234603</v>
      </c>
      <c r="X104" s="119">
        <f t="shared" si="85"/>
        <v>0.10872189334259658</v>
      </c>
      <c r="Y104" s="121">
        <f t="shared" si="85"/>
        <v>0.1048388377306616</v>
      </c>
      <c r="AB104" s="173"/>
      <c r="AC104" s="174"/>
      <c r="AD104" s="174"/>
      <c r="AE104" s="170"/>
      <c r="AF104" s="170"/>
      <c r="AG104" s="170"/>
      <c r="AH104" s="170"/>
      <c r="AI104" s="170"/>
      <c r="AJ104" s="170"/>
      <c r="AK104" s="170"/>
      <c r="AL104" s="170"/>
    </row>
    <row r="105" spans="1:38" ht="15" customHeight="1" x14ac:dyDescent="0.25">
      <c r="A105" s="209"/>
      <c r="B105" s="193" t="s">
        <v>68</v>
      </c>
      <c r="C105" s="14">
        <v>739</v>
      </c>
      <c r="D105" s="91">
        <v>22.294173521250208</v>
      </c>
      <c r="E105" s="88">
        <v>6.6624891315195346E-3</v>
      </c>
      <c r="F105" s="89">
        <v>1.4495889193074689</v>
      </c>
      <c r="G105" s="88">
        <v>16.16226851279777</v>
      </c>
      <c r="H105" s="89">
        <v>0.21028886695585466</v>
      </c>
      <c r="I105" s="88">
        <v>0.33031003535947878</v>
      </c>
      <c r="J105" s="87">
        <v>1.0608369899281824</v>
      </c>
      <c r="K105" s="90">
        <v>31.494161367403176</v>
      </c>
      <c r="L105" s="87">
        <v>0.11630529461802347</v>
      </c>
      <c r="M105" s="83"/>
      <c r="N105" s="91">
        <v>3.124740062751068</v>
      </c>
      <c r="O105" s="87">
        <v>7.2452349924536739</v>
      </c>
      <c r="P105" s="87">
        <v>2.0264938209557788</v>
      </c>
      <c r="Q105" s="92">
        <v>2.3777021271804419</v>
      </c>
      <c r="R105" s="91">
        <v>1.0560636249289921</v>
      </c>
      <c r="S105" s="87">
        <v>3.9006814870023843</v>
      </c>
      <c r="T105" s="87">
        <v>0.74126951307282396</v>
      </c>
      <c r="U105" s="92">
        <v>0.95800878193169559</v>
      </c>
      <c r="V105" s="93">
        <v>1.6504902210233621</v>
      </c>
      <c r="W105" s="93">
        <v>4.9719088956948996</v>
      </c>
      <c r="X105" s="93">
        <v>1.1301300033458572</v>
      </c>
      <c r="Y105" s="95">
        <v>1.3906840218929175</v>
      </c>
      <c r="AB105" s="173"/>
      <c r="AC105" s="169"/>
      <c r="AD105" s="166"/>
      <c r="AE105" s="170"/>
      <c r="AF105" s="170"/>
      <c r="AG105" s="170"/>
      <c r="AH105" s="170"/>
      <c r="AI105" s="170"/>
      <c r="AJ105" s="170"/>
      <c r="AK105" s="170"/>
      <c r="AL105" s="170"/>
    </row>
    <row r="106" spans="1:38" x14ac:dyDescent="0.25">
      <c r="A106" s="209"/>
      <c r="B106" s="194"/>
      <c r="C106" s="27">
        <v>740</v>
      </c>
      <c r="D106" s="94">
        <v>24.717228748220833</v>
      </c>
      <c r="E106" s="97">
        <v>1.2150696550304095E-2</v>
      </c>
      <c r="F106" s="98">
        <v>1.4481919614921257</v>
      </c>
      <c r="G106" s="97">
        <v>11.229730630994705</v>
      </c>
      <c r="H106" s="98">
        <v>0.19438428820804685</v>
      </c>
      <c r="I106" s="97">
        <v>0.61458457629998053</v>
      </c>
      <c r="J106" s="93">
        <v>0.891320917945855</v>
      </c>
      <c r="K106" s="96">
        <v>29.917566774815551</v>
      </c>
      <c r="L106" s="93">
        <v>0.13412074822399242</v>
      </c>
      <c r="M106" s="83"/>
      <c r="N106" s="94">
        <v>3.5011810938206409</v>
      </c>
      <c r="O106" s="93">
        <v>6.7258400559274634</v>
      </c>
      <c r="P106" s="93">
        <v>1.8264628088376196</v>
      </c>
      <c r="Q106" s="95">
        <v>2.193037164977802</v>
      </c>
      <c r="R106" s="94">
        <v>1.1266792986407659</v>
      </c>
      <c r="S106" s="93">
        <v>3.9043696407240187</v>
      </c>
      <c r="T106" s="93">
        <v>0.7223201892662181</v>
      </c>
      <c r="U106" s="95">
        <v>0.96118761674319741</v>
      </c>
      <c r="V106" s="93">
        <v>1.8065032957711407</v>
      </c>
      <c r="W106" s="93">
        <v>4.8544961244111509</v>
      </c>
      <c r="X106" s="93">
        <v>1.0743888440336469</v>
      </c>
      <c r="Y106" s="95">
        <v>1.3569557279887841</v>
      </c>
      <c r="AB106" s="173"/>
      <c r="AC106" s="169"/>
      <c r="AD106" s="166"/>
      <c r="AE106" s="170"/>
      <c r="AF106" s="170"/>
      <c r="AG106" s="170"/>
      <c r="AH106" s="170"/>
      <c r="AI106" s="170"/>
      <c r="AJ106" s="170"/>
      <c r="AK106" s="170"/>
      <c r="AL106" s="170"/>
    </row>
    <row r="107" spans="1:38" x14ac:dyDescent="0.25">
      <c r="A107" s="209"/>
      <c r="B107" s="194"/>
      <c r="C107" s="27">
        <v>744</v>
      </c>
      <c r="D107" s="94">
        <v>25.188233491853268</v>
      </c>
      <c r="E107" s="97">
        <v>1.0810034382210404E-2</v>
      </c>
      <c r="F107" s="98">
        <v>1.9065330700237464</v>
      </c>
      <c r="G107" s="97">
        <v>9.4112726599058245</v>
      </c>
      <c r="H107" s="98">
        <v>0.33243666022234103</v>
      </c>
      <c r="I107" s="97">
        <v>0.34218611259742548</v>
      </c>
      <c r="J107" s="93">
        <v>1.4124040081540943</v>
      </c>
      <c r="K107" s="96">
        <v>35.179036210297284</v>
      </c>
      <c r="L107" s="93">
        <v>8.5190758706672823E-2</v>
      </c>
      <c r="M107" s="83"/>
      <c r="N107" s="94">
        <v>3.2831092377920728</v>
      </c>
      <c r="O107" s="93">
        <v>4.7366664045377185</v>
      </c>
      <c r="P107" s="93">
        <v>1.9160287192613539</v>
      </c>
      <c r="Q107" s="95">
        <v>2.1798938655533648</v>
      </c>
      <c r="R107" s="94">
        <v>1.0920257941409717</v>
      </c>
      <c r="S107" s="93">
        <v>2.3799544563038157</v>
      </c>
      <c r="T107" s="93">
        <v>0.66202034418858502</v>
      </c>
      <c r="U107" s="95">
        <v>0.82463960355122834</v>
      </c>
      <c r="V107" s="93">
        <v>1.7320017083956705</v>
      </c>
      <c r="W107" s="93">
        <v>3.1319633984679776</v>
      </c>
      <c r="X107" s="93">
        <v>1.0427552956236439</v>
      </c>
      <c r="Y107" s="95">
        <v>1.2383127079215079</v>
      </c>
      <c r="AB107" s="173"/>
      <c r="AC107" s="169"/>
      <c r="AD107" s="166"/>
      <c r="AE107" s="170"/>
      <c r="AF107" s="170"/>
      <c r="AG107" s="170"/>
      <c r="AH107" s="170"/>
      <c r="AI107" s="170"/>
      <c r="AJ107" s="170"/>
      <c r="AK107" s="170"/>
      <c r="AL107" s="170"/>
    </row>
    <row r="108" spans="1:38" s="1" customFormat="1" x14ac:dyDescent="0.25">
      <c r="A108" s="209"/>
      <c r="B108" s="194"/>
      <c r="C108" s="27">
        <v>787</v>
      </c>
      <c r="D108" s="94">
        <v>20.47254471118432</v>
      </c>
      <c r="E108" s="97">
        <v>1.0440027770853205E-2</v>
      </c>
      <c r="F108" s="98">
        <v>1.1077311926294771</v>
      </c>
      <c r="G108" s="97">
        <v>7.2793548065694127</v>
      </c>
      <c r="H108" s="98">
        <v>0.1718537395103274</v>
      </c>
      <c r="I108" s="97">
        <v>0.68168435902164881</v>
      </c>
      <c r="J108" s="93">
        <v>0.6467488331934792</v>
      </c>
      <c r="K108" s="96">
        <v>37.83217019409657</v>
      </c>
      <c r="L108" s="93">
        <v>7.6999481450734375E-2</v>
      </c>
      <c r="M108" s="83"/>
      <c r="N108" s="94">
        <v>3.6095857387016359</v>
      </c>
      <c r="O108" s="93">
        <v>3.9992724543513365</v>
      </c>
      <c r="P108" s="93">
        <v>1.854224915015922</v>
      </c>
      <c r="Q108" s="95">
        <v>2.1428958679685519</v>
      </c>
      <c r="R108" s="94">
        <v>1.212363934905623</v>
      </c>
      <c r="S108" s="93">
        <v>2.173160719891126</v>
      </c>
      <c r="T108" s="93">
        <v>0.6614258147100911</v>
      </c>
      <c r="U108" s="95">
        <v>0.84039419351896638</v>
      </c>
      <c r="V108" s="93">
        <v>1.9103679488849363</v>
      </c>
      <c r="W108" s="93">
        <v>2.757157835673651</v>
      </c>
      <c r="X108" s="93">
        <v>1.0229205283021461</v>
      </c>
      <c r="Y108" s="95">
        <v>1.2376812082145703</v>
      </c>
      <c r="AB108" s="173"/>
      <c r="AC108" s="169"/>
      <c r="AD108" s="166"/>
      <c r="AE108" s="170"/>
      <c r="AF108" s="170"/>
      <c r="AG108" s="170"/>
      <c r="AH108" s="170"/>
      <c r="AI108" s="170"/>
      <c r="AJ108" s="170"/>
      <c r="AK108" s="170"/>
      <c r="AL108" s="170"/>
    </row>
    <row r="109" spans="1:38" s="1" customFormat="1" x14ac:dyDescent="0.25">
      <c r="A109" s="209"/>
      <c r="B109" s="194"/>
      <c r="C109" s="27">
        <v>828</v>
      </c>
      <c r="D109" s="94">
        <v>22.341038714070997</v>
      </c>
      <c r="E109" s="97">
        <v>0.31647545491283263</v>
      </c>
      <c r="F109" s="98">
        <v>0.73120391670103113</v>
      </c>
      <c r="G109" s="97">
        <v>9.9365028621974183</v>
      </c>
      <c r="H109" s="98">
        <v>0.16024280854595158</v>
      </c>
      <c r="I109" s="97">
        <v>1.4754068883687426</v>
      </c>
      <c r="J109" s="93">
        <v>0.65781793754255735</v>
      </c>
      <c r="K109" s="96">
        <v>39.547566570280438</v>
      </c>
      <c r="L109" s="93">
        <v>8.9563585163257978E-2</v>
      </c>
      <c r="M109" s="83"/>
      <c r="N109" s="94">
        <v>3.8033224745963072</v>
      </c>
      <c r="O109" s="93">
        <v>4.1726032364319723</v>
      </c>
      <c r="P109" s="93">
        <v>2.0384224061997265</v>
      </c>
      <c r="Q109" s="95">
        <v>2.374172880590566</v>
      </c>
      <c r="R109" s="94">
        <v>1.2845563828636959</v>
      </c>
      <c r="S109" s="93">
        <v>2.356226654428704</v>
      </c>
      <c r="T109" s="93">
        <v>0.70435039591511273</v>
      </c>
      <c r="U109" s="95">
        <v>0.9155605506990242</v>
      </c>
      <c r="V109" s="93">
        <v>2.0145207749042346</v>
      </c>
      <c r="W109" s="93">
        <v>2.9265443263966784</v>
      </c>
      <c r="X109" s="93">
        <v>1.1000249948863197</v>
      </c>
      <c r="Y109" s="95">
        <v>1.3512083316903709</v>
      </c>
      <c r="AB109" s="173"/>
      <c r="AC109" s="169"/>
      <c r="AD109" s="166"/>
      <c r="AE109" s="170"/>
      <c r="AF109" s="170"/>
      <c r="AG109" s="170"/>
      <c r="AH109" s="170"/>
      <c r="AI109" s="170"/>
      <c r="AJ109" s="170"/>
      <c r="AK109" s="170"/>
      <c r="AL109" s="170"/>
    </row>
    <row r="110" spans="1:38" s="1" customFormat="1" x14ac:dyDescent="0.25">
      <c r="A110" s="209"/>
      <c r="B110" s="194"/>
      <c r="C110" s="27"/>
      <c r="D110" s="94"/>
      <c r="E110" s="97"/>
      <c r="F110" s="98"/>
      <c r="G110" s="97"/>
      <c r="H110" s="98"/>
      <c r="I110" s="97"/>
      <c r="J110" s="93"/>
      <c r="K110" s="96"/>
      <c r="L110" s="93"/>
      <c r="M110" s="83"/>
      <c r="N110" s="94"/>
      <c r="O110" s="93"/>
      <c r="P110" s="93"/>
      <c r="Q110" s="95"/>
      <c r="R110" s="94"/>
      <c r="S110" s="93"/>
      <c r="T110" s="93"/>
      <c r="U110" s="95"/>
      <c r="V110" s="93"/>
      <c r="W110" s="93"/>
      <c r="X110" s="93"/>
      <c r="Y110" s="95"/>
      <c r="AB110" s="173"/>
      <c r="AC110" s="169"/>
      <c r="AD110" s="166"/>
      <c r="AE110" s="170"/>
      <c r="AF110" s="170"/>
      <c r="AG110" s="170"/>
      <c r="AH110" s="170"/>
      <c r="AI110" s="170"/>
      <c r="AJ110" s="170"/>
      <c r="AK110" s="170"/>
      <c r="AL110" s="170"/>
    </row>
    <row r="111" spans="1:38" s="1" customFormat="1" x14ac:dyDescent="0.25">
      <c r="A111" s="209"/>
      <c r="B111" s="194"/>
      <c r="C111" s="27"/>
      <c r="D111" s="94"/>
      <c r="E111" s="97"/>
      <c r="F111" s="98"/>
      <c r="G111" s="97"/>
      <c r="H111" s="98"/>
      <c r="I111" s="97"/>
      <c r="J111" s="93"/>
      <c r="K111" s="96"/>
      <c r="L111" s="93"/>
      <c r="M111" s="83"/>
      <c r="N111" s="94"/>
      <c r="O111" s="93"/>
      <c r="P111" s="93"/>
      <c r="Q111" s="95"/>
      <c r="R111" s="94"/>
      <c r="S111" s="93"/>
      <c r="T111" s="93"/>
      <c r="U111" s="95"/>
      <c r="V111" s="93"/>
      <c r="W111" s="93"/>
      <c r="X111" s="93"/>
      <c r="Y111" s="95"/>
      <c r="AB111" s="173"/>
      <c r="AC111" s="169"/>
      <c r="AD111" s="166"/>
      <c r="AE111" s="170"/>
      <c r="AF111" s="170"/>
      <c r="AG111" s="170"/>
      <c r="AH111" s="170"/>
      <c r="AI111" s="170"/>
      <c r="AJ111" s="170"/>
      <c r="AK111" s="170"/>
      <c r="AL111" s="170"/>
    </row>
    <row r="112" spans="1:38" s="1" customFormat="1" x14ac:dyDescent="0.25">
      <c r="A112" s="209"/>
      <c r="B112" s="194"/>
      <c r="C112" s="27"/>
      <c r="D112" s="94"/>
      <c r="E112" s="97"/>
      <c r="F112" s="98"/>
      <c r="G112" s="97"/>
      <c r="H112" s="98"/>
      <c r="I112" s="97"/>
      <c r="J112" s="93"/>
      <c r="K112" s="96"/>
      <c r="L112" s="93"/>
      <c r="M112" s="83"/>
      <c r="N112" s="94"/>
      <c r="O112" s="93"/>
      <c r="P112" s="93"/>
      <c r="Q112" s="95"/>
      <c r="R112" s="94"/>
      <c r="S112" s="93"/>
      <c r="T112" s="93"/>
      <c r="U112" s="95"/>
      <c r="V112" s="93"/>
      <c r="W112" s="93"/>
      <c r="X112" s="93"/>
      <c r="Y112" s="95"/>
      <c r="AB112" s="173"/>
      <c r="AC112" s="169"/>
      <c r="AD112" s="166"/>
      <c r="AE112" s="170"/>
      <c r="AF112" s="170"/>
      <c r="AG112" s="170"/>
      <c r="AH112" s="170"/>
      <c r="AI112" s="170"/>
      <c r="AJ112" s="170"/>
      <c r="AK112" s="170"/>
      <c r="AL112" s="170"/>
    </row>
    <row r="113" spans="1:43" s="1" customFormat="1" ht="15.75" thickBot="1" x14ac:dyDescent="0.3">
      <c r="A113" s="209"/>
      <c r="B113" s="194"/>
      <c r="C113" s="27"/>
      <c r="D113" s="122"/>
      <c r="E113" s="100"/>
      <c r="F113" s="101"/>
      <c r="G113" s="100"/>
      <c r="H113" s="101"/>
      <c r="I113" s="100"/>
      <c r="J113" s="99"/>
      <c r="K113" s="102"/>
      <c r="L113" s="99"/>
      <c r="M113" s="83"/>
      <c r="N113" s="94"/>
      <c r="O113" s="93"/>
      <c r="P113" s="93"/>
      <c r="Q113" s="95"/>
      <c r="R113" s="94"/>
      <c r="S113" s="93"/>
      <c r="T113" s="93"/>
      <c r="U113" s="95"/>
      <c r="V113" s="93"/>
      <c r="W113" s="93"/>
      <c r="X113" s="93"/>
      <c r="Y113" s="95"/>
      <c r="AB113" s="173"/>
      <c r="AC113" s="169"/>
      <c r="AD113" s="166"/>
      <c r="AE113" s="170"/>
      <c r="AF113" s="170"/>
      <c r="AG113" s="170"/>
      <c r="AH113" s="170"/>
      <c r="AI113" s="170"/>
      <c r="AJ113" s="170"/>
      <c r="AK113" s="170"/>
      <c r="AL113" s="170"/>
    </row>
    <row r="114" spans="1:43" s="1" customFormat="1" x14ac:dyDescent="0.25">
      <c r="A114" s="209"/>
      <c r="B114" s="194"/>
      <c r="C114" s="145" t="s">
        <v>28</v>
      </c>
      <c r="D114" s="103">
        <f t="shared" ref="D114:L114" si="86">AVERAGE(D105:D113)</f>
        <v>23.002643837315929</v>
      </c>
      <c r="E114" s="104">
        <f t="shared" si="86"/>
        <v>7.1307740549543974E-2</v>
      </c>
      <c r="F114" s="105">
        <f t="shared" si="86"/>
        <v>1.3286498120307697</v>
      </c>
      <c r="G114" s="104">
        <f t="shared" si="86"/>
        <v>10.803825894493027</v>
      </c>
      <c r="H114" s="105">
        <f t="shared" si="86"/>
        <v>0.21384127268850431</v>
      </c>
      <c r="I114" s="104">
        <f t="shared" si="86"/>
        <v>0.68883439432945526</v>
      </c>
      <c r="J114" s="106">
        <f t="shared" si="86"/>
        <v>0.93382573735283358</v>
      </c>
      <c r="K114" s="107">
        <f t="shared" si="86"/>
        <v>34.794100223378599</v>
      </c>
      <c r="L114" s="106">
        <f t="shared" si="86"/>
        <v>0.1004359736325362</v>
      </c>
      <c r="M114" s="114"/>
      <c r="N114" s="103">
        <f t="shared" ref="N114:Y114" si="87">AVERAGE(N105:N113)</f>
        <v>3.4643877215323449</v>
      </c>
      <c r="O114" s="106">
        <f t="shared" si="87"/>
        <v>5.3759234287404336</v>
      </c>
      <c r="P114" s="106">
        <f t="shared" si="87"/>
        <v>1.9323265340540801</v>
      </c>
      <c r="Q114" s="108">
        <f t="shared" si="87"/>
        <v>2.2535403812541452</v>
      </c>
      <c r="R114" s="103">
        <f t="shared" si="87"/>
        <v>1.1543378070960097</v>
      </c>
      <c r="S114" s="106">
        <f t="shared" si="87"/>
        <v>2.9428785916700098</v>
      </c>
      <c r="T114" s="106">
        <f t="shared" si="87"/>
        <v>0.69827725143056618</v>
      </c>
      <c r="U114" s="108">
        <f t="shared" si="87"/>
        <v>0.89995814928882234</v>
      </c>
      <c r="V114" s="103">
        <f t="shared" si="87"/>
        <v>1.8227767897958689</v>
      </c>
      <c r="W114" s="106">
        <f t="shared" si="87"/>
        <v>3.7284141161288717</v>
      </c>
      <c r="X114" s="106">
        <f t="shared" si="87"/>
        <v>1.0740439332383227</v>
      </c>
      <c r="Y114" s="108">
        <f t="shared" si="87"/>
        <v>1.3149683995416301</v>
      </c>
      <c r="AB114" s="173"/>
      <c r="AC114" s="174"/>
      <c r="AD114" s="174"/>
      <c r="AE114" s="170"/>
      <c r="AF114" s="170"/>
      <c r="AG114" s="170"/>
      <c r="AH114" s="170"/>
      <c r="AI114" s="170"/>
      <c r="AJ114" s="170"/>
      <c r="AK114" s="170"/>
      <c r="AL114" s="170"/>
    </row>
    <row r="115" spans="1:43" s="1" customFormat="1" x14ac:dyDescent="0.25">
      <c r="A115" s="209"/>
      <c r="B115" s="194"/>
      <c r="C115" s="146" t="s">
        <v>29</v>
      </c>
      <c r="D115" s="109">
        <f t="shared" ref="D115:L115" si="88">_xlfn.STDEV.S(D105:D113)</f>
        <v>1.9402098256777254</v>
      </c>
      <c r="E115" s="110">
        <f t="shared" si="88"/>
        <v>0.13706807018974634</v>
      </c>
      <c r="F115" s="111">
        <f t="shared" si="88"/>
        <v>0.43835267972256969</v>
      </c>
      <c r="G115" s="110">
        <f t="shared" si="88"/>
        <v>3.3169131862832253</v>
      </c>
      <c r="H115" s="111">
        <f t="shared" si="88"/>
        <v>6.9086554546981288E-2</v>
      </c>
      <c r="I115" s="110">
        <f t="shared" si="88"/>
        <v>0.46716303205200704</v>
      </c>
      <c r="J115" s="112">
        <f t="shared" si="88"/>
        <v>0.31842154987317228</v>
      </c>
      <c r="K115" s="113">
        <f t="shared" si="88"/>
        <v>4.0817784757463542</v>
      </c>
      <c r="L115" s="112">
        <f t="shared" si="88"/>
        <v>2.3908126038901401E-2</v>
      </c>
      <c r="M115" s="114"/>
      <c r="N115" s="109">
        <f t="shared" ref="N115:Y115" si="89">_xlfn.STDEV.S(N105:N113)</f>
        <v>0.26717756457623026</v>
      </c>
      <c r="O115" s="112">
        <f t="shared" si="89"/>
        <v>1.5056890080694161</v>
      </c>
      <c r="P115" s="112">
        <f t="shared" si="89"/>
        <v>9.7077832161722194E-2</v>
      </c>
      <c r="Q115" s="115">
        <f t="shared" si="89"/>
        <v>0.11324199289847263</v>
      </c>
      <c r="R115" s="109">
        <f t="shared" si="89"/>
        <v>9.3045021243234702E-2</v>
      </c>
      <c r="S115" s="112">
        <f t="shared" si="89"/>
        <v>0.8796819174424102</v>
      </c>
      <c r="T115" s="112">
        <f t="shared" si="89"/>
        <v>3.5832499968367945E-2</v>
      </c>
      <c r="U115" s="115">
        <f t="shared" si="89"/>
        <v>6.4387705976623869E-2</v>
      </c>
      <c r="V115" s="109">
        <f t="shared" si="89"/>
        <v>0.14372331992946791</v>
      </c>
      <c r="W115" s="112">
        <f t="shared" si="89"/>
        <v>1.0904617527442282</v>
      </c>
      <c r="X115" s="112">
        <f t="shared" si="89"/>
        <v>4.3050444724683189E-2</v>
      </c>
      <c r="Y115" s="115">
        <f t="shared" si="89"/>
        <v>7.186537570572861E-2</v>
      </c>
      <c r="AB115" s="173"/>
      <c r="AC115" s="174"/>
      <c r="AD115" s="174"/>
      <c r="AE115" s="170"/>
      <c r="AF115" s="170"/>
      <c r="AG115" s="170"/>
      <c r="AH115" s="170"/>
      <c r="AI115" s="170"/>
      <c r="AJ115" s="170"/>
      <c r="AK115" s="170"/>
      <c r="AL115" s="170"/>
    </row>
    <row r="116" spans="1:43" s="1" customFormat="1" ht="15.75" thickBot="1" x14ac:dyDescent="0.3">
      <c r="A116" s="209"/>
      <c r="B116" s="195"/>
      <c r="C116" s="147" t="s">
        <v>30</v>
      </c>
      <c r="D116" s="116">
        <f t="shared" ref="D116:L116" si="90">D115/SQRT(COUNT(D105:D113))</f>
        <v>0.86768821216568215</v>
      </c>
      <c r="E116" s="117">
        <f t="shared" si="90"/>
        <v>6.1298704497797063E-2</v>
      </c>
      <c r="F116" s="118">
        <f t="shared" si="90"/>
        <v>0.19603727799577189</v>
      </c>
      <c r="G116" s="117">
        <f t="shared" si="90"/>
        <v>1.483368671998943</v>
      </c>
      <c r="H116" s="118">
        <f t="shared" si="90"/>
        <v>3.0896446459659468E-2</v>
      </c>
      <c r="I116" s="117">
        <f t="shared" si="90"/>
        <v>0.20892165924864015</v>
      </c>
      <c r="J116" s="119">
        <f t="shared" si="90"/>
        <v>0.14240244620345055</v>
      </c>
      <c r="K116" s="120">
        <f t="shared" si="90"/>
        <v>1.8254268281728649</v>
      </c>
      <c r="L116" s="119">
        <f t="shared" si="90"/>
        <v>1.0692039007523262E-2</v>
      </c>
      <c r="M116" s="114"/>
      <c r="N116" s="116">
        <f t="shared" ref="N116:Y116" si="91">N115/SQRT(COUNT(N105:N113))</f>
        <v>0.11948543929105812</v>
      </c>
      <c r="O116" s="119">
        <f t="shared" si="91"/>
        <v>0.67336459500348866</v>
      </c>
      <c r="P116" s="119">
        <f t="shared" si="91"/>
        <v>4.3414526364385232E-2</v>
      </c>
      <c r="Q116" s="121">
        <f t="shared" si="91"/>
        <v>5.0643358805706647E-2</v>
      </c>
      <c r="R116" s="116">
        <f t="shared" si="91"/>
        <v>4.1610998493556955E-2</v>
      </c>
      <c r="S116" s="119">
        <f t="shared" si="91"/>
        <v>0.39340571319571743</v>
      </c>
      <c r="T116" s="119">
        <f t="shared" si="91"/>
        <v>1.6024781146605958E-2</v>
      </c>
      <c r="U116" s="121">
        <f t="shared" si="91"/>
        <v>2.8795057495800091E-2</v>
      </c>
      <c r="V116" s="116">
        <f t="shared" si="91"/>
        <v>6.4275022662848097E-2</v>
      </c>
      <c r="W116" s="119">
        <f t="shared" si="91"/>
        <v>0.48766932119993239</v>
      </c>
      <c r="X116" s="119">
        <f t="shared" si="91"/>
        <v>1.9252744173197764E-2</v>
      </c>
      <c r="Y116" s="121">
        <f t="shared" si="91"/>
        <v>3.2139173061314218E-2</v>
      </c>
      <c r="AB116" s="173"/>
      <c r="AC116" s="174"/>
      <c r="AD116" s="174"/>
      <c r="AE116" s="170"/>
      <c r="AF116" s="170"/>
      <c r="AG116" s="170"/>
      <c r="AH116" s="170"/>
      <c r="AI116" s="170"/>
      <c r="AJ116" s="170"/>
      <c r="AK116" s="170"/>
      <c r="AL116" s="170"/>
      <c r="AM116" s="143"/>
    </row>
    <row r="117" spans="1:43" s="1" customFormat="1" ht="15" customHeight="1" x14ac:dyDescent="0.25">
      <c r="A117" s="209"/>
      <c r="B117" s="193" t="s">
        <v>69</v>
      </c>
      <c r="C117" s="14">
        <v>225</v>
      </c>
      <c r="D117" s="91">
        <v>19.836163424917288</v>
      </c>
      <c r="E117" s="88">
        <v>2.1118596757382105E-2</v>
      </c>
      <c r="F117" s="89">
        <v>5.5641716593017252</v>
      </c>
      <c r="G117" s="88">
        <v>8.5538855357168835</v>
      </c>
      <c r="H117" s="89">
        <v>0.80233104493615315</v>
      </c>
      <c r="I117" s="88">
        <v>1.5437673990795855</v>
      </c>
      <c r="J117" s="87">
        <v>2.629260242458725</v>
      </c>
      <c r="K117" s="90">
        <v>31.614845501458628</v>
      </c>
      <c r="L117" s="87">
        <v>0.11583089775941073</v>
      </c>
      <c r="M117" s="83"/>
      <c r="N117" s="91">
        <v>1.4092983929888969</v>
      </c>
      <c r="O117" s="87">
        <v>2.7047306070607395</v>
      </c>
      <c r="P117" s="87">
        <v>0.72212079338431467</v>
      </c>
      <c r="Q117" s="92">
        <v>0.86761323484180419</v>
      </c>
      <c r="R117" s="91">
        <v>0.935776884255894</v>
      </c>
      <c r="S117" s="87">
        <v>2.2874611801539921</v>
      </c>
      <c r="T117" s="87">
        <v>0.53347008859565137</v>
      </c>
      <c r="U117" s="92">
        <v>0.66067131096272835</v>
      </c>
      <c r="V117" s="93">
        <v>0.66478955716620836</v>
      </c>
      <c r="W117" s="93">
        <v>2.0004999013431748</v>
      </c>
      <c r="X117" s="93">
        <v>0.4092594267105904</v>
      </c>
      <c r="Y117" s="95">
        <v>0.52366172310276171</v>
      </c>
      <c r="AB117" s="173"/>
      <c r="AC117" s="169"/>
      <c r="AD117" s="166"/>
      <c r="AE117" s="170"/>
      <c r="AF117" s="170"/>
      <c r="AG117" s="170"/>
      <c r="AH117" s="170"/>
      <c r="AI117" s="170"/>
      <c r="AJ117" s="170"/>
      <c r="AK117" s="170"/>
      <c r="AL117" s="170"/>
      <c r="AM117" s="143"/>
    </row>
    <row r="118" spans="1:43" s="1" customFormat="1" x14ac:dyDescent="0.25">
      <c r="A118" s="209"/>
      <c r="B118" s="194"/>
      <c r="C118" s="27">
        <v>232</v>
      </c>
      <c r="D118" s="94">
        <v>13.719667953306352</v>
      </c>
      <c r="E118" s="97">
        <v>7.7815385437225659</v>
      </c>
      <c r="F118" s="98">
        <v>0.37943398949242774</v>
      </c>
      <c r="G118" s="97">
        <v>21.035183449929882</v>
      </c>
      <c r="H118" s="98">
        <v>0.38430408911382563</v>
      </c>
      <c r="I118" s="97">
        <v>0.15108451595080608</v>
      </c>
      <c r="J118" s="93">
        <v>2.8273048296717311</v>
      </c>
      <c r="K118" s="96">
        <v>33.741822385953675</v>
      </c>
      <c r="L118" s="93">
        <v>0.14196116586000043</v>
      </c>
      <c r="M118" s="83"/>
      <c r="N118" s="94">
        <v>1.2697536361238919</v>
      </c>
      <c r="O118" s="93">
        <v>2.7839843493361358</v>
      </c>
      <c r="P118" s="93">
        <v>0.82201885192584434</v>
      </c>
      <c r="Q118" s="95">
        <v>0.98229427668231029</v>
      </c>
      <c r="R118" s="94">
        <v>0.87712903265233988</v>
      </c>
      <c r="S118" s="93">
        <v>2.1257222849097785</v>
      </c>
      <c r="T118" s="93">
        <v>0.5373501133526507</v>
      </c>
      <c r="U118" s="95">
        <v>0.67592457135024742</v>
      </c>
      <c r="V118" s="93">
        <v>0.6521429534947174</v>
      </c>
      <c r="W118" s="93">
        <v>1.7417672408747482</v>
      </c>
      <c r="X118" s="93">
        <v>0.37940824765469616</v>
      </c>
      <c r="Y118" s="95">
        <v>0.50507025143263973</v>
      </c>
      <c r="AB118" s="173"/>
      <c r="AC118" s="169"/>
      <c r="AD118" s="166"/>
      <c r="AE118" s="170"/>
      <c r="AF118" s="170"/>
      <c r="AG118" s="170"/>
      <c r="AH118" s="170"/>
      <c r="AI118" s="170"/>
      <c r="AJ118" s="170"/>
      <c r="AK118" s="170"/>
      <c r="AL118" s="170"/>
      <c r="AM118" s="143"/>
    </row>
    <row r="119" spans="1:43" s="1" customFormat="1" x14ac:dyDescent="0.25">
      <c r="A119" s="209"/>
      <c r="B119" s="194"/>
      <c r="C119" s="27">
        <v>239</v>
      </c>
      <c r="D119" s="94">
        <v>11.704511340586381</v>
      </c>
      <c r="E119" s="97">
        <v>1.8211482085538896E-2</v>
      </c>
      <c r="F119" s="98">
        <v>8.798337123272308</v>
      </c>
      <c r="G119" s="97">
        <v>7.1140425776597214</v>
      </c>
      <c r="H119" s="98">
        <v>0.48017516988582926</v>
      </c>
      <c r="I119" s="97">
        <v>2.9919452613618369</v>
      </c>
      <c r="J119" s="93">
        <v>2.7418798926989805</v>
      </c>
      <c r="K119" s="96">
        <v>32.051782822076937</v>
      </c>
      <c r="L119" s="93">
        <v>0.11366152960254505</v>
      </c>
      <c r="M119" s="83"/>
      <c r="N119" s="94">
        <v>0.96338140230513925</v>
      </c>
      <c r="O119" s="93">
        <v>2.1419337765698296</v>
      </c>
      <c r="P119" s="93">
        <v>0.67604963190517886</v>
      </c>
      <c r="Q119" s="95">
        <v>0.79147364874795156</v>
      </c>
      <c r="R119" s="94">
        <v>0.65143392355297303</v>
      </c>
      <c r="S119" s="93">
        <v>1.7639200726732562</v>
      </c>
      <c r="T119" s="93">
        <v>0.47643084078404258</v>
      </c>
      <c r="U119" s="95">
        <v>0.57283391003224515</v>
      </c>
      <c r="V119" s="93">
        <v>0.47238226874759615</v>
      </c>
      <c r="W119" s="93">
        <v>1.5224402923106424</v>
      </c>
      <c r="X119" s="93">
        <v>0.3550259238266697</v>
      </c>
      <c r="Y119" s="95">
        <v>0.4390140494285486</v>
      </c>
      <c r="AB119" s="173"/>
      <c r="AC119" s="169"/>
      <c r="AD119" s="166"/>
      <c r="AE119" s="170"/>
      <c r="AF119" s="170"/>
      <c r="AG119" s="170"/>
      <c r="AH119" s="170"/>
      <c r="AI119" s="170"/>
      <c r="AJ119" s="170"/>
      <c r="AK119" s="170"/>
      <c r="AL119" s="170"/>
      <c r="AM119" s="143"/>
    </row>
    <row r="120" spans="1:43" s="1" customFormat="1" x14ac:dyDescent="0.25">
      <c r="A120" s="209"/>
      <c r="B120" s="194"/>
      <c r="C120" s="27">
        <v>254</v>
      </c>
      <c r="D120" s="94">
        <v>25.635288898342498</v>
      </c>
      <c r="E120" s="97">
        <v>1.6616068418082166E-3</v>
      </c>
      <c r="F120" s="98">
        <v>4.0880936881142551</v>
      </c>
      <c r="G120" s="97">
        <v>14.836868295711369</v>
      </c>
      <c r="H120" s="98">
        <v>0.74087632644323598</v>
      </c>
      <c r="I120" s="97">
        <v>0.48150720538420055</v>
      </c>
      <c r="J120" s="93">
        <v>3.0174886966260721</v>
      </c>
      <c r="K120" s="96">
        <v>40.124682595960437</v>
      </c>
      <c r="L120" s="93">
        <v>0.17183898509908033</v>
      </c>
      <c r="M120" s="83"/>
      <c r="N120" s="94">
        <v>1.1472023939909637</v>
      </c>
      <c r="O120" s="93">
        <v>3.2429752282809283</v>
      </c>
      <c r="P120" s="93">
        <v>1.0509505544255482</v>
      </c>
      <c r="Q120" s="95">
        <v>1.2175767354660736</v>
      </c>
      <c r="R120" s="94">
        <v>0.7576987441864681</v>
      </c>
      <c r="S120" s="93">
        <v>2.5614411260232934</v>
      </c>
      <c r="T120" s="93">
        <v>0.66905168760743705</v>
      </c>
      <c r="U120" s="95">
        <v>0.809046389413002</v>
      </c>
      <c r="V120" s="93">
        <v>0.53739416712715304</v>
      </c>
      <c r="W120" s="93">
        <v>2.156356074981582</v>
      </c>
      <c r="X120" s="93">
        <v>0.45330855805348175</v>
      </c>
      <c r="Y120" s="95">
        <v>0.57709037617827419</v>
      </c>
      <c r="AB120" s="173"/>
      <c r="AC120" s="169"/>
      <c r="AD120" s="166"/>
      <c r="AE120" s="170"/>
      <c r="AF120" s="170"/>
      <c r="AG120" s="170"/>
      <c r="AH120" s="170"/>
      <c r="AI120" s="170"/>
      <c r="AJ120" s="170"/>
      <c r="AK120" s="170"/>
      <c r="AL120" s="170"/>
      <c r="AM120" s="144"/>
      <c r="AN120" s="34"/>
      <c r="AO120" s="34"/>
      <c r="AP120" s="34"/>
      <c r="AQ120" s="34"/>
    </row>
    <row r="121" spans="1:43" s="1" customFormat="1" x14ac:dyDescent="0.25">
      <c r="A121" s="209"/>
      <c r="B121" s="194"/>
      <c r="C121" s="27">
        <v>314</v>
      </c>
      <c r="D121" s="94">
        <v>10.057598293167102</v>
      </c>
      <c r="E121" s="97">
        <v>2.3100994742914929</v>
      </c>
      <c r="F121" s="98">
        <v>1.3723630592945861</v>
      </c>
      <c r="G121" s="97">
        <v>5.8406390467599394</v>
      </c>
      <c r="H121" s="98">
        <v>0.24440884464421819</v>
      </c>
      <c r="I121" s="97">
        <v>0.14127337983002489</v>
      </c>
      <c r="J121" s="93">
        <v>2.4849500797980046</v>
      </c>
      <c r="K121" s="96">
        <v>32.623724626165448</v>
      </c>
      <c r="L121" s="93">
        <v>0.11935552628513758</v>
      </c>
      <c r="M121" s="83"/>
      <c r="N121" s="94">
        <v>1.6145010640433493</v>
      </c>
      <c r="O121" s="93">
        <v>3.7503702254980147</v>
      </c>
      <c r="P121" s="93">
        <v>1.2797230381613662</v>
      </c>
      <c r="Q121" s="95">
        <v>1.4525824522114035</v>
      </c>
      <c r="R121" s="94">
        <v>1.1134702999956401</v>
      </c>
      <c r="S121" s="93">
        <v>2.9677053731346423</v>
      </c>
      <c r="T121" s="93">
        <v>0.84980820103566168</v>
      </c>
      <c r="U121" s="95">
        <v>0.99494724549314384</v>
      </c>
      <c r="V121" s="93">
        <v>0.81943385234943933</v>
      </c>
      <c r="W121" s="93">
        <v>2.4974109786627161</v>
      </c>
      <c r="X121" s="93">
        <v>0.6022505121034023</v>
      </c>
      <c r="Y121" s="95">
        <v>0.73040944122228368</v>
      </c>
      <c r="AB121" s="173"/>
      <c r="AC121" s="169"/>
      <c r="AD121" s="166"/>
      <c r="AE121" s="170"/>
      <c r="AF121" s="170"/>
      <c r="AG121" s="170"/>
      <c r="AH121" s="170"/>
      <c r="AI121" s="170"/>
      <c r="AJ121" s="170"/>
      <c r="AK121" s="170"/>
      <c r="AL121" s="170"/>
      <c r="AM121" s="143"/>
    </row>
    <row r="122" spans="1:43" s="1" customFormat="1" x14ac:dyDescent="0.25">
      <c r="A122" s="209"/>
      <c r="B122" s="194"/>
      <c r="C122" s="27"/>
      <c r="D122" s="94"/>
      <c r="E122" s="97"/>
      <c r="F122" s="98"/>
      <c r="G122" s="97"/>
      <c r="H122" s="98"/>
      <c r="I122" s="97"/>
      <c r="J122" s="93"/>
      <c r="K122" s="96"/>
      <c r="L122" s="93"/>
      <c r="M122" s="83"/>
      <c r="N122" s="94"/>
      <c r="O122" s="93"/>
      <c r="P122" s="93"/>
      <c r="Q122" s="95"/>
      <c r="R122" s="94"/>
      <c r="S122" s="93"/>
      <c r="T122" s="93"/>
      <c r="U122" s="95"/>
      <c r="V122" s="93"/>
      <c r="W122" s="93"/>
      <c r="X122" s="93"/>
      <c r="Y122" s="95"/>
      <c r="AB122" s="173"/>
      <c r="AC122" s="169"/>
      <c r="AD122" s="166"/>
      <c r="AE122" s="170"/>
      <c r="AF122" s="170"/>
      <c r="AG122" s="170"/>
      <c r="AH122" s="170"/>
      <c r="AI122" s="170"/>
      <c r="AJ122" s="170"/>
      <c r="AK122" s="170"/>
      <c r="AL122" s="170"/>
      <c r="AM122" s="143"/>
    </row>
    <row r="123" spans="1:43" s="1" customFormat="1" x14ac:dyDescent="0.25">
      <c r="A123" s="209"/>
      <c r="B123" s="194"/>
      <c r="C123" s="27"/>
      <c r="D123" s="94"/>
      <c r="E123" s="97"/>
      <c r="F123" s="98"/>
      <c r="G123" s="97"/>
      <c r="H123" s="98"/>
      <c r="I123" s="97"/>
      <c r="J123" s="93"/>
      <c r="K123" s="96"/>
      <c r="L123" s="93"/>
      <c r="M123" s="83"/>
      <c r="N123" s="94"/>
      <c r="O123" s="93"/>
      <c r="P123" s="93"/>
      <c r="Q123" s="95"/>
      <c r="R123" s="94"/>
      <c r="S123" s="93"/>
      <c r="T123" s="93"/>
      <c r="U123" s="95"/>
      <c r="V123" s="93"/>
      <c r="W123" s="93"/>
      <c r="X123" s="93"/>
      <c r="Y123" s="95"/>
      <c r="AB123" s="173"/>
      <c r="AC123" s="169"/>
      <c r="AD123" s="166"/>
      <c r="AE123" s="170"/>
      <c r="AF123" s="170"/>
      <c r="AG123" s="170"/>
      <c r="AH123" s="170"/>
      <c r="AI123" s="170"/>
      <c r="AJ123" s="170"/>
      <c r="AK123" s="170"/>
      <c r="AL123" s="170"/>
      <c r="AM123" s="143"/>
    </row>
    <row r="124" spans="1:43" s="1" customFormat="1" x14ac:dyDescent="0.25">
      <c r="A124" s="209"/>
      <c r="B124" s="194"/>
      <c r="C124" s="27"/>
      <c r="D124" s="94"/>
      <c r="E124" s="97"/>
      <c r="F124" s="98"/>
      <c r="G124" s="97"/>
      <c r="H124" s="98"/>
      <c r="I124" s="97"/>
      <c r="J124" s="93"/>
      <c r="K124" s="96"/>
      <c r="L124" s="93"/>
      <c r="M124" s="83"/>
      <c r="N124" s="94"/>
      <c r="O124" s="93"/>
      <c r="P124" s="93"/>
      <c r="Q124" s="95"/>
      <c r="R124" s="94"/>
      <c r="S124" s="93"/>
      <c r="T124" s="93"/>
      <c r="U124" s="95"/>
      <c r="V124" s="93"/>
      <c r="W124" s="93"/>
      <c r="X124" s="93"/>
      <c r="Y124" s="95"/>
      <c r="AB124" s="173"/>
      <c r="AC124" s="169"/>
      <c r="AD124" s="166"/>
      <c r="AE124" s="170"/>
      <c r="AF124" s="170"/>
      <c r="AG124" s="170"/>
      <c r="AH124" s="170"/>
      <c r="AI124" s="170"/>
      <c r="AJ124" s="170"/>
      <c r="AK124" s="170"/>
      <c r="AL124" s="170"/>
      <c r="AM124" s="143"/>
    </row>
    <row r="125" spans="1:43" s="1" customFormat="1" ht="15.75" thickBot="1" x14ac:dyDescent="0.3">
      <c r="A125" s="209"/>
      <c r="B125" s="194"/>
      <c r="C125" s="27"/>
      <c r="D125" s="122"/>
      <c r="E125" s="100"/>
      <c r="F125" s="101"/>
      <c r="G125" s="100"/>
      <c r="H125" s="101"/>
      <c r="I125" s="100"/>
      <c r="J125" s="99"/>
      <c r="K125" s="102"/>
      <c r="L125" s="99"/>
      <c r="M125" s="83"/>
      <c r="N125" s="94"/>
      <c r="O125" s="93"/>
      <c r="P125" s="93"/>
      <c r="Q125" s="95"/>
      <c r="R125" s="94"/>
      <c r="S125" s="93"/>
      <c r="T125" s="93"/>
      <c r="U125" s="95"/>
      <c r="V125" s="93"/>
      <c r="W125" s="93"/>
      <c r="X125" s="93"/>
      <c r="Y125" s="95"/>
      <c r="AB125" s="173"/>
      <c r="AC125" s="169"/>
      <c r="AD125" s="166"/>
      <c r="AE125" s="170"/>
      <c r="AF125" s="170"/>
      <c r="AG125" s="170"/>
      <c r="AH125" s="170"/>
      <c r="AI125" s="170"/>
      <c r="AJ125" s="170"/>
      <c r="AK125" s="170"/>
      <c r="AL125" s="170"/>
    </row>
    <row r="126" spans="1:43" s="1" customFormat="1" x14ac:dyDescent="0.25">
      <c r="A126" s="209"/>
      <c r="B126" s="194"/>
      <c r="C126" s="145" t="s">
        <v>28</v>
      </c>
      <c r="D126" s="103">
        <f t="shared" ref="D126:L126" si="92">AVERAGE(D117:D125)</f>
        <v>16.190645982063923</v>
      </c>
      <c r="E126" s="104">
        <f t="shared" si="92"/>
        <v>2.0265259407397576</v>
      </c>
      <c r="F126" s="105">
        <f t="shared" si="92"/>
        <v>4.0404799038950605</v>
      </c>
      <c r="G126" s="104">
        <f t="shared" si="92"/>
        <v>11.476123781155559</v>
      </c>
      <c r="H126" s="105">
        <f t="shared" si="92"/>
        <v>0.53041909500465245</v>
      </c>
      <c r="I126" s="104">
        <f t="shared" si="92"/>
        <v>1.0619155523212909</v>
      </c>
      <c r="J126" s="106">
        <f t="shared" si="92"/>
        <v>2.7401767482507027</v>
      </c>
      <c r="K126" s="107">
        <f t="shared" si="92"/>
        <v>34.031371586323026</v>
      </c>
      <c r="L126" s="106">
        <f t="shared" si="92"/>
        <v>0.13252962092123483</v>
      </c>
      <c r="M126" s="114"/>
      <c r="N126" s="103">
        <f t="shared" ref="N126:Y126" si="93">AVERAGE(N117:N125)</f>
        <v>1.2808273778904482</v>
      </c>
      <c r="O126" s="106">
        <f t="shared" si="93"/>
        <v>2.9247988373491296</v>
      </c>
      <c r="P126" s="106">
        <f t="shared" si="93"/>
        <v>0.91017257396045037</v>
      </c>
      <c r="Q126" s="108">
        <f t="shared" si="93"/>
        <v>1.0623080695899088</v>
      </c>
      <c r="R126" s="103">
        <f t="shared" si="93"/>
        <v>0.86710177692866297</v>
      </c>
      <c r="S126" s="106">
        <f t="shared" si="93"/>
        <v>2.3412500073789926</v>
      </c>
      <c r="T126" s="106">
        <f t="shared" si="93"/>
        <v>0.61322218627508862</v>
      </c>
      <c r="U126" s="108">
        <f t="shared" si="93"/>
        <v>0.74268468545027333</v>
      </c>
      <c r="V126" s="103">
        <f t="shared" si="93"/>
        <v>0.62922855977702274</v>
      </c>
      <c r="W126" s="106">
        <f t="shared" si="93"/>
        <v>1.9836948976345727</v>
      </c>
      <c r="X126" s="106">
        <f t="shared" si="93"/>
        <v>0.43985053366976806</v>
      </c>
      <c r="Y126" s="108">
        <f t="shared" si="93"/>
        <v>0.55504916827290152</v>
      </c>
      <c r="AB126" s="173"/>
      <c r="AC126" s="174"/>
      <c r="AD126" s="174"/>
      <c r="AE126" s="170"/>
      <c r="AF126" s="170"/>
      <c r="AG126" s="170"/>
      <c r="AH126" s="170"/>
      <c r="AI126" s="170"/>
      <c r="AJ126" s="170"/>
      <c r="AK126" s="170"/>
      <c r="AL126" s="170"/>
    </row>
    <row r="127" spans="1:43" s="1" customFormat="1" x14ac:dyDescent="0.25">
      <c r="A127" s="209"/>
      <c r="B127" s="194"/>
      <c r="C127" s="146" t="s">
        <v>29</v>
      </c>
      <c r="D127" s="109">
        <f t="shared" ref="D127:L127" si="94">_xlfn.STDEV.S(D117:D125)</f>
        <v>6.4485751844207648</v>
      </c>
      <c r="E127" s="110">
        <f t="shared" si="94"/>
        <v>3.3673299942332648</v>
      </c>
      <c r="F127" s="111">
        <f t="shared" si="94"/>
        <v>3.3720621895854426</v>
      </c>
      <c r="G127" s="110">
        <f t="shared" si="94"/>
        <v>6.3638852602774634</v>
      </c>
      <c r="H127" s="111">
        <f t="shared" si="94"/>
        <v>0.2365926166691413</v>
      </c>
      <c r="I127" s="110">
        <f t="shared" si="94"/>
        <v>1.2218085893239301</v>
      </c>
      <c r="J127" s="112">
        <f t="shared" si="94"/>
        <v>0.20120837677109141</v>
      </c>
      <c r="K127" s="113">
        <f t="shared" si="94"/>
        <v>3.4982895019710449</v>
      </c>
      <c r="L127" s="112">
        <f t="shared" si="94"/>
        <v>2.4711278531901918E-2</v>
      </c>
      <c r="M127" s="114"/>
      <c r="N127" s="109">
        <f t="shared" ref="N127:Y127" si="95">_xlfn.STDEV.S(N117:N125)</f>
        <v>0.24829072779981631</v>
      </c>
      <c r="O127" s="112">
        <f t="shared" si="95"/>
        <v>0.60496710284156552</v>
      </c>
      <c r="P127" s="112">
        <f t="shared" si="95"/>
        <v>0.2521577325098171</v>
      </c>
      <c r="Q127" s="115">
        <f t="shared" si="95"/>
        <v>0.27114664924142146</v>
      </c>
      <c r="R127" s="109">
        <f t="shared" si="95"/>
        <v>0.17606526626142519</v>
      </c>
      <c r="S127" s="112">
        <f t="shared" si="95"/>
        <v>0.45375812516367386</v>
      </c>
      <c r="T127" s="112">
        <f t="shared" si="95"/>
        <v>0.14993224831101046</v>
      </c>
      <c r="U127" s="115">
        <f t="shared" si="95"/>
        <v>0.16437203783780288</v>
      </c>
      <c r="V127" s="109">
        <f t="shared" si="95"/>
        <v>0.13323102302052311</v>
      </c>
      <c r="W127" s="112">
        <f t="shared" si="95"/>
        <v>0.37592662324489923</v>
      </c>
      <c r="X127" s="112">
        <f t="shared" si="95"/>
        <v>9.7901955565641172E-2</v>
      </c>
      <c r="Y127" s="115">
        <f t="shared" si="95"/>
        <v>0.1097545589290797</v>
      </c>
      <c r="AB127" s="173"/>
      <c r="AC127" s="174"/>
      <c r="AD127" s="174"/>
      <c r="AE127" s="170"/>
      <c r="AF127" s="170"/>
      <c r="AG127" s="170"/>
      <c r="AH127" s="170"/>
      <c r="AI127" s="170"/>
      <c r="AJ127" s="170"/>
      <c r="AK127" s="170"/>
      <c r="AL127" s="170"/>
    </row>
    <row r="128" spans="1:43" s="1" customFormat="1" ht="15.75" thickBot="1" x14ac:dyDescent="0.3">
      <c r="A128" s="209"/>
      <c r="B128" s="195"/>
      <c r="C128" s="147" t="s">
        <v>30</v>
      </c>
      <c r="D128" s="116">
        <f t="shared" ref="D128:L128" si="96">D127/SQRT(COUNT(D117:D125))</f>
        <v>2.8838904940766144</v>
      </c>
      <c r="E128" s="117">
        <f t="shared" si="96"/>
        <v>1.5059157539559109</v>
      </c>
      <c r="F128" s="118">
        <f t="shared" si="96"/>
        <v>1.5080320560539666</v>
      </c>
      <c r="G128" s="117">
        <f t="shared" si="96"/>
        <v>2.8460160085978701</v>
      </c>
      <c r="H128" s="118">
        <f t="shared" si="96"/>
        <v>0.10580743476934996</v>
      </c>
      <c r="I128" s="117">
        <f t="shared" si="96"/>
        <v>0.5464094122442863</v>
      </c>
      <c r="J128" s="119">
        <f t="shared" si="96"/>
        <v>8.9983121620510004E-2</v>
      </c>
      <c r="K128" s="120">
        <f t="shared" si="96"/>
        <v>1.5644826262762281</v>
      </c>
      <c r="L128" s="119">
        <f t="shared" si="96"/>
        <v>1.1051219721652778E-2</v>
      </c>
      <c r="M128" s="114"/>
      <c r="N128" s="116">
        <f t="shared" ref="N128:Y128" si="97">N127/SQRT(COUNT(N117:N125))</f>
        <v>0.11103898910865721</v>
      </c>
      <c r="O128" s="119">
        <f t="shared" si="97"/>
        <v>0.27054951322096932</v>
      </c>
      <c r="P128" s="119">
        <f t="shared" si="97"/>
        <v>0.11276836618883193</v>
      </c>
      <c r="Q128" s="121">
        <f t="shared" si="97"/>
        <v>0.12126046791502203</v>
      </c>
      <c r="R128" s="116">
        <f t="shared" si="97"/>
        <v>7.8738780767429392E-2</v>
      </c>
      <c r="S128" s="119">
        <f t="shared" si="97"/>
        <v>0.20292680264176652</v>
      </c>
      <c r="T128" s="119">
        <f t="shared" si="97"/>
        <v>6.7051739848559486E-2</v>
      </c>
      <c r="U128" s="121">
        <f t="shared" si="97"/>
        <v>7.3509410041098955E-2</v>
      </c>
      <c r="V128" s="116">
        <f t="shared" si="97"/>
        <v>5.9582724837145808E-2</v>
      </c>
      <c r="W128" s="119">
        <f t="shared" si="97"/>
        <v>0.16811949682550945</v>
      </c>
      <c r="X128" s="119">
        <f t="shared" si="97"/>
        <v>4.3783085554987507E-2</v>
      </c>
      <c r="Y128" s="121">
        <f t="shared" si="97"/>
        <v>4.9083730921185745E-2</v>
      </c>
      <c r="AA128" s="143"/>
      <c r="AB128" s="173"/>
      <c r="AC128" s="174"/>
      <c r="AD128" s="174"/>
      <c r="AE128" s="170"/>
      <c r="AF128" s="170"/>
      <c r="AG128" s="170"/>
      <c r="AH128" s="170"/>
      <c r="AI128" s="170"/>
      <c r="AJ128" s="170"/>
      <c r="AK128" s="170"/>
      <c r="AL128" s="170"/>
    </row>
    <row r="129" spans="1:38" s="1" customFormat="1" ht="15" customHeight="1" x14ac:dyDescent="0.25">
      <c r="A129" s="209"/>
      <c r="B129" s="193" t="s">
        <v>70</v>
      </c>
      <c r="C129" s="16">
        <v>193</v>
      </c>
      <c r="D129" s="91">
        <v>31.980928058457806</v>
      </c>
      <c r="E129" s="88">
        <v>8.7213491432836604E-2</v>
      </c>
      <c r="F129" s="89">
        <v>3.3695832871795743</v>
      </c>
      <c r="G129" s="88">
        <v>8.8019565736414371</v>
      </c>
      <c r="H129" s="89">
        <v>0.75743898285194233</v>
      </c>
      <c r="I129" s="88">
        <v>0.44373989597773356</v>
      </c>
      <c r="J129" s="87">
        <v>2.7389194524783029</v>
      </c>
      <c r="K129" s="90">
        <v>30.053373037730641</v>
      </c>
      <c r="L129" s="87">
        <v>8.1888651592836564E-2</v>
      </c>
      <c r="M129" s="83"/>
      <c r="N129" s="91">
        <v>2.975760652278566</v>
      </c>
      <c r="O129" s="87">
        <v>4.9217077209151405</v>
      </c>
      <c r="P129" s="87">
        <v>1.2483392919199565</v>
      </c>
      <c r="Q129" s="92">
        <v>1.4802977329060354</v>
      </c>
      <c r="R129" s="91">
        <v>0.93754015635111088</v>
      </c>
      <c r="S129" s="87">
        <v>3.0748322124022693</v>
      </c>
      <c r="T129" s="87">
        <v>0.52368326096928297</v>
      </c>
      <c r="U129" s="92">
        <v>0.6912286407266599</v>
      </c>
      <c r="V129" s="93">
        <v>1.759161002768288</v>
      </c>
      <c r="W129" s="93">
        <v>3.9442059092565094</v>
      </c>
      <c r="X129" s="93">
        <v>0.85398636845944964</v>
      </c>
      <c r="Y129" s="95">
        <v>1.0522150768112895</v>
      </c>
      <c r="AB129" s="173"/>
      <c r="AC129" s="169"/>
      <c r="AD129" s="166"/>
      <c r="AE129" s="170"/>
      <c r="AF129" s="170"/>
      <c r="AG129" s="170"/>
      <c r="AH129" s="170"/>
      <c r="AI129" s="170"/>
      <c r="AJ129" s="170"/>
      <c r="AK129" s="170"/>
      <c r="AL129" s="170"/>
    </row>
    <row r="130" spans="1:38" s="1" customFormat="1" x14ac:dyDescent="0.25">
      <c r="A130" s="209"/>
      <c r="B130" s="194"/>
      <c r="C130" s="143">
        <v>198</v>
      </c>
      <c r="D130" s="94">
        <v>21.122903100573051</v>
      </c>
      <c r="E130" s="97">
        <v>6.4218541277299857E-12</v>
      </c>
      <c r="F130" s="98">
        <v>6.4861942052897443E-12</v>
      </c>
      <c r="G130" s="97">
        <v>9.7520007996809426</v>
      </c>
      <c r="H130" s="98">
        <v>0.68382226154870751</v>
      </c>
      <c r="I130" s="97">
        <v>2.4432530807326605</v>
      </c>
      <c r="J130" s="93">
        <v>2.4741859247690869</v>
      </c>
      <c r="K130" s="96">
        <v>23.070423753781355</v>
      </c>
      <c r="L130" s="93">
        <v>0.16736633769198492</v>
      </c>
      <c r="M130" s="83"/>
      <c r="N130" s="94">
        <v>2.138270340358464</v>
      </c>
      <c r="O130" s="93">
        <v>3.6708808638937525</v>
      </c>
      <c r="P130" s="93">
        <v>1.3202504680191285</v>
      </c>
      <c r="Q130" s="95">
        <v>1.5156701716764021</v>
      </c>
      <c r="R130" s="94">
        <v>0.67702861082841193</v>
      </c>
      <c r="S130" s="93">
        <v>2.1538580176582012</v>
      </c>
      <c r="T130" s="93">
        <v>0.50752315855789809</v>
      </c>
      <c r="U130" s="95">
        <v>0.63813291041720799</v>
      </c>
      <c r="V130" s="93">
        <v>1.2657602519674407</v>
      </c>
      <c r="W130" s="93">
        <v>2.8478040933600988</v>
      </c>
      <c r="X130" s="93">
        <v>0.8670382918888242</v>
      </c>
      <c r="Y130" s="95">
        <v>1.0277467964543892</v>
      </c>
      <c r="AB130" s="173"/>
      <c r="AC130" s="169"/>
      <c r="AD130" s="166"/>
      <c r="AE130" s="170"/>
      <c r="AF130" s="170"/>
      <c r="AG130" s="170"/>
      <c r="AH130" s="170"/>
      <c r="AI130" s="170"/>
      <c r="AJ130" s="170"/>
      <c r="AK130" s="170"/>
      <c r="AL130" s="170"/>
    </row>
    <row r="131" spans="1:38" s="1" customFormat="1" x14ac:dyDescent="0.25">
      <c r="A131" s="209"/>
      <c r="B131" s="194"/>
      <c r="C131" s="143">
        <v>241</v>
      </c>
      <c r="D131" s="94">
        <v>26.341674272505969</v>
      </c>
      <c r="E131" s="97">
        <v>0.26895272531848652</v>
      </c>
      <c r="F131" s="98">
        <v>3.6410087355836325</v>
      </c>
      <c r="G131" s="97">
        <v>7.1246476436077382</v>
      </c>
      <c r="H131" s="98">
        <v>1.7573686522581651</v>
      </c>
      <c r="I131" s="97">
        <v>2.3643798943337315</v>
      </c>
      <c r="J131" s="93">
        <v>2.5544815403489602</v>
      </c>
      <c r="K131" s="96">
        <v>34.780147216367908</v>
      </c>
      <c r="L131" s="93">
        <v>9.6403627590051388E-2</v>
      </c>
      <c r="M131" s="83"/>
      <c r="N131" s="94">
        <v>2.0519575708803894</v>
      </c>
      <c r="O131" s="93">
        <v>3.3811145711996313</v>
      </c>
      <c r="P131" s="93">
        <v>0.82688973369836283</v>
      </c>
      <c r="Q131" s="95">
        <v>1.0181395354597651</v>
      </c>
      <c r="R131" s="94">
        <v>0.61474551539957112</v>
      </c>
      <c r="S131" s="93">
        <v>2.4971293268166561</v>
      </c>
      <c r="T131" s="93">
        <v>0.39358809931448879</v>
      </c>
      <c r="U131" s="95">
        <v>0.54220905081053528</v>
      </c>
      <c r="V131" s="93">
        <v>1.1828922692534911</v>
      </c>
      <c r="W131" s="93">
        <v>2.9338382842905824</v>
      </c>
      <c r="X131" s="93">
        <v>0.60166938764342803</v>
      </c>
      <c r="Y131" s="95">
        <v>0.77159699224673728</v>
      </c>
      <c r="AB131" s="173"/>
      <c r="AC131" s="169"/>
      <c r="AD131" s="166"/>
      <c r="AE131" s="170"/>
      <c r="AF131" s="170"/>
      <c r="AG131" s="170"/>
      <c r="AH131" s="170"/>
      <c r="AI131" s="170"/>
      <c r="AJ131" s="170"/>
      <c r="AK131" s="170"/>
      <c r="AL131" s="170"/>
    </row>
    <row r="132" spans="1:38" s="1" customFormat="1" x14ac:dyDescent="0.25">
      <c r="A132" s="209"/>
      <c r="B132" s="194"/>
      <c r="C132" s="143">
        <v>639</v>
      </c>
      <c r="D132" s="94">
        <v>13.620252594937201</v>
      </c>
      <c r="E132" s="97">
        <v>4.2440671651009652</v>
      </c>
      <c r="F132" s="98">
        <v>3.0105901691094648</v>
      </c>
      <c r="G132" s="97">
        <v>9.6630474256027235</v>
      </c>
      <c r="H132" s="98">
        <v>0.56046172629327595</v>
      </c>
      <c r="I132" s="97">
        <v>0.73396559485943869</v>
      </c>
      <c r="J132" s="93">
        <v>4.7540884201227822</v>
      </c>
      <c r="K132" s="96">
        <v>31.55922348346537</v>
      </c>
      <c r="L132" s="93">
        <v>0.10751639857970975</v>
      </c>
      <c r="M132" s="83"/>
      <c r="N132" s="94">
        <v>1.6286742483122092</v>
      </c>
      <c r="O132" s="93">
        <v>3.8012315210132441</v>
      </c>
      <c r="P132" s="93">
        <v>1.2633642866196901</v>
      </c>
      <c r="Q132" s="95">
        <v>1.4292660772785803</v>
      </c>
      <c r="R132" s="94">
        <v>0.59210033268973616</v>
      </c>
      <c r="S132" s="93">
        <v>2.1262405185440483</v>
      </c>
      <c r="T132" s="93">
        <v>0.44165701127791007</v>
      </c>
      <c r="U132" s="95">
        <v>0.54998398133157811</v>
      </c>
      <c r="V132" s="93">
        <v>1.0143949720853171</v>
      </c>
      <c r="W132" s="93">
        <v>2.8365843350721116</v>
      </c>
      <c r="X132" s="93">
        <v>0.77802348988043002</v>
      </c>
      <c r="Y132" s="95">
        <v>0.91118893281165148</v>
      </c>
      <c r="AB132" s="173"/>
      <c r="AC132" s="169"/>
      <c r="AD132" s="166"/>
      <c r="AE132" s="170"/>
      <c r="AF132" s="170"/>
      <c r="AG132" s="170"/>
      <c r="AH132" s="170"/>
      <c r="AI132" s="170"/>
      <c r="AJ132" s="170"/>
      <c r="AK132" s="170"/>
      <c r="AL132" s="170"/>
    </row>
    <row r="133" spans="1:38" s="1" customFormat="1" x14ac:dyDescent="0.25">
      <c r="A133" s="209"/>
      <c r="B133" s="194"/>
      <c r="C133" s="143">
        <v>640</v>
      </c>
      <c r="D133" s="94">
        <v>26.768647422852499</v>
      </c>
      <c r="E133" s="97">
        <v>9.7632643212639286E-2</v>
      </c>
      <c r="F133" s="98">
        <v>8.4413596166946014</v>
      </c>
      <c r="G133" s="97">
        <v>6.5343637647420527</v>
      </c>
      <c r="H133" s="98">
        <v>1.1584347195481277</v>
      </c>
      <c r="I133" s="97">
        <v>1.4929023303159361</v>
      </c>
      <c r="J133" s="93">
        <v>4.6830817233536051</v>
      </c>
      <c r="K133" s="96">
        <v>29.659028703071904</v>
      </c>
      <c r="L133" s="93">
        <v>0.10497142352312541</v>
      </c>
      <c r="M133" s="83"/>
      <c r="N133" s="94">
        <v>2.5656666467687974</v>
      </c>
      <c r="O133" s="93">
        <v>3.6237955278151874</v>
      </c>
      <c r="P133" s="93">
        <v>1.1010215205804241</v>
      </c>
      <c r="Q133" s="95">
        <v>1.2699988864362683</v>
      </c>
      <c r="R133" s="94">
        <v>0.83677057731369753</v>
      </c>
      <c r="S133" s="93">
        <v>2.2280730280237164</v>
      </c>
      <c r="T133" s="93">
        <v>0.49269302237766338</v>
      </c>
      <c r="U133" s="95">
        <v>0.61175278678738143</v>
      </c>
      <c r="V133" s="93">
        <v>1.5367656241754839</v>
      </c>
      <c r="W133" s="93">
        <v>2.8895060083571824</v>
      </c>
      <c r="X133" s="93">
        <v>0.7730896996265304</v>
      </c>
      <c r="Y133" s="95">
        <v>0.91610209848741297</v>
      </c>
      <c r="AB133" s="173"/>
      <c r="AC133" s="169"/>
      <c r="AD133" s="166"/>
      <c r="AE133" s="170"/>
      <c r="AF133" s="170"/>
      <c r="AG133" s="170"/>
      <c r="AH133" s="170"/>
      <c r="AI133" s="170"/>
      <c r="AJ133" s="170"/>
      <c r="AK133" s="170"/>
      <c r="AL133" s="170"/>
    </row>
    <row r="134" spans="1:38" s="1" customFormat="1" x14ac:dyDescent="0.25">
      <c r="A134" s="209"/>
      <c r="B134" s="194"/>
      <c r="C134" s="143">
        <v>662</v>
      </c>
      <c r="D134" s="94">
        <v>14.962706229206058</v>
      </c>
      <c r="E134" s="97">
        <v>6.8995256880277331</v>
      </c>
      <c r="F134" s="98">
        <v>2.5791468965259488</v>
      </c>
      <c r="G134" s="97">
        <v>14.411555768027469</v>
      </c>
      <c r="H134" s="98">
        <v>0.8729576299155879</v>
      </c>
      <c r="I134" s="97">
        <v>1.6214795675278524</v>
      </c>
      <c r="J134" s="93">
        <v>4.5420403503181586</v>
      </c>
      <c r="K134" s="96">
        <v>30.933688244667547</v>
      </c>
      <c r="L134" s="93">
        <v>9.8590794915562566E-2</v>
      </c>
      <c r="M134" s="83"/>
      <c r="N134" s="94">
        <v>1.8521721301447625</v>
      </c>
      <c r="O134" s="93">
        <v>3.4363239853282739</v>
      </c>
      <c r="P134" s="93">
        <v>0.97712669129637253</v>
      </c>
      <c r="Q134" s="95">
        <v>1.1455220702026119</v>
      </c>
      <c r="R134" s="94">
        <v>0.69588762845195107</v>
      </c>
      <c r="S134" s="93">
        <v>2.1942143902693907</v>
      </c>
      <c r="T134" s="93">
        <v>0.42426303478067934</v>
      </c>
      <c r="U134" s="95">
        <v>0.5464371572087402</v>
      </c>
      <c r="V134" s="93">
        <v>1.1673883476912918</v>
      </c>
      <c r="W134" s="93">
        <v>2.7498867647928811</v>
      </c>
      <c r="X134" s="93">
        <v>0.6640686560929141</v>
      </c>
      <c r="Y134" s="95">
        <v>0.80721035676639408</v>
      </c>
      <c r="AB134" s="173"/>
      <c r="AC134" s="169"/>
      <c r="AD134" s="166"/>
      <c r="AE134" s="170"/>
      <c r="AF134" s="170"/>
      <c r="AG134" s="170"/>
      <c r="AH134" s="170"/>
      <c r="AI134" s="170"/>
      <c r="AJ134" s="170"/>
      <c r="AK134" s="170"/>
      <c r="AL134" s="170"/>
    </row>
    <row r="135" spans="1:38" s="1" customFormat="1" x14ac:dyDescent="0.25">
      <c r="A135" s="209"/>
      <c r="B135" s="194"/>
      <c r="C135" s="143"/>
      <c r="D135" s="94"/>
      <c r="E135" s="97"/>
      <c r="F135" s="98"/>
      <c r="G135" s="97"/>
      <c r="H135" s="98"/>
      <c r="I135" s="97"/>
      <c r="J135" s="93"/>
      <c r="K135" s="96"/>
      <c r="L135" s="93"/>
      <c r="M135" s="83"/>
      <c r="N135" s="94"/>
      <c r="O135" s="93"/>
      <c r="P135" s="93"/>
      <c r="Q135" s="95"/>
      <c r="R135" s="94"/>
      <c r="S135" s="93"/>
      <c r="T135" s="93"/>
      <c r="U135" s="95"/>
      <c r="V135" s="93"/>
      <c r="W135" s="93"/>
      <c r="X135" s="93"/>
      <c r="Y135" s="95"/>
      <c r="AB135" s="173"/>
      <c r="AC135" s="169"/>
      <c r="AD135" s="166"/>
      <c r="AE135" s="170"/>
      <c r="AF135" s="170"/>
      <c r="AG135" s="170"/>
      <c r="AH135" s="170"/>
      <c r="AI135" s="170"/>
      <c r="AJ135" s="170"/>
      <c r="AK135" s="170"/>
      <c r="AL135" s="170"/>
    </row>
    <row r="136" spans="1:38" s="1" customFormat="1" x14ac:dyDescent="0.25">
      <c r="A136" s="209"/>
      <c r="B136" s="194"/>
      <c r="C136" s="143"/>
      <c r="D136" s="94"/>
      <c r="E136" s="97"/>
      <c r="F136" s="98"/>
      <c r="G136" s="97"/>
      <c r="H136" s="98"/>
      <c r="I136" s="97"/>
      <c r="J136" s="93"/>
      <c r="K136" s="96"/>
      <c r="L136" s="93"/>
      <c r="M136" s="83"/>
      <c r="N136" s="94"/>
      <c r="O136" s="93"/>
      <c r="P136" s="93"/>
      <c r="Q136" s="95"/>
      <c r="R136" s="94"/>
      <c r="S136" s="93"/>
      <c r="T136" s="93"/>
      <c r="U136" s="95"/>
      <c r="V136" s="93"/>
      <c r="W136" s="93"/>
      <c r="X136" s="93"/>
      <c r="Y136" s="95"/>
      <c r="AB136" s="173"/>
      <c r="AC136" s="169"/>
      <c r="AD136" s="166"/>
      <c r="AE136" s="170"/>
      <c r="AF136" s="170"/>
      <c r="AG136" s="170"/>
      <c r="AH136" s="170"/>
      <c r="AI136" s="170"/>
      <c r="AJ136" s="170"/>
      <c r="AK136" s="170"/>
      <c r="AL136" s="170"/>
    </row>
    <row r="137" spans="1:38" s="1" customFormat="1" ht="15.75" thickBot="1" x14ac:dyDescent="0.3">
      <c r="A137" s="209"/>
      <c r="B137" s="194"/>
      <c r="C137" s="143"/>
      <c r="D137" s="122"/>
      <c r="E137" s="100"/>
      <c r="F137" s="101"/>
      <c r="G137" s="100"/>
      <c r="H137" s="101"/>
      <c r="I137" s="100"/>
      <c r="J137" s="99"/>
      <c r="K137" s="102"/>
      <c r="L137" s="99"/>
      <c r="M137" s="83"/>
      <c r="N137" s="94"/>
      <c r="O137" s="93"/>
      <c r="P137" s="93"/>
      <c r="Q137" s="95"/>
      <c r="R137" s="94"/>
      <c r="S137" s="93"/>
      <c r="T137" s="93"/>
      <c r="U137" s="95"/>
      <c r="V137" s="93"/>
      <c r="W137" s="93"/>
      <c r="X137" s="93"/>
      <c r="Y137" s="95"/>
      <c r="AB137" s="173"/>
      <c r="AC137" s="169"/>
      <c r="AD137" s="166"/>
      <c r="AE137" s="170"/>
      <c r="AF137" s="170"/>
      <c r="AG137" s="170"/>
      <c r="AH137" s="170"/>
      <c r="AI137" s="170"/>
      <c r="AJ137" s="170"/>
      <c r="AK137" s="170"/>
      <c r="AL137" s="170"/>
    </row>
    <row r="138" spans="1:38" s="1" customFormat="1" x14ac:dyDescent="0.25">
      <c r="A138" s="209"/>
      <c r="B138" s="194"/>
      <c r="C138" s="145" t="s">
        <v>28</v>
      </c>
      <c r="D138" s="103">
        <f t="shared" ref="D138:L138" si="98">AVERAGE(D129:D134)</f>
        <v>22.466185279755432</v>
      </c>
      <c r="E138" s="104">
        <f t="shared" si="98"/>
        <v>1.9328986188498469</v>
      </c>
      <c r="F138" s="105">
        <f t="shared" si="98"/>
        <v>3.5069481175166182</v>
      </c>
      <c r="G138" s="104">
        <f t="shared" si="98"/>
        <v>9.3812619958837278</v>
      </c>
      <c r="H138" s="105">
        <f t="shared" si="98"/>
        <v>0.9650806620693011</v>
      </c>
      <c r="I138" s="104">
        <f t="shared" si="98"/>
        <v>1.516620060624559</v>
      </c>
      <c r="J138" s="106">
        <f t="shared" si="98"/>
        <v>3.6244662352318158</v>
      </c>
      <c r="K138" s="107">
        <f t="shared" si="98"/>
        <v>30.009314073180786</v>
      </c>
      <c r="L138" s="106">
        <f t="shared" si="98"/>
        <v>0.10945620564887842</v>
      </c>
      <c r="M138" s="114"/>
      <c r="N138" s="103">
        <f t="shared" ref="N138:Y138" si="99">AVERAGE(N129:N134)</f>
        <v>2.2020835981238647</v>
      </c>
      <c r="O138" s="106">
        <f t="shared" si="99"/>
        <v>3.8058423650275386</v>
      </c>
      <c r="P138" s="106">
        <f t="shared" si="99"/>
        <v>1.1228319986889892</v>
      </c>
      <c r="Q138" s="108">
        <f t="shared" si="99"/>
        <v>1.309815745659944</v>
      </c>
      <c r="R138" s="103">
        <f t="shared" si="99"/>
        <v>0.72567880350574632</v>
      </c>
      <c r="S138" s="106">
        <f t="shared" si="99"/>
        <v>2.3790579156190472</v>
      </c>
      <c r="T138" s="106">
        <f t="shared" si="99"/>
        <v>0.46390126454632052</v>
      </c>
      <c r="U138" s="108">
        <f t="shared" si="99"/>
        <v>0.59662408788035048</v>
      </c>
      <c r="V138" s="103">
        <f t="shared" si="99"/>
        <v>1.321060411323552</v>
      </c>
      <c r="W138" s="106">
        <f t="shared" si="99"/>
        <v>3.0336375658548942</v>
      </c>
      <c r="X138" s="106">
        <f t="shared" si="99"/>
        <v>0.75631264893192929</v>
      </c>
      <c r="Y138" s="108">
        <f t="shared" si="99"/>
        <v>0.9143433755963124</v>
      </c>
      <c r="AB138" s="173"/>
      <c r="AC138" s="174"/>
      <c r="AD138" s="174"/>
      <c r="AE138" s="170"/>
      <c r="AF138" s="170"/>
      <c r="AG138" s="170"/>
      <c r="AH138" s="170"/>
      <c r="AI138" s="170"/>
      <c r="AJ138" s="170"/>
      <c r="AK138" s="170"/>
      <c r="AL138" s="170"/>
    </row>
    <row r="139" spans="1:38" s="1" customFormat="1" x14ac:dyDescent="0.25">
      <c r="A139" s="209"/>
      <c r="B139" s="194"/>
      <c r="C139" s="146" t="s">
        <v>29</v>
      </c>
      <c r="D139" s="109">
        <f t="shared" ref="D139:L139" si="100">_xlfn.STDEV.S(D129:D134)</f>
        <v>7.2168976092204744</v>
      </c>
      <c r="E139" s="110">
        <f t="shared" si="100"/>
        <v>2.9423953606440341</v>
      </c>
      <c r="F139" s="111">
        <f t="shared" si="100"/>
        <v>2.7492227849585609</v>
      </c>
      <c r="G139" s="110">
        <f t="shared" si="100"/>
        <v>2.7947607542945745</v>
      </c>
      <c r="H139" s="111">
        <f t="shared" si="100"/>
        <v>0.43807089426127332</v>
      </c>
      <c r="I139" s="110">
        <f t="shared" si="100"/>
        <v>0.81884350116477589</v>
      </c>
      <c r="J139" s="112">
        <f t="shared" si="100"/>
        <v>1.1393735500995761</v>
      </c>
      <c r="K139" s="113">
        <f t="shared" si="100"/>
        <v>3.8546173757367761</v>
      </c>
      <c r="L139" s="112">
        <f t="shared" si="100"/>
        <v>2.9751828503301547E-2</v>
      </c>
      <c r="M139" s="114"/>
      <c r="N139" s="109">
        <f t="shared" ref="N139:Y139" si="101">_xlfn.STDEV.S(N129:N134)</f>
        <v>0.49165335169908236</v>
      </c>
      <c r="O139" s="112">
        <f t="shared" si="101"/>
        <v>0.5680616061424103</v>
      </c>
      <c r="P139" s="112">
        <f t="shared" si="101"/>
        <v>0.1917096838468724</v>
      </c>
      <c r="Q139" s="115">
        <f t="shared" si="101"/>
        <v>0.19968041470319434</v>
      </c>
      <c r="R139" s="109">
        <f t="shared" si="101"/>
        <v>0.13463311083941035</v>
      </c>
      <c r="S139" s="112">
        <f t="shared" si="101"/>
        <v>0.36596117981490783</v>
      </c>
      <c r="T139" s="112">
        <f t="shared" si="101"/>
        <v>5.1605541019996044E-2</v>
      </c>
      <c r="U139" s="115">
        <f t="shared" si="101"/>
        <v>6.0921104892628634E-2</v>
      </c>
      <c r="V139" s="109">
        <f t="shared" si="101"/>
        <v>0.27505206959694251</v>
      </c>
      <c r="W139" s="112">
        <f t="shared" si="101"/>
        <v>0.45027704423773962</v>
      </c>
      <c r="X139" s="112">
        <f t="shared" si="101"/>
        <v>0.10485861530278534</v>
      </c>
      <c r="Y139" s="115">
        <f t="shared" si="101"/>
        <v>0.11290349787027101</v>
      </c>
      <c r="AB139" s="173"/>
      <c r="AC139" s="174"/>
      <c r="AD139" s="174"/>
      <c r="AE139" s="170"/>
      <c r="AF139" s="170"/>
      <c r="AG139" s="170"/>
      <c r="AH139" s="170"/>
      <c r="AI139" s="170"/>
      <c r="AJ139" s="170"/>
      <c r="AK139" s="170"/>
      <c r="AL139" s="170"/>
    </row>
    <row r="140" spans="1:38" s="1" customFormat="1" ht="15.75" thickBot="1" x14ac:dyDescent="0.3">
      <c r="A140" s="209"/>
      <c r="B140" s="195"/>
      <c r="C140" s="147" t="s">
        <v>30</v>
      </c>
      <c r="D140" s="116">
        <f t="shared" ref="D140:L140" si="102">D139/SQRT(COUNT(D129:D134))</f>
        <v>2.9462861114169989</v>
      </c>
      <c r="E140" s="117">
        <f t="shared" si="102"/>
        <v>1.2012278758517287</v>
      </c>
      <c r="F140" s="118">
        <f t="shared" si="102"/>
        <v>1.1223655020636332</v>
      </c>
      <c r="G140" s="117">
        <f t="shared" si="102"/>
        <v>1.1409563001962564</v>
      </c>
      <c r="H140" s="118">
        <f t="shared" si="102"/>
        <v>0.17884169368414055</v>
      </c>
      <c r="I140" s="117">
        <f t="shared" si="102"/>
        <v>0.33429145950796402</v>
      </c>
      <c r="J140" s="119">
        <f t="shared" si="102"/>
        <v>0.46514730402789456</v>
      </c>
      <c r="K140" s="120">
        <f t="shared" si="102"/>
        <v>1.573640954036841</v>
      </c>
      <c r="L140" s="119">
        <f t="shared" si="102"/>
        <v>1.214613312464689E-2</v>
      </c>
      <c r="M140" s="114"/>
      <c r="N140" s="116">
        <f t="shared" ref="N140:Y140" si="103">N139/SQRT(COUNT(N129:N134))</f>
        <v>0.20071664033197881</v>
      </c>
      <c r="O140" s="119">
        <f t="shared" si="103"/>
        <v>0.2319101795857953</v>
      </c>
      <c r="P140" s="119">
        <f t="shared" si="103"/>
        <v>7.8265150695853311E-2</v>
      </c>
      <c r="Q140" s="121">
        <f t="shared" si="103"/>
        <v>8.1519187941694313E-2</v>
      </c>
      <c r="R140" s="116">
        <f t="shared" si="103"/>
        <v>5.4963737340021065E-2</v>
      </c>
      <c r="S140" s="119">
        <f t="shared" si="103"/>
        <v>0.14940302603557451</v>
      </c>
      <c r="T140" s="119">
        <f t="shared" si="103"/>
        <v>2.1067873899876143E-2</v>
      </c>
      <c r="U140" s="121">
        <f t="shared" si="103"/>
        <v>2.4870936925585323E-2</v>
      </c>
      <c r="V140" s="116">
        <f t="shared" si="103"/>
        <v>0.11228953720149926</v>
      </c>
      <c r="W140" s="119">
        <f t="shared" si="103"/>
        <v>0.18382483354517845</v>
      </c>
      <c r="X140" s="119">
        <f t="shared" si="103"/>
        <v>4.2808350437769982E-2</v>
      </c>
      <c r="Y140" s="121">
        <f t="shared" si="103"/>
        <v>4.6092659992928546E-2</v>
      </c>
      <c r="AA140" s="143"/>
      <c r="AB140" s="173"/>
      <c r="AC140" s="174"/>
      <c r="AD140" s="174"/>
      <c r="AE140" s="170"/>
      <c r="AF140" s="170"/>
      <c r="AG140" s="170"/>
      <c r="AH140" s="170"/>
      <c r="AI140" s="170"/>
      <c r="AJ140" s="170"/>
      <c r="AK140" s="170"/>
      <c r="AL140" s="170"/>
    </row>
    <row r="141" spans="1:38" s="1" customFormat="1" ht="15" customHeight="1" x14ac:dyDescent="0.25">
      <c r="A141" s="209"/>
      <c r="B141" s="193" t="s">
        <v>71</v>
      </c>
      <c r="C141" s="14">
        <v>745</v>
      </c>
      <c r="D141" s="91">
        <v>31.053636997443771</v>
      </c>
      <c r="E141" s="88">
        <v>2.1250747979735234E-3</v>
      </c>
      <c r="F141" s="89">
        <v>3.5724939134004865</v>
      </c>
      <c r="G141" s="88">
        <v>14.385624317295179</v>
      </c>
      <c r="H141" s="89">
        <v>1.2961328513513188</v>
      </c>
      <c r="I141" s="88">
        <v>7.0251313421283518E-2</v>
      </c>
      <c r="J141" s="87">
        <v>3.808065570983159</v>
      </c>
      <c r="K141" s="90">
        <v>33.762605270699716</v>
      </c>
      <c r="L141" s="87">
        <v>0.10500433719988614</v>
      </c>
      <c r="M141" s="83"/>
      <c r="N141" s="91">
        <v>2.8919876772392801</v>
      </c>
      <c r="O141" s="87">
        <v>4.8705534759571991</v>
      </c>
      <c r="P141" s="87">
        <v>1.6198700482792965</v>
      </c>
      <c r="Q141" s="92">
        <v>1.8223435270103969</v>
      </c>
      <c r="R141" s="91">
        <v>1.3036797982283688</v>
      </c>
      <c r="S141" s="87">
        <v>2.8514107225890153</v>
      </c>
      <c r="T141" s="87">
        <v>0.80575847112051791</v>
      </c>
      <c r="U141" s="92">
        <v>0.95455766442828238</v>
      </c>
      <c r="V141" s="93">
        <v>1.6317590080521702</v>
      </c>
      <c r="W141" s="93">
        <v>3.3129080641795765</v>
      </c>
      <c r="X141" s="93">
        <v>0.98603709286928964</v>
      </c>
      <c r="Y141" s="95">
        <v>1.1472626403077333</v>
      </c>
      <c r="AB141" s="173"/>
      <c r="AC141" s="169"/>
      <c r="AD141" s="166"/>
      <c r="AE141" s="170"/>
      <c r="AF141" s="170"/>
      <c r="AG141" s="170"/>
      <c r="AH141" s="170"/>
      <c r="AI141" s="170"/>
      <c r="AJ141" s="170"/>
      <c r="AK141" s="170"/>
      <c r="AL141" s="170"/>
    </row>
    <row r="142" spans="1:38" s="1" customFormat="1" x14ac:dyDescent="0.25">
      <c r="A142" s="209"/>
      <c r="B142" s="194"/>
      <c r="C142" s="27">
        <v>799</v>
      </c>
      <c r="D142" s="94">
        <v>24.64124289276204</v>
      </c>
      <c r="E142" s="97">
        <v>1.557820195576139E-2</v>
      </c>
      <c r="F142" s="98">
        <v>4.7097338352632523</v>
      </c>
      <c r="G142" s="97">
        <v>7.5063576142202688</v>
      </c>
      <c r="H142" s="98">
        <v>1.19132426719738</v>
      </c>
      <c r="I142" s="97">
        <v>0.21833636706247306</v>
      </c>
      <c r="J142" s="93">
        <v>4.4203401377834055</v>
      </c>
      <c r="K142" s="96">
        <v>35.820635395071477</v>
      </c>
      <c r="L142" s="93">
        <v>0.11100314460315064</v>
      </c>
      <c r="M142" s="83"/>
      <c r="N142" s="94">
        <v>2.420997947511935</v>
      </c>
      <c r="O142" s="93">
        <v>3.1305682506310561</v>
      </c>
      <c r="P142" s="93">
        <v>1.4294188992787071</v>
      </c>
      <c r="Q142" s="95">
        <v>1.5789340444112496</v>
      </c>
      <c r="R142" s="94">
        <v>1.0907031360621</v>
      </c>
      <c r="S142" s="93">
        <v>1.7609012749748481</v>
      </c>
      <c r="T142" s="93">
        <v>0.66752552509301843</v>
      </c>
      <c r="U142" s="95">
        <v>0.77313488499814476</v>
      </c>
      <c r="V142" s="93">
        <v>1.3668901551332702</v>
      </c>
      <c r="W142" s="93">
        <v>2.0655176456071724</v>
      </c>
      <c r="X142" s="93">
        <v>0.8317486098593696</v>
      </c>
      <c r="Y142" s="95">
        <v>0.94728155014065651</v>
      </c>
      <c r="AB142" s="173"/>
      <c r="AC142" s="169"/>
      <c r="AD142" s="166"/>
      <c r="AE142" s="170"/>
      <c r="AF142" s="170"/>
      <c r="AG142" s="170"/>
      <c r="AH142" s="170"/>
      <c r="AI142" s="170"/>
      <c r="AJ142" s="170"/>
      <c r="AK142" s="170"/>
      <c r="AL142" s="170"/>
    </row>
    <row r="143" spans="1:38" s="1" customFormat="1" x14ac:dyDescent="0.25">
      <c r="A143" s="209"/>
      <c r="B143" s="194"/>
      <c r="C143" s="27">
        <v>827</v>
      </c>
      <c r="D143" s="94">
        <v>19.738518431693276</v>
      </c>
      <c r="E143" s="97">
        <v>0.1830713132555695</v>
      </c>
      <c r="F143" s="98">
        <v>3.1439744665919696</v>
      </c>
      <c r="G143" s="97">
        <v>2.8649582634095174</v>
      </c>
      <c r="H143" s="98">
        <v>0.49279779789032979</v>
      </c>
      <c r="I143" s="97">
        <v>0.23156654116958247</v>
      </c>
      <c r="J143" s="93">
        <v>2.6976396744952544</v>
      </c>
      <c r="K143" s="96">
        <v>33.22228388193264</v>
      </c>
      <c r="L143" s="93">
        <v>8.5233170482496109E-2</v>
      </c>
      <c r="M143" s="83"/>
      <c r="N143" s="94">
        <v>2.7813223202033539</v>
      </c>
      <c r="O143" s="93">
        <v>3.4798947117334253</v>
      </c>
      <c r="P143" s="93">
        <v>1.5592960907597473</v>
      </c>
      <c r="Q143" s="95">
        <v>1.7290487339925671</v>
      </c>
      <c r="R143" s="94">
        <v>1.2447818420413659</v>
      </c>
      <c r="S143" s="93">
        <v>2.1146471320559446</v>
      </c>
      <c r="T143" s="93">
        <v>0.72837762505074843</v>
      </c>
      <c r="U143" s="95">
        <v>0.84668092214860735</v>
      </c>
      <c r="V143" s="93">
        <v>1.5644742640166851</v>
      </c>
      <c r="W143" s="93">
        <v>2.4194434933309164</v>
      </c>
      <c r="X143" s="93">
        <v>0.90779507177801844</v>
      </c>
      <c r="Y143" s="95">
        <v>1.0377716833338098</v>
      </c>
      <c r="AB143" s="173"/>
      <c r="AC143" s="169"/>
      <c r="AD143" s="166"/>
      <c r="AE143" s="170"/>
      <c r="AF143" s="170"/>
      <c r="AG143" s="170"/>
      <c r="AH143" s="170"/>
      <c r="AI143" s="170"/>
      <c r="AJ143" s="170"/>
      <c r="AK143" s="170"/>
      <c r="AL143" s="170"/>
    </row>
    <row r="144" spans="1:38" s="1" customFormat="1" x14ac:dyDescent="0.25">
      <c r="A144" s="209"/>
      <c r="B144" s="194"/>
      <c r="C144" s="27">
        <v>850</v>
      </c>
      <c r="D144" s="94">
        <v>23.328139764379312</v>
      </c>
      <c r="E144" s="97">
        <v>4.7318956144166311E-3</v>
      </c>
      <c r="F144" s="98">
        <v>3.7025680600220459</v>
      </c>
      <c r="G144" s="97">
        <v>7.5059205194056711</v>
      </c>
      <c r="H144" s="98">
        <v>0.56504673258817739</v>
      </c>
      <c r="I144" s="97">
        <v>6.2086807058785436E-2</v>
      </c>
      <c r="J144" s="93">
        <v>3.2398425750769717</v>
      </c>
      <c r="K144" s="96">
        <v>34.877466647614604</v>
      </c>
      <c r="L144" s="93">
        <v>6.5839230819381755E-2</v>
      </c>
      <c r="M144" s="83"/>
      <c r="N144" s="94">
        <v>2.2779667798445593</v>
      </c>
      <c r="O144" s="93">
        <v>3.9377162604585578</v>
      </c>
      <c r="P144" s="93">
        <v>1.640918350292019</v>
      </c>
      <c r="Q144" s="95">
        <v>1.8103439967176285</v>
      </c>
      <c r="R144" s="94">
        <v>0.98125274933880713</v>
      </c>
      <c r="S144" s="93">
        <v>2.0461356484892987</v>
      </c>
      <c r="T144" s="93">
        <v>0.64962973198664797</v>
      </c>
      <c r="U144" s="95">
        <v>0.76188108787576225</v>
      </c>
      <c r="V144" s="93">
        <v>1.2472607517643421</v>
      </c>
      <c r="W144" s="93">
        <v>2.4460087656285996</v>
      </c>
      <c r="X144" s="93">
        <v>0.85112312219995934</v>
      </c>
      <c r="Y144" s="95">
        <v>0.97568199882343776</v>
      </c>
      <c r="AB144" s="173"/>
      <c r="AC144" s="169"/>
      <c r="AD144" s="166"/>
      <c r="AE144" s="170"/>
      <c r="AF144" s="170"/>
      <c r="AG144" s="170"/>
      <c r="AH144" s="170"/>
      <c r="AI144" s="170"/>
      <c r="AJ144" s="170"/>
      <c r="AK144" s="170"/>
      <c r="AL144" s="170"/>
    </row>
    <row r="145" spans="1:38" s="1" customFormat="1" x14ac:dyDescent="0.25">
      <c r="A145" s="209"/>
      <c r="B145" s="194"/>
      <c r="C145" s="27">
        <v>858</v>
      </c>
      <c r="D145" s="94">
        <v>17.766076869925687</v>
      </c>
      <c r="E145" s="97">
        <v>4.158648361131413E-3</v>
      </c>
      <c r="F145" s="98">
        <v>2.953391833324384</v>
      </c>
      <c r="G145" s="97">
        <v>5.8044889994983544</v>
      </c>
      <c r="H145" s="98">
        <v>0.39690153734085942</v>
      </c>
      <c r="I145" s="97">
        <v>3.064759415968369E-2</v>
      </c>
      <c r="J145" s="93">
        <v>2.9515993655461434</v>
      </c>
      <c r="K145" s="96">
        <v>34.660372670205199</v>
      </c>
      <c r="L145" s="93">
        <v>9.3501085761797165E-2</v>
      </c>
      <c r="M145" s="83"/>
      <c r="N145" s="94">
        <v>2.2682968596672297</v>
      </c>
      <c r="O145" s="93">
        <v>5.2611778397663347</v>
      </c>
      <c r="P145" s="93">
        <v>2.2910977975962457</v>
      </c>
      <c r="Q145" s="95">
        <v>2.4832250450730333</v>
      </c>
      <c r="R145" s="94">
        <v>1.0029827172963568</v>
      </c>
      <c r="S145" s="93">
        <v>2.6182724883378872</v>
      </c>
      <c r="T145" s="93">
        <v>0.92112507562258106</v>
      </c>
      <c r="U145" s="95">
        <v>1.0385313727880956</v>
      </c>
      <c r="V145" s="93">
        <v>1.263828767326679</v>
      </c>
      <c r="W145" s="93">
        <v>3.1753515973555655</v>
      </c>
      <c r="X145" s="93">
        <v>1.1994630271341429</v>
      </c>
      <c r="Y145" s="95">
        <v>1.3328825013523993</v>
      </c>
      <c r="AB145" s="173"/>
      <c r="AC145" s="169"/>
      <c r="AD145" s="166"/>
      <c r="AE145" s="170"/>
      <c r="AF145" s="170"/>
      <c r="AG145" s="170"/>
      <c r="AH145" s="170"/>
      <c r="AI145" s="170"/>
      <c r="AJ145" s="170"/>
      <c r="AK145" s="170"/>
      <c r="AL145" s="170"/>
    </row>
    <row r="146" spans="1:38" s="1" customFormat="1" x14ac:dyDescent="0.25">
      <c r="A146" s="209"/>
      <c r="B146" s="194"/>
      <c r="C146" s="27"/>
      <c r="D146" s="94"/>
      <c r="E146" s="97"/>
      <c r="F146" s="98"/>
      <c r="G146" s="97"/>
      <c r="H146" s="98"/>
      <c r="I146" s="97"/>
      <c r="J146" s="93"/>
      <c r="K146" s="96"/>
      <c r="L146" s="93"/>
      <c r="M146" s="83"/>
      <c r="N146" s="94"/>
      <c r="O146" s="93"/>
      <c r="P146" s="93"/>
      <c r="Q146" s="95"/>
      <c r="R146" s="94"/>
      <c r="S146" s="93"/>
      <c r="T146" s="93"/>
      <c r="U146" s="95"/>
      <c r="V146" s="93"/>
      <c r="W146" s="93"/>
      <c r="X146" s="93"/>
      <c r="Y146" s="95"/>
      <c r="AB146" s="173"/>
      <c r="AC146" s="169"/>
      <c r="AD146" s="166"/>
      <c r="AE146" s="170"/>
      <c r="AF146" s="170"/>
      <c r="AG146" s="170"/>
      <c r="AH146" s="170"/>
      <c r="AI146" s="170"/>
      <c r="AJ146" s="170"/>
      <c r="AK146" s="170"/>
      <c r="AL146" s="170"/>
    </row>
    <row r="147" spans="1:38" s="1" customFormat="1" x14ac:dyDescent="0.25">
      <c r="A147" s="209"/>
      <c r="B147" s="194"/>
      <c r="C147" s="27"/>
      <c r="D147" s="94"/>
      <c r="E147" s="97"/>
      <c r="F147" s="98"/>
      <c r="G147" s="97"/>
      <c r="H147" s="98"/>
      <c r="I147" s="97"/>
      <c r="J147" s="93"/>
      <c r="K147" s="96"/>
      <c r="L147" s="93"/>
      <c r="M147" s="83"/>
      <c r="N147" s="94"/>
      <c r="O147" s="93"/>
      <c r="P147" s="93"/>
      <c r="Q147" s="95"/>
      <c r="R147" s="94"/>
      <c r="S147" s="93"/>
      <c r="T147" s="93"/>
      <c r="U147" s="95"/>
      <c r="V147" s="93"/>
      <c r="W147" s="93"/>
      <c r="X147" s="93"/>
      <c r="Y147" s="95"/>
      <c r="AB147" s="173"/>
      <c r="AC147" s="169"/>
      <c r="AD147" s="166"/>
      <c r="AE147" s="170"/>
      <c r="AF147" s="170"/>
      <c r="AG147" s="170"/>
      <c r="AH147" s="170"/>
      <c r="AI147" s="170"/>
      <c r="AJ147" s="170"/>
      <c r="AK147" s="170"/>
      <c r="AL147" s="170"/>
    </row>
    <row r="148" spans="1:38" s="1" customFormat="1" x14ac:dyDescent="0.25">
      <c r="A148" s="209"/>
      <c r="B148" s="194"/>
      <c r="C148" s="27"/>
      <c r="D148" s="94"/>
      <c r="E148" s="97"/>
      <c r="F148" s="98"/>
      <c r="G148" s="97"/>
      <c r="H148" s="98"/>
      <c r="I148" s="97"/>
      <c r="J148" s="93"/>
      <c r="K148" s="96"/>
      <c r="L148" s="93"/>
      <c r="M148" s="83"/>
      <c r="N148" s="94"/>
      <c r="O148" s="93"/>
      <c r="P148" s="93"/>
      <c r="Q148" s="95"/>
      <c r="R148" s="94"/>
      <c r="S148" s="93"/>
      <c r="T148" s="93"/>
      <c r="U148" s="95"/>
      <c r="V148" s="93"/>
      <c r="W148" s="93"/>
      <c r="X148" s="93"/>
      <c r="Y148" s="95"/>
      <c r="AB148" s="173"/>
      <c r="AC148" s="169"/>
      <c r="AD148" s="166"/>
      <c r="AE148" s="170"/>
      <c r="AF148" s="170"/>
      <c r="AG148" s="170"/>
      <c r="AH148" s="170"/>
      <c r="AI148" s="170"/>
      <c r="AJ148" s="170"/>
      <c r="AK148" s="170"/>
      <c r="AL148" s="170"/>
    </row>
    <row r="149" spans="1:38" s="1" customFormat="1" ht="15.75" thickBot="1" x14ac:dyDescent="0.3">
      <c r="A149" s="209"/>
      <c r="B149" s="194"/>
      <c r="C149" s="27"/>
      <c r="D149" s="122"/>
      <c r="E149" s="100"/>
      <c r="F149" s="101"/>
      <c r="G149" s="100"/>
      <c r="H149" s="101"/>
      <c r="I149" s="100"/>
      <c r="J149" s="99"/>
      <c r="K149" s="102"/>
      <c r="L149" s="99"/>
      <c r="M149" s="83"/>
      <c r="N149" s="94"/>
      <c r="O149" s="93"/>
      <c r="P149" s="93"/>
      <c r="Q149" s="95"/>
      <c r="R149" s="94"/>
      <c r="S149" s="93"/>
      <c r="T149" s="93"/>
      <c r="U149" s="95"/>
      <c r="V149" s="93"/>
      <c r="W149" s="93"/>
      <c r="X149" s="93"/>
      <c r="Y149" s="95"/>
      <c r="AB149" s="173"/>
      <c r="AC149" s="169"/>
      <c r="AD149" s="166"/>
      <c r="AE149" s="170"/>
      <c r="AF149" s="170"/>
      <c r="AG149" s="170"/>
      <c r="AH149" s="170"/>
      <c r="AI149" s="170"/>
      <c r="AJ149" s="170"/>
      <c r="AK149" s="170"/>
      <c r="AL149" s="170"/>
    </row>
    <row r="150" spans="1:38" s="1" customFormat="1" x14ac:dyDescent="0.25">
      <c r="A150" s="209"/>
      <c r="B150" s="194"/>
      <c r="C150" s="145" t="s">
        <v>28</v>
      </c>
      <c r="D150" s="103">
        <f t="shared" ref="D150:L150" si="104">AVERAGE(D141:D149)</f>
        <v>23.305522991240817</v>
      </c>
      <c r="E150" s="104">
        <f t="shared" si="104"/>
        <v>4.1933026796970495E-2</v>
      </c>
      <c r="F150" s="105">
        <f t="shared" si="104"/>
        <v>3.616432421720428</v>
      </c>
      <c r="G150" s="104">
        <f t="shared" si="104"/>
        <v>7.6134699427657981</v>
      </c>
      <c r="H150" s="105">
        <f t="shared" si="104"/>
        <v>0.78844063727361313</v>
      </c>
      <c r="I150" s="104">
        <f t="shared" si="104"/>
        <v>0.12257772457436163</v>
      </c>
      <c r="J150" s="106">
        <f t="shared" si="104"/>
        <v>3.4234974647769869</v>
      </c>
      <c r="K150" s="107">
        <f t="shared" si="104"/>
        <v>34.468672773104728</v>
      </c>
      <c r="L150" s="106">
        <f t="shared" si="104"/>
        <v>9.2116193773342361E-2</v>
      </c>
      <c r="M150" s="114"/>
      <c r="N150" s="103">
        <f t="shared" ref="N150:Y150" si="105">AVERAGE(N141:N149)</f>
        <v>2.5281143168932716</v>
      </c>
      <c r="O150" s="106">
        <f t="shared" si="105"/>
        <v>4.1359821077093146</v>
      </c>
      <c r="P150" s="106">
        <f t="shared" si="105"/>
        <v>1.708120237241203</v>
      </c>
      <c r="Q150" s="108">
        <f t="shared" si="105"/>
        <v>1.8847790694409752</v>
      </c>
      <c r="R150" s="103">
        <f t="shared" si="105"/>
        <v>1.1246800485933997</v>
      </c>
      <c r="S150" s="106">
        <f t="shared" si="105"/>
        <v>2.2782734532893985</v>
      </c>
      <c r="T150" s="106">
        <f t="shared" si="105"/>
        <v>0.75448328577470281</v>
      </c>
      <c r="U150" s="108">
        <f t="shared" si="105"/>
        <v>0.87495718644777853</v>
      </c>
      <c r="V150" s="103">
        <f t="shared" si="105"/>
        <v>1.4148425892586292</v>
      </c>
      <c r="W150" s="106">
        <f t="shared" si="105"/>
        <v>2.6838459132203658</v>
      </c>
      <c r="X150" s="106">
        <f t="shared" si="105"/>
        <v>0.955233384768156</v>
      </c>
      <c r="Y150" s="108">
        <f t="shared" si="105"/>
        <v>1.0881760747916074</v>
      </c>
      <c r="AB150" s="173"/>
      <c r="AC150" s="174"/>
      <c r="AD150" s="174"/>
      <c r="AE150" s="170"/>
      <c r="AF150" s="170"/>
      <c r="AG150" s="170"/>
      <c r="AH150" s="170"/>
      <c r="AI150" s="170"/>
      <c r="AJ150" s="170"/>
      <c r="AK150" s="170"/>
      <c r="AL150" s="170"/>
    </row>
    <row r="151" spans="1:38" s="1" customFormat="1" x14ac:dyDescent="0.25">
      <c r="A151" s="209"/>
      <c r="B151" s="194"/>
      <c r="C151" s="146" t="s">
        <v>29</v>
      </c>
      <c r="D151" s="109">
        <f t="shared" ref="D151:L151" si="106">_xlfn.STDEV.S(D141:D149)</f>
        <v>5.1290085466309066</v>
      </c>
      <c r="E151" s="110">
        <f t="shared" si="106"/>
        <v>7.9072899223928766E-2</v>
      </c>
      <c r="F151" s="111">
        <f t="shared" si="106"/>
        <v>0.68328201768714636</v>
      </c>
      <c r="G151" s="110">
        <f t="shared" si="106"/>
        <v>4.2339665215946374</v>
      </c>
      <c r="H151" s="111">
        <f t="shared" si="106"/>
        <v>0.4215088953394221</v>
      </c>
      <c r="I151" s="110">
        <f t="shared" si="106"/>
        <v>9.4732033966987039E-2</v>
      </c>
      <c r="J151" s="112">
        <f t="shared" si="106"/>
        <v>0.6936992160365103</v>
      </c>
      <c r="K151" s="113">
        <f t="shared" si="106"/>
        <v>1.0104059579656552</v>
      </c>
      <c r="L151" s="112">
        <f t="shared" si="106"/>
        <v>1.7766498460280462E-2</v>
      </c>
      <c r="M151" s="114"/>
      <c r="N151" s="109">
        <f t="shared" ref="N151:Y151" si="107">_xlfn.STDEV.S(N141:N149)</f>
        <v>0.29071933770827679</v>
      </c>
      <c r="O151" s="112">
        <f t="shared" si="107"/>
        <v>0.9064046518854546</v>
      </c>
      <c r="P151" s="112">
        <f t="shared" si="107"/>
        <v>0.33615104034380183</v>
      </c>
      <c r="Q151" s="115">
        <f t="shared" si="107"/>
        <v>0.34834231707992325</v>
      </c>
      <c r="R151" s="109">
        <f t="shared" si="107"/>
        <v>0.14404982849716241</v>
      </c>
      <c r="S151" s="112">
        <f t="shared" si="107"/>
        <v>0.44509020928511617</v>
      </c>
      <c r="T151" s="112">
        <f t="shared" si="107"/>
        <v>0.111395754140972</v>
      </c>
      <c r="U151" s="115">
        <f t="shared" si="107"/>
        <v>0.11942181835316584</v>
      </c>
      <c r="V151" s="109">
        <f t="shared" si="107"/>
        <v>0.17509329901806711</v>
      </c>
      <c r="W151" s="112">
        <f t="shared" si="107"/>
        <v>0.53528077264510487</v>
      </c>
      <c r="X151" s="112">
        <f t="shared" si="107"/>
        <v>0.14910970507368085</v>
      </c>
      <c r="Y151" s="115">
        <f t="shared" si="107"/>
        <v>0.15685920781661486</v>
      </c>
      <c r="AB151" s="173"/>
      <c r="AC151" s="174"/>
      <c r="AD151" s="174"/>
      <c r="AE151" s="170"/>
      <c r="AF151" s="170"/>
      <c r="AG151" s="170"/>
      <c r="AH151" s="170"/>
      <c r="AI151" s="170"/>
      <c r="AJ151" s="170"/>
      <c r="AK151" s="170"/>
      <c r="AL151" s="170"/>
    </row>
    <row r="152" spans="1:38" s="1" customFormat="1" ht="15.75" thickBot="1" x14ac:dyDescent="0.3">
      <c r="A152" s="210"/>
      <c r="B152" s="195"/>
      <c r="C152" s="147" t="s">
        <v>30</v>
      </c>
      <c r="D152" s="116">
        <f t="shared" ref="D152:L152" si="108">D151/SQRT(COUNT(D141:D149))</f>
        <v>2.2937623534888214</v>
      </c>
      <c r="E152" s="117">
        <f t="shared" si="108"/>
        <v>3.5362475568539019E-2</v>
      </c>
      <c r="F152" s="118">
        <f t="shared" si="108"/>
        <v>0.30557300787033459</v>
      </c>
      <c r="G152" s="117">
        <f t="shared" si="108"/>
        <v>1.893487391348788</v>
      </c>
      <c r="H152" s="118">
        <f t="shared" si="108"/>
        <v>0.18850450861995841</v>
      </c>
      <c r="I152" s="117">
        <f t="shared" si="108"/>
        <v>4.2365453519400416E-2</v>
      </c>
      <c r="J152" s="119">
        <f t="shared" si="108"/>
        <v>0.31023172059918985</v>
      </c>
      <c r="K152" s="120">
        <f t="shared" si="108"/>
        <v>0.45186728137640003</v>
      </c>
      <c r="L152" s="119">
        <f t="shared" si="108"/>
        <v>7.9454196558664918E-3</v>
      </c>
      <c r="M152" s="185"/>
      <c r="N152" s="116">
        <f t="shared" ref="N152:Y152" si="109">N151/SQRT(COUNT(N141:N149))</f>
        <v>0.13001364029788495</v>
      </c>
      <c r="O152" s="119">
        <f t="shared" si="109"/>
        <v>0.40535648334758184</v>
      </c>
      <c r="P152" s="119">
        <f t="shared" si="109"/>
        <v>0.15033131538320302</v>
      </c>
      <c r="Q152" s="121">
        <f t="shared" si="109"/>
        <v>0.15578342008609888</v>
      </c>
      <c r="R152" s="116">
        <f t="shared" si="109"/>
        <v>6.4421041733368309E-2</v>
      </c>
      <c r="S152" s="119">
        <f t="shared" si="109"/>
        <v>0.19905039281622555</v>
      </c>
      <c r="T152" s="119">
        <f t="shared" si="109"/>
        <v>4.9817695732813416E-2</v>
      </c>
      <c r="U152" s="121">
        <f t="shared" si="109"/>
        <v>5.3407060766862156E-2</v>
      </c>
      <c r="V152" s="116">
        <f t="shared" si="109"/>
        <v>7.8304103801819042E-2</v>
      </c>
      <c r="W152" s="119">
        <f t="shared" si="109"/>
        <v>0.23938483893661286</v>
      </c>
      <c r="X152" s="119">
        <f t="shared" si="109"/>
        <v>6.6683887329939129E-2</v>
      </c>
      <c r="Y152" s="121">
        <f t="shared" si="109"/>
        <v>7.0149570314943441E-2</v>
      </c>
      <c r="AA152" s="143"/>
      <c r="AB152" s="173"/>
      <c r="AC152" s="174"/>
      <c r="AD152" s="174"/>
      <c r="AE152" s="170"/>
      <c r="AF152" s="170"/>
      <c r="AG152" s="170"/>
      <c r="AH152" s="170"/>
      <c r="AI152" s="170"/>
      <c r="AJ152" s="170"/>
      <c r="AK152" s="170"/>
      <c r="AL152" s="170"/>
    </row>
    <row r="153" spans="1:38" s="1" customFormat="1" x14ac:dyDescent="0.25">
      <c r="B153" s="75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</row>
    <row r="154" spans="1:38" s="1" customFormat="1" ht="18.75" x14ac:dyDescent="0.25">
      <c r="L154" s="125"/>
      <c r="M154" s="125"/>
      <c r="N154" s="125"/>
      <c r="O154" s="125"/>
      <c r="P154" s="125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</row>
    <row r="155" spans="1:38" s="1" customFormat="1" x14ac:dyDescent="0.25">
      <c r="L155" s="126"/>
      <c r="M155" s="127"/>
      <c r="N155" s="127"/>
      <c r="O155" s="127"/>
      <c r="P155" s="127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</row>
    <row r="156" spans="1:38" s="1" customFormat="1" x14ac:dyDescent="0.25">
      <c r="L156" s="126"/>
      <c r="M156" s="128"/>
      <c r="N156" s="128"/>
      <c r="O156" s="128"/>
      <c r="P156" s="128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</row>
    <row r="157" spans="1:38" s="1" customFormat="1" x14ac:dyDescent="0.25">
      <c r="L157" s="93"/>
      <c r="M157" s="93"/>
      <c r="N157" s="93"/>
      <c r="O157" s="93"/>
      <c r="P157" s="93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</row>
    <row r="158" spans="1:38" s="1" customFormat="1" x14ac:dyDescent="0.25">
      <c r="L158" s="93"/>
      <c r="M158" s="93"/>
      <c r="N158" s="93"/>
      <c r="O158" s="93"/>
      <c r="P158" s="93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</row>
    <row r="159" spans="1:38" s="1" customFormat="1" x14ac:dyDescent="0.25">
      <c r="L159" s="93"/>
      <c r="M159" s="93"/>
      <c r="N159" s="93"/>
      <c r="O159" s="93"/>
      <c r="P159" s="93"/>
      <c r="AB159" s="166"/>
      <c r="AC159" s="166"/>
      <c r="AD159" s="166"/>
      <c r="AE159" s="166"/>
      <c r="AF159" s="166"/>
      <c r="AG159" s="166"/>
      <c r="AH159" s="166"/>
      <c r="AI159" s="166"/>
      <c r="AJ159" s="166"/>
      <c r="AK159" s="166"/>
      <c r="AL159" s="166"/>
    </row>
    <row r="160" spans="1:38" s="1" customFormat="1" x14ac:dyDescent="0.25">
      <c r="L160" s="93"/>
      <c r="M160" s="93"/>
      <c r="N160" s="93"/>
      <c r="O160" s="93"/>
      <c r="P160" s="93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166"/>
    </row>
    <row r="161" spans="12:38" s="1" customFormat="1" x14ac:dyDescent="0.25">
      <c r="L161" s="93"/>
      <c r="M161" s="93"/>
      <c r="N161" s="93"/>
      <c r="O161" s="93"/>
      <c r="P161" s="93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</row>
    <row r="162" spans="12:38" s="1" customFormat="1" x14ac:dyDescent="0.25">
      <c r="L162" s="93"/>
      <c r="M162" s="93"/>
      <c r="N162" s="93"/>
      <c r="O162" s="93"/>
      <c r="P162" s="93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6"/>
      <c r="AL162" s="166"/>
    </row>
    <row r="163" spans="12:38" s="1" customFormat="1" x14ac:dyDescent="0.25">
      <c r="L163" s="93"/>
      <c r="M163" s="93"/>
      <c r="N163" s="93"/>
      <c r="O163" s="93"/>
      <c r="P163" s="93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6"/>
      <c r="AL163" s="166"/>
    </row>
    <row r="164" spans="12:38" s="1" customFormat="1" x14ac:dyDescent="0.25">
      <c r="L164" s="93"/>
      <c r="M164" s="93"/>
      <c r="N164" s="93"/>
      <c r="O164" s="93"/>
      <c r="P164" s="93"/>
      <c r="AB164" s="166"/>
      <c r="AC164" s="166"/>
      <c r="AD164" s="166"/>
      <c r="AE164" s="166"/>
      <c r="AF164" s="166"/>
      <c r="AG164" s="166"/>
      <c r="AH164" s="166"/>
      <c r="AI164" s="166"/>
      <c r="AJ164" s="166"/>
      <c r="AK164" s="166"/>
      <c r="AL164" s="166"/>
    </row>
    <row r="165" spans="12:38" s="1" customFormat="1" x14ac:dyDescent="0.25">
      <c r="L165" s="93"/>
      <c r="M165" s="93"/>
      <c r="N165" s="93"/>
      <c r="O165" s="93"/>
      <c r="P165" s="93"/>
      <c r="AB165" s="166"/>
      <c r="AC165" s="166"/>
      <c r="AD165" s="166"/>
      <c r="AE165" s="166"/>
      <c r="AF165" s="166"/>
      <c r="AG165" s="166"/>
      <c r="AH165" s="166"/>
      <c r="AI165" s="166"/>
      <c r="AJ165" s="166"/>
      <c r="AK165" s="166"/>
      <c r="AL165" s="166"/>
    </row>
    <row r="166" spans="12:38" s="1" customFormat="1" x14ac:dyDescent="0.25">
      <c r="L166" s="93"/>
      <c r="M166" s="93"/>
      <c r="N166" s="93"/>
      <c r="O166" s="93"/>
      <c r="P166" s="93"/>
      <c r="AB166" s="166"/>
      <c r="AC166" s="166"/>
      <c r="AD166" s="166"/>
      <c r="AE166" s="166"/>
      <c r="AF166" s="166"/>
      <c r="AG166" s="166"/>
      <c r="AH166" s="166"/>
      <c r="AI166" s="166"/>
      <c r="AJ166" s="166"/>
      <c r="AK166" s="166"/>
      <c r="AL166" s="166"/>
    </row>
    <row r="167" spans="12:38" s="1" customFormat="1" x14ac:dyDescent="0.25">
      <c r="L167" s="93"/>
      <c r="M167" s="93"/>
      <c r="N167" s="93"/>
      <c r="O167" s="93"/>
      <c r="P167" s="93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</row>
    <row r="168" spans="12:38" s="1" customFormat="1" x14ac:dyDescent="0.25">
      <c r="L168" s="93"/>
      <c r="M168" s="93"/>
      <c r="N168" s="93"/>
      <c r="O168" s="93"/>
      <c r="P168" s="93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</row>
    <row r="169" spans="12:38" s="1" customFormat="1" x14ac:dyDescent="0.25">
      <c r="L169" s="93"/>
      <c r="M169" s="93"/>
      <c r="N169" s="93"/>
      <c r="O169" s="93"/>
      <c r="P169" s="93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</row>
    <row r="170" spans="12:38" s="1" customFormat="1" x14ac:dyDescent="0.25">
      <c r="L170" s="93"/>
      <c r="M170" s="93"/>
      <c r="N170" s="93"/>
      <c r="O170" s="93"/>
      <c r="P170" s="93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</row>
    <row r="171" spans="12:38" s="1" customFormat="1" x14ac:dyDescent="0.25">
      <c r="L171" s="93"/>
      <c r="M171" s="93"/>
      <c r="N171" s="93"/>
      <c r="O171" s="93"/>
      <c r="P171" s="93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</row>
    <row r="172" spans="12:38" s="1" customFormat="1" x14ac:dyDescent="0.25">
      <c r="L172" s="93"/>
      <c r="M172" s="93"/>
      <c r="N172" s="93"/>
      <c r="O172" s="93"/>
      <c r="P172" s="93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</row>
    <row r="173" spans="12:38" s="1" customFormat="1" x14ac:dyDescent="0.25">
      <c r="L173" s="93"/>
      <c r="M173" s="93"/>
      <c r="N173" s="93"/>
      <c r="O173" s="93"/>
      <c r="P173" s="93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</row>
    <row r="174" spans="12:38" s="1" customFormat="1" x14ac:dyDescent="0.25">
      <c r="L174" s="93"/>
      <c r="M174" s="93"/>
      <c r="N174" s="93"/>
      <c r="O174" s="93"/>
      <c r="P174" s="93"/>
    </row>
    <row r="175" spans="12:38" s="1" customFormat="1" x14ac:dyDescent="0.25">
      <c r="L175" s="126"/>
      <c r="N175" s="128"/>
      <c r="O175" s="128"/>
      <c r="P175" s="128"/>
      <c r="Q175" s="128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</row>
    <row r="176" spans="12:38" s="1" customFormat="1" x14ac:dyDescent="0.25">
      <c r="L176" s="93"/>
      <c r="N176" s="93"/>
      <c r="O176" s="93"/>
      <c r="P176" s="93"/>
      <c r="Q176" s="93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</row>
    <row r="177" spans="12:28" s="1" customFormat="1" x14ac:dyDescent="0.25">
      <c r="L177" s="93"/>
      <c r="N177" s="93"/>
      <c r="O177" s="93"/>
      <c r="P177" s="93"/>
      <c r="Q177" s="93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</row>
  </sheetData>
  <mergeCells count="34">
    <mergeCell ref="B117:B128"/>
    <mergeCell ref="B105:B116"/>
    <mergeCell ref="B93:B104"/>
    <mergeCell ref="B81:B92"/>
    <mergeCell ref="V79:Y79"/>
    <mergeCell ref="B79:B80"/>
    <mergeCell ref="C79:C80"/>
    <mergeCell ref="E79:F79"/>
    <mergeCell ref="G79:H79"/>
    <mergeCell ref="I79:K79"/>
    <mergeCell ref="N79:Q79"/>
    <mergeCell ref="R79:U79"/>
    <mergeCell ref="B65:B76"/>
    <mergeCell ref="A2:A152"/>
    <mergeCell ref="B2:AQ2"/>
    <mergeCell ref="B3:B4"/>
    <mergeCell ref="C3:C4"/>
    <mergeCell ref="D3:G3"/>
    <mergeCell ref="H3:K3"/>
    <mergeCell ref="L3:S3"/>
    <mergeCell ref="T3:AA3"/>
    <mergeCell ref="AB3:AI3"/>
    <mergeCell ref="AJ3:AN3"/>
    <mergeCell ref="AO3:AO4"/>
    <mergeCell ref="AP3:AP4"/>
    <mergeCell ref="B78:Y78"/>
    <mergeCell ref="B141:B152"/>
    <mergeCell ref="B129:B140"/>
    <mergeCell ref="AQ3:AQ4"/>
    <mergeCell ref="B5:B16"/>
    <mergeCell ref="B17:B28"/>
    <mergeCell ref="B41:B52"/>
    <mergeCell ref="B53:B64"/>
    <mergeCell ref="B29:B40"/>
  </mergeCells>
  <pageMargins left="0.25" right="0.25" top="0.75" bottom="0.75" header="0.3" footer="0.3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</vt:lpstr>
      <vt:lpstr>M DTA</vt:lpstr>
      <vt:lpstr>M DTA Myh11</vt:lpstr>
      <vt:lpstr>M IAA</vt:lpstr>
      <vt:lpstr>F DTA</vt:lpstr>
      <vt:lpstr>F IAA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Aortic Remodeling is Modest and Sex-Independent in Mice When Hypertension is Superimposed on Aging</dc:title>
  <dc:creator>bart.spronck@yale.edu</dc:creator>
  <cp:keywords>Supplemental Digital Content 2</cp:keywords>
  <cp:lastModifiedBy>Bart</cp:lastModifiedBy>
  <cp:lastPrinted>2020-02-18T18:22:44Z</cp:lastPrinted>
  <dcterms:created xsi:type="dcterms:W3CDTF">2016-01-21T18:57:17Z</dcterms:created>
  <dcterms:modified xsi:type="dcterms:W3CDTF">2020-02-20T13:58:01Z</dcterms:modified>
</cp:coreProperties>
</file>