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0" yWindow="0" windowWidth="28800" windowHeight="16020" tabRatio="981" activeTab="6"/>
  </bookViews>
  <sheets>
    <sheet name="Citation Screening Results" sheetId="40" r:id="rId1"/>
    <sheet name="Descriptive Data" sheetId="14" r:id="rId2"/>
    <sheet name="Risks of Bias Justifications" sheetId="16" r:id="rId3"/>
    <sheet name="Risk of Bias Summary Table" sheetId="37" r:id="rId4"/>
    <sheet name="Processed Outcome Data" sheetId="30" r:id="rId5"/>
    <sheet name="GRADE Assessments" sheetId="38" r:id="rId6"/>
    <sheet name="Importable data for R" sheetId="41"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98" i="41" l="1"/>
  <c r="D95" i="41"/>
  <c r="D65" i="41"/>
  <c r="D59" i="41"/>
  <c r="D45" i="41"/>
  <c r="D40" i="41"/>
  <c r="D29" i="41"/>
  <c r="D28" i="41"/>
  <c r="D21" i="41"/>
  <c r="D22" i="41"/>
  <c r="D16" i="41"/>
  <c r="D15" i="41"/>
  <c r="J315" i="30"/>
  <c r="L315" i="30"/>
  <c r="K315" i="30"/>
  <c r="J314" i="30"/>
  <c r="L314" i="30"/>
  <c r="K314" i="30"/>
  <c r="J313" i="30"/>
  <c r="L313" i="30"/>
  <c r="K313" i="30"/>
  <c r="J312" i="30"/>
  <c r="L312" i="30"/>
  <c r="K312" i="30"/>
  <c r="J213" i="30"/>
  <c r="L213" i="30"/>
  <c r="K213" i="30"/>
  <c r="J212" i="30"/>
  <c r="L212" i="30"/>
  <c r="K212" i="30"/>
  <c r="J211" i="30"/>
  <c r="L211" i="30"/>
  <c r="K211" i="30"/>
  <c r="J210" i="30"/>
  <c r="L210" i="30"/>
  <c r="K210" i="30"/>
  <c r="J155" i="30"/>
  <c r="L155" i="30"/>
  <c r="K155" i="30"/>
  <c r="J154" i="30"/>
  <c r="L154" i="30"/>
  <c r="K154" i="30"/>
  <c r="J153" i="30"/>
  <c r="L153" i="30"/>
  <c r="K153" i="30"/>
  <c r="J152" i="30"/>
  <c r="L152" i="30"/>
  <c r="K152" i="30"/>
  <c r="J109" i="30"/>
  <c r="L109" i="30"/>
  <c r="K109" i="30"/>
  <c r="J108" i="30"/>
  <c r="L108" i="30"/>
  <c r="K108" i="30"/>
  <c r="J105" i="30"/>
  <c r="L105" i="30"/>
  <c r="K105" i="30"/>
  <c r="J104" i="30"/>
  <c r="L104" i="30"/>
  <c r="K104" i="30"/>
  <c r="J103" i="30"/>
  <c r="L103" i="30"/>
  <c r="K103" i="30"/>
  <c r="J102" i="30"/>
  <c r="L102" i="30"/>
  <c r="K102" i="30"/>
  <c r="J107" i="30"/>
  <c r="L107" i="30"/>
  <c r="K107" i="30"/>
  <c r="J106" i="30"/>
  <c r="L106" i="30"/>
  <c r="K106" i="30"/>
  <c r="J53" i="30"/>
  <c r="K53" i="30"/>
  <c r="L53" i="30"/>
  <c r="J52" i="30"/>
  <c r="K52" i="30"/>
  <c r="L52" i="30"/>
  <c r="J51" i="30"/>
  <c r="K51" i="30"/>
  <c r="L51" i="30"/>
  <c r="J50" i="30"/>
  <c r="K50" i="30"/>
  <c r="L50" i="30"/>
  <c r="J305" i="30"/>
  <c r="L305" i="30"/>
  <c r="K305" i="30"/>
  <c r="D92" i="41"/>
  <c r="D84" i="41"/>
  <c r="D83" i="41"/>
  <c r="J295" i="30"/>
  <c r="L295" i="30"/>
  <c r="K295" i="30"/>
  <c r="J294" i="30"/>
  <c r="L294" i="30"/>
  <c r="K294" i="30"/>
  <c r="J293" i="30"/>
  <c r="L293" i="30"/>
  <c r="K293" i="30"/>
  <c r="J292" i="30"/>
  <c r="L292" i="30"/>
  <c r="K292" i="30"/>
  <c r="D70" i="41"/>
  <c r="J249" i="30"/>
  <c r="L249" i="30"/>
  <c r="K249" i="30"/>
  <c r="J248" i="30"/>
  <c r="L248" i="30"/>
  <c r="K248" i="30"/>
  <c r="D51" i="41"/>
  <c r="AA165" i="30"/>
  <c r="J164" i="30"/>
  <c r="L164" i="30"/>
  <c r="K164" i="30"/>
  <c r="D7" i="41"/>
  <c r="Z41" i="30"/>
  <c r="Z40" i="30"/>
  <c r="J41" i="30"/>
  <c r="L41" i="30"/>
  <c r="K41" i="30"/>
  <c r="J40" i="30"/>
  <c r="L40" i="30"/>
  <c r="K40" i="30"/>
  <c r="D97" i="41"/>
  <c r="D96" i="41"/>
  <c r="J311" i="30"/>
  <c r="L311" i="30"/>
  <c r="K311" i="30"/>
  <c r="J310" i="30"/>
  <c r="L310" i="30"/>
  <c r="K310" i="30"/>
  <c r="J309" i="30"/>
  <c r="L309" i="30"/>
  <c r="K309" i="30"/>
  <c r="J308" i="30"/>
  <c r="L308" i="30"/>
  <c r="K308" i="30"/>
  <c r="D3" i="41"/>
  <c r="D4" i="41"/>
  <c r="D5" i="41"/>
  <c r="D6" i="41"/>
  <c r="D8" i="41"/>
  <c r="D9" i="41"/>
  <c r="D10" i="41"/>
  <c r="D11" i="41"/>
  <c r="D12" i="41"/>
  <c r="D13" i="41"/>
  <c r="D14" i="41"/>
  <c r="D17" i="41"/>
  <c r="D18" i="41"/>
  <c r="D19" i="41"/>
  <c r="D20" i="41"/>
  <c r="D23" i="41"/>
  <c r="D24" i="41"/>
  <c r="D25" i="41"/>
  <c r="D26" i="41"/>
  <c r="D27" i="41"/>
  <c r="D30" i="41"/>
  <c r="D31" i="41"/>
  <c r="D32" i="41"/>
  <c r="D33" i="41"/>
  <c r="D34" i="41"/>
  <c r="D35" i="41"/>
  <c r="D36" i="41"/>
  <c r="D37" i="41"/>
  <c r="D38" i="41"/>
  <c r="D39" i="41"/>
  <c r="D41" i="41"/>
  <c r="D42" i="41"/>
  <c r="D43" i="41"/>
  <c r="D44" i="41"/>
  <c r="D46" i="41"/>
  <c r="D47" i="41"/>
  <c r="D48" i="41"/>
  <c r="D49" i="41"/>
  <c r="D50" i="41"/>
  <c r="D52" i="41"/>
  <c r="D53" i="41"/>
  <c r="D54" i="41"/>
  <c r="D55" i="41"/>
  <c r="D56" i="41"/>
  <c r="D57" i="41"/>
  <c r="D58" i="41"/>
  <c r="D60" i="41"/>
  <c r="D61" i="41"/>
  <c r="D62" i="41"/>
  <c r="D63" i="41"/>
  <c r="D64" i="41"/>
  <c r="D66" i="41"/>
  <c r="D67" i="41"/>
  <c r="D68" i="41"/>
  <c r="D69" i="41"/>
  <c r="D71" i="41"/>
  <c r="D72" i="41"/>
  <c r="D73" i="41"/>
  <c r="D74" i="41"/>
  <c r="D75" i="41"/>
  <c r="D76" i="41"/>
  <c r="D77" i="41"/>
  <c r="D78" i="41"/>
  <c r="D79" i="41"/>
  <c r="D80" i="41"/>
  <c r="D81" i="41"/>
  <c r="D82" i="41"/>
  <c r="D85" i="41"/>
  <c r="D86" i="41"/>
  <c r="D87" i="41"/>
  <c r="D88" i="41"/>
  <c r="D89" i="41"/>
  <c r="D90" i="41"/>
  <c r="D91" i="41"/>
  <c r="D93" i="41"/>
  <c r="D94" i="41"/>
  <c r="D99" i="41"/>
  <c r="D2" i="41"/>
  <c r="J307" i="30"/>
  <c r="L307" i="30"/>
  <c r="K307" i="30"/>
  <c r="J306" i="30"/>
  <c r="L306" i="30"/>
  <c r="K306" i="30"/>
  <c r="J303" i="30"/>
  <c r="L303" i="30"/>
  <c r="K303" i="30"/>
  <c r="J302" i="30"/>
  <c r="L302" i="30"/>
  <c r="K302" i="30"/>
  <c r="J301" i="30"/>
  <c r="L301" i="30"/>
  <c r="K301" i="30"/>
  <c r="J300" i="30"/>
  <c r="L300" i="30"/>
  <c r="K300" i="30"/>
  <c r="J299" i="30"/>
  <c r="L299" i="30"/>
  <c r="K299" i="30"/>
  <c r="J298" i="30"/>
  <c r="L298" i="30"/>
  <c r="K298" i="30"/>
  <c r="J297" i="30"/>
  <c r="L297" i="30"/>
  <c r="K297" i="30"/>
  <c r="J296" i="30"/>
  <c r="L296" i="30"/>
  <c r="K296" i="30"/>
  <c r="J291" i="30"/>
  <c r="L291" i="30"/>
  <c r="K291" i="30"/>
  <c r="J290" i="30"/>
  <c r="L290" i="30"/>
  <c r="K290" i="30"/>
  <c r="T289" i="30"/>
  <c r="X289" i="30"/>
  <c r="W289" i="30"/>
  <c r="J289" i="30"/>
  <c r="L289" i="30"/>
  <c r="K289" i="30"/>
  <c r="J288" i="30"/>
  <c r="L288" i="30"/>
  <c r="K288" i="30"/>
  <c r="J287" i="30"/>
  <c r="L287" i="30"/>
  <c r="K287" i="30"/>
  <c r="J286" i="30"/>
  <c r="L286" i="30"/>
  <c r="K286" i="30"/>
  <c r="J285" i="30"/>
  <c r="L285" i="30"/>
  <c r="K285" i="30"/>
  <c r="J284" i="30"/>
  <c r="L284" i="30"/>
  <c r="K284" i="30"/>
  <c r="T283" i="30"/>
  <c r="X283" i="30"/>
  <c r="W283" i="30"/>
  <c r="J283" i="30"/>
  <c r="L283" i="30"/>
  <c r="K283" i="30"/>
  <c r="J282" i="30"/>
  <c r="L282" i="30"/>
  <c r="K282" i="30"/>
  <c r="J281" i="30"/>
  <c r="L281" i="30"/>
  <c r="K281" i="30"/>
  <c r="J280" i="30"/>
  <c r="L280" i="30"/>
  <c r="K280" i="30"/>
  <c r="J279" i="30"/>
  <c r="L279" i="30"/>
  <c r="K279" i="30"/>
  <c r="J278" i="30"/>
  <c r="L278" i="30"/>
  <c r="K278" i="30"/>
  <c r="T277" i="30"/>
  <c r="X277" i="30"/>
  <c r="W277" i="30"/>
  <c r="J277" i="30"/>
  <c r="L277" i="30"/>
  <c r="K277" i="30"/>
  <c r="J276" i="30"/>
  <c r="L276" i="30"/>
  <c r="K276" i="30"/>
  <c r="J275" i="30"/>
  <c r="L275" i="30"/>
  <c r="K275" i="30"/>
  <c r="J274" i="30"/>
  <c r="L274" i="30"/>
  <c r="K274" i="30"/>
  <c r="J273" i="30"/>
  <c r="L273" i="30"/>
  <c r="K273" i="30"/>
  <c r="J272" i="30"/>
  <c r="L272" i="30"/>
  <c r="K272" i="30"/>
  <c r="T271" i="30"/>
  <c r="X271" i="30"/>
  <c r="W271" i="30"/>
  <c r="S271" i="30"/>
  <c r="J271" i="30"/>
  <c r="L271" i="30"/>
  <c r="K271" i="30"/>
  <c r="J270" i="30"/>
  <c r="L270" i="30"/>
  <c r="K270" i="30"/>
  <c r="J269" i="30"/>
  <c r="L269" i="30"/>
  <c r="K269" i="30"/>
  <c r="J268" i="30"/>
  <c r="L268" i="30"/>
  <c r="K268" i="30"/>
  <c r="J267" i="30"/>
  <c r="L267" i="30"/>
  <c r="K267" i="30"/>
  <c r="J266" i="30"/>
  <c r="L266" i="30"/>
  <c r="K266" i="30"/>
  <c r="T265" i="30"/>
  <c r="X265" i="30"/>
  <c r="W265" i="30"/>
  <c r="S265" i="30"/>
  <c r="J265" i="30"/>
  <c r="L265" i="30"/>
  <c r="K265" i="30"/>
  <c r="J264" i="30"/>
  <c r="L264" i="30"/>
  <c r="K264" i="30"/>
  <c r="J263" i="30"/>
  <c r="L263" i="30"/>
  <c r="K263" i="30"/>
  <c r="J262" i="30"/>
  <c r="L262" i="30"/>
  <c r="K262" i="30"/>
  <c r="J261" i="30"/>
  <c r="L261" i="30"/>
  <c r="K261" i="30"/>
  <c r="J260" i="30"/>
  <c r="L260" i="30"/>
  <c r="K260" i="30"/>
  <c r="J259" i="30"/>
  <c r="L259" i="30"/>
  <c r="K259" i="30"/>
  <c r="J258" i="30"/>
  <c r="L258" i="30"/>
  <c r="K258" i="30"/>
  <c r="J257" i="30"/>
  <c r="L257" i="30"/>
  <c r="K257" i="30"/>
  <c r="J256" i="30"/>
  <c r="L256" i="30"/>
  <c r="K256" i="30"/>
  <c r="J255" i="30"/>
  <c r="L255" i="30"/>
  <c r="K255" i="30"/>
  <c r="J254" i="30"/>
  <c r="L254" i="30"/>
  <c r="K254" i="30"/>
  <c r="J253" i="30"/>
  <c r="L253" i="30"/>
  <c r="K253" i="30"/>
  <c r="J252" i="30"/>
  <c r="L252" i="30"/>
  <c r="K252" i="30"/>
  <c r="J251" i="30"/>
  <c r="L251" i="30"/>
  <c r="K251" i="30"/>
  <c r="J250" i="30"/>
  <c r="L250" i="30"/>
  <c r="K250" i="30"/>
  <c r="T247" i="30"/>
  <c r="X247" i="30"/>
  <c r="W247" i="30"/>
  <c r="J247" i="30"/>
  <c r="L247" i="30"/>
  <c r="K247" i="30"/>
  <c r="J246" i="30"/>
  <c r="L246" i="30"/>
  <c r="K246" i="30"/>
  <c r="J245" i="30"/>
  <c r="L245" i="30"/>
  <c r="K245" i="30"/>
  <c r="J244" i="30"/>
  <c r="L244" i="30"/>
  <c r="K244" i="30"/>
  <c r="J243" i="30"/>
  <c r="L243" i="30"/>
  <c r="K243" i="30"/>
  <c r="J242" i="30"/>
  <c r="L242" i="30"/>
  <c r="K242" i="30"/>
  <c r="T241" i="30"/>
  <c r="X241" i="30"/>
  <c r="W241" i="30"/>
  <c r="J241" i="30"/>
  <c r="L241" i="30"/>
  <c r="K241" i="30"/>
  <c r="J240" i="30"/>
  <c r="L240" i="30"/>
  <c r="K240" i="30"/>
  <c r="J239" i="30"/>
  <c r="L239" i="30"/>
  <c r="K239" i="30"/>
  <c r="J238" i="30"/>
  <c r="L238" i="30"/>
  <c r="K238" i="30"/>
  <c r="J237" i="30"/>
  <c r="L237" i="30"/>
  <c r="K237" i="30"/>
  <c r="J236" i="30"/>
  <c r="L236" i="30"/>
  <c r="K236" i="30"/>
  <c r="T235" i="30"/>
  <c r="X235" i="30"/>
  <c r="W235" i="30"/>
  <c r="J235" i="30"/>
  <c r="L235" i="30"/>
  <c r="K235" i="30"/>
  <c r="J234" i="30"/>
  <c r="L234" i="30"/>
  <c r="K234" i="30"/>
  <c r="J233" i="30"/>
  <c r="L233" i="30"/>
  <c r="K233" i="30"/>
  <c r="J232" i="30"/>
  <c r="L232" i="30"/>
  <c r="K232" i="30"/>
  <c r="J231" i="30"/>
  <c r="L231" i="30"/>
  <c r="K231" i="30"/>
  <c r="J230" i="30"/>
  <c r="L230" i="30"/>
  <c r="K230" i="30"/>
  <c r="T229" i="30"/>
  <c r="X229" i="30"/>
  <c r="W229" i="30"/>
  <c r="S229" i="30"/>
  <c r="J229" i="30"/>
  <c r="L229" i="30"/>
  <c r="K229" i="30"/>
  <c r="J228" i="30"/>
  <c r="L228" i="30"/>
  <c r="K228" i="30"/>
  <c r="J227" i="30"/>
  <c r="L227" i="30"/>
  <c r="K227" i="30"/>
  <c r="J226" i="30"/>
  <c r="L226" i="30"/>
  <c r="K226" i="30"/>
  <c r="J225" i="30"/>
  <c r="L225" i="30"/>
  <c r="K225" i="30"/>
  <c r="J224" i="30"/>
  <c r="L224" i="30"/>
  <c r="K224" i="30"/>
  <c r="T223" i="30"/>
  <c r="X223" i="30"/>
  <c r="W223" i="30"/>
  <c r="S223" i="30"/>
  <c r="J223" i="30"/>
  <c r="L223" i="30"/>
  <c r="K223" i="30"/>
  <c r="J222" i="30"/>
  <c r="L222" i="30"/>
  <c r="K222" i="30"/>
  <c r="J221" i="30"/>
  <c r="L221" i="30"/>
  <c r="K221" i="30"/>
  <c r="J220" i="30"/>
  <c r="L220" i="30"/>
  <c r="K220" i="30"/>
  <c r="J219" i="30"/>
  <c r="L219" i="30"/>
  <c r="K219" i="30"/>
  <c r="J218" i="30"/>
  <c r="L218" i="30"/>
  <c r="K218" i="30"/>
  <c r="J217" i="30"/>
  <c r="L217" i="30"/>
  <c r="K217" i="30"/>
  <c r="J216" i="30"/>
  <c r="L216" i="30"/>
  <c r="K216" i="30"/>
  <c r="J215" i="30"/>
  <c r="L215" i="30"/>
  <c r="K215" i="30"/>
  <c r="J214" i="30"/>
  <c r="L214" i="30"/>
  <c r="K214" i="30"/>
  <c r="J209" i="30"/>
  <c r="L209" i="30"/>
  <c r="K209" i="30"/>
  <c r="J208" i="30"/>
  <c r="L208" i="30"/>
  <c r="K208" i="30"/>
  <c r="T207" i="30"/>
  <c r="X207" i="30"/>
  <c r="W207" i="30"/>
  <c r="J207" i="30"/>
  <c r="L207" i="30"/>
  <c r="K207" i="30"/>
  <c r="J206" i="30"/>
  <c r="L206" i="30"/>
  <c r="K206" i="30"/>
  <c r="J205" i="30"/>
  <c r="L205" i="30"/>
  <c r="K205" i="30"/>
  <c r="J204" i="30"/>
  <c r="L204" i="30"/>
  <c r="K204" i="30"/>
  <c r="J203" i="30"/>
  <c r="L203" i="30"/>
  <c r="K203" i="30"/>
  <c r="J202" i="30"/>
  <c r="L202" i="30"/>
  <c r="K202" i="30"/>
  <c r="T201" i="30"/>
  <c r="X201" i="30"/>
  <c r="W201" i="30"/>
  <c r="J201" i="30"/>
  <c r="L201" i="30"/>
  <c r="K201" i="30"/>
  <c r="J200" i="30"/>
  <c r="L200" i="30"/>
  <c r="K200" i="30"/>
  <c r="J199" i="30"/>
  <c r="L199" i="30"/>
  <c r="K199" i="30"/>
  <c r="J198" i="30"/>
  <c r="L198" i="30"/>
  <c r="K198" i="30"/>
  <c r="J197" i="30"/>
  <c r="L197" i="30"/>
  <c r="K197" i="30"/>
  <c r="J196" i="30"/>
  <c r="L196" i="30"/>
  <c r="K196" i="30"/>
  <c r="T195" i="30"/>
  <c r="X195" i="30"/>
  <c r="W195" i="30"/>
  <c r="J195" i="30"/>
  <c r="L195" i="30"/>
  <c r="K195" i="30"/>
  <c r="J194" i="30"/>
  <c r="L194" i="30"/>
  <c r="K194" i="30"/>
  <c r="J193" i="30"/>
  <c r="L193" i="30"/>
  <c r="K193" i="30"/>
  <c r="J192" i="30"/>
  <c r="L192" i="30"/>
  <c r="K192" i="30"/>
  <c r="J191" i="30"/>
  <c r="L191" i="30"/>
  <c r="K191" i="30"/>
  <c r="J190" i="30"/>
  <c r="L190" i="30"/>
  <c r="K190" i="30"/>
  <c r="T189" i="30"/>
  <c r="X189" i="30"/>
  <c r="W189" i="30"/>
  <c r="S189" i="30"/>
  <c r="J189" i="30"/>
  <c r="L189" i="30"/>
  <c r="K189" i="30"/>
  <c r="J188" i="30"/>
  <c r="L188" i="30"/>
  <c r="K188" i="30"/>
  <c r="J187" i="30"/>
  <c r="L187" i="30"/>
  <c r="K187" i="30"/>
  <c r="J186" i="30"/>
  <c r="L186" i="30"/>
  <c r="K186" i="30"/>
  <c r="J185" i="30"/>
  <c r="L185" i="30"/>
  <c r="K185" i="30"/>
  <c r="J184" i="30"/>
  <c r="L184" i="30"/>
  <c r="K184" i="30"/>
  <c r="T183" i="30"/>
  <c r="X183" i="30"/>
  <c r="W183" i="30"/>
  <c r="S183" i="30"/>
  <c r="J183" i="30"/>
  <c r="L183" i="30"/>
  <c r="K183" i="30"/>
  <c r="J182" i="30"/>
  <c r="L182" i="30"/>
  <c r="K182" i="30"/>
  <c r="J181" i="30"/>
  <c r="L181" i="30"/>
  <c r="K181" i="30"/>
  <c r="J180" i="30"/>
  <c r="L180" i="30"/>
  <c r="K180" i="30"/>
  <c r="J179" i="30"/>
  <c r="L179" i="30"/>
  <c r="K179" i="30"/>
  <c r="J178" i="30"/>
  <c r="L178" i="30"/>
  <c r="K178" i="30"/>
  <c r="J177" i="30"/>
  <c r="L177" i="30"/>
  <c r="K177" i="30"/>
  <c r="J176" i="30"/>
  <c r="L176" i="30"/>
  <c r="K176" i="30"/>
  <c r="J175" i="30"/>
  <c r="L175" i="30"/>
  <c r="K175" i="30"/>
  <c r="J174" i="30"/>
  <c r="L174" i="30"/>
  <c r="K174" i="30"/>
  <c r="J173" i="30"/>
  <c r="L173" i="30"/>
  <c r="K173" i="30"/>
  <c r="J172" i="30"/>
  <c r="L172" i="30"/>
  <c r="K172" i="30"/>
  <c r="J171" i="30"/>
  <c r="L171" i="30"/>
  <c r="K171" i="30"/>
  <c r="J170" i="30"/>
  <c r="L170" i="30"/>
  <c r="K170" i="30"/>
  <c r="AD168" i="30"/>
  <c r="AE168" i="30"/>
  <c r="AB168" i="30"/>
  <c r="AC168" i="30"/>
  <c r="J168" i="30"/>
  <c r="L168" i="30"/>
  <c r="K168" i="30"/>
  <c r="AJ166" i="30"/>
  <c r="H166" i="30"/>
  <c r="J166" i="30"/>
  <c r="L166" i="30"/>
  <c r="K166" i="30"/>
  <c r="I166" i="30"/>
  <c r="AD162" i="30"/>
  <c r="AE162" i="30"/>
  <c r="AB162" i="30"/>
  <c r="AC162" i="30"/>
  <c r="J162" i="30"/>
  <c r="L162" i="30"/>
  <c r="K162" i="30"/>
  <c r="Z161" i="30"/>
  <c r="AD160" i="30"/>
  <c r="AE160" i="30"/>
  <c r="AB160" i="30"/>
  <c r="AC160" i="30"/>
  <c r="J160" i="30"/>
  <c r="L160" i="30"/>
  <c r="K160" i="30"/>
  <c r="AD158" i="30"/>
  <c r="AE158" i="30"/>
  <c r="AB158" i="30"/>
  <c r="AC158" i="30"/>
  <c r="J158" i="30"/>
  <c r="L158" i="30"/>
  <c r="K158" i="30"/>
  <c r="AD156" i="30"/>
  <c r="AE156" i="30"/>
  <c r="AB156" i="30"/>
  <c r="AC156" i="30"/>
  <c r="J156" i="30"/>
  <c r="L156" i="30"/>
  <c r="K156" i="30"/>
  <c r="J151" i="30"/>
  <c r="L151" i="30"/>
  <c r="K151" i="30"/>
  <c r="J150" i="30"/>
  <c r="L150" i="30"/>
  <c r="K150" i="30"/>
  <c r="J149" i="30"/>
  <c r="L149" i="30"/>
  <c r="K149" i="30"/>
  <c r="J148" i="30"/>
  <c r="L148" i="30"/>
  <c r="K148" i="30"/>
  <c r="T147" i="30"/>
  <c r="X147" i="30"/>
  <c r="W147" i="30"/>
  <c r="J147" i="30"/>
  <c r="L147" i="30"/>
  <c r="K147" i="30"/>
  <c r="J146" i="30"/>
  <c r="L146" i="30"/>
  <c r="K146" i="30"/>
  <c r="J145" i="30"/>
  <c r="L145" i="30"/>
  <c r="K145" i="30"/>
  <c r="J144" i="30"/>
  <c r="L144" i="30"/>
  <c r="K144" i="30"/>
  <c r="J143" i="30"/>
  <c r="L143" i="30"/>
  <c r="K143" i="30"/>
  <c r="J142" i="30"/>
  <c r="L142" i="30"/>
  <c r="K142" i="30"/>
  <c r="T141" i="30"/>
  <c r="X141" i="30"/>
  <c r="W141" i="30"/>
  <c r="J141" i="30"/>
  <c r="L141" i="30"/>
  <c r="K141" i="30"/>
  <c r="J140" i="30"/>
  <c r="L140" i="30"/>
  <c r="K140" i="30"/>
  <c r="J139" i="30"/>
  <c r="L139" i="30"/>
  <c r="K139" i="30"/>
  <c r="J138" i="30"/>
  <c r="L138" i="30"/>
  <c r="K138" i="30"/>
  <c r="J137" i="30"/>
  <c r="L137" i="30"/>
  <c r="K137" i="30"/>
  <c r="J136" i="30"/>
  <c r="L136" i="30"/>
  <c r="K136" i="30"/>
  <c r="T135" i="30"/>
  <c r="X135" i="30"/>
  <c r="W135" i="30"/>
  <c r="J135" i="30"/>
  <c r="L135" i="30"/>
  <c r="K135" i="30"/>
  <c r="J134" i="30"/>
  <c r="L134" i="30"/>
  <c r="K134" i="30"/>
  <c r="J133" i="30"/>
  <c r="L133" i="30"/>
  <c r="K133" i="30"/>
  <c r="J132" i="30"/>
  <c r="L132" i="30"/>
  <c r="K132" i="30"/>
  <c r="J131" i="30"/>
  <c r="L131" i="30"/>
  <c r="K131" i="30"/>
  <c r="J130" i="30"/>
  <c r="L130" i="30"/>
  <c r="K130" i="30"/>
  <c r="T129" i="30"/>
  <c r="X129" i="30"/>
  <c r="W129" i="30"/>
  <c r="S129" i="30"/>
  <c r="J129" i="30"/>
  <c r="L129" i="30"/>
  <c r="K129" i="30"/>
  <c r="J128" i="30"/>
  <c r="L128" i="30"/>
  <c r="K128" i="30"/>
  <c r="J127" i="30"/>
  <c r="L127" i="30"/>
  <c r="K127" i="30"/>
  <c r="J126" i="30"/>
  <c r="L126" i="30"/>
  <c r="K126" i="30"/>
  <c r="J125" i="30"/>
  <c r="L125" i="30"/>
  <c r="K125" i="30"/>
  <c r="J124" i="30"/>
  <c r="L124" i="30"/>
  <c r="K124" i="30"/>
  <c r="T123" i="30"/>
  <c r="X123" i="30"/>
  <c r="W123" i="30"/>
  <c r="S123" i="30"/>
  <c r="J123" i="30"/>
  <c r="L123" i="30"/>
  <c r="K123" i="30"/>
  <c r="J122" i="30"/>
  <c r="L122" i="30"/>
  <c r="K122" i="30"/>
  <c r="J121" i="30"/>
  <c r="L121" i="30"/>
  <c r="K121" i="30"/>
  <c r="J120" i="30"/>
  <c r="L120" i="30"/>
  <c r="K120" i="30"/>
  <c r="J119" i="30"/>
  <c r="L119" i="30"/>
  <c r="K119" i="30"/>
  <c r="J118" i="30"/>
  <c r="L118" i="30"/>
  <c r="K118" i="30"/>
  <c r="J117" i="30"/>
  <c r="L117" i="30"/>
  <c r="K117" i="30"/>
  <c r="J116" i="30"/>
  <c r="L116" i="30"/>
  <c r="K116" i="30"/>
  <c r="J115" i="30"/>
  <c r="L115" i="30"/>
  <c r="K115" i="30"/>
  <c r="J114" i="30"/>
  <c r="L114" i="30"/>
  <c r="K114" i="30"/>
  <c r="J113" i="30"/>
  <c r="L113" i="30"/>
  <c r="K113" i="30"/>
  <c r="J112" i="30"/>
  <c r="L112" i="30"/>
  <c r="K112" i="30"/>
  <c r="J111" i="30"/>
  <c r="L111" i="30"/>
  <c r="K111" i="30"/>
  <c r="J110" i="30"/>
  <c r="L110" i="30"/>
  <c r="K110" i="30"/>
  <c r="J101" i="30"/>
  <c r="L101" i="30"/>
  <c r="K101" i="30"/>
  <c r="J100" i="30"/>
  <c r="L100" i="30"/>
  <c r="K100" i="30"/>
  <c r="J99" i="30"/>
  <c r="L99" i="30"/>
  <c r="K99" i="30"/>
  <c r="J98" i="30"/>
  <c r="L98" i="30"/>
  <c r="K98" i="30"/>
  <c r="J97" i="30"/>
  <c r="L97" i="30"/>
  <c r="K97" i="30"/>
  <c r="J96" i="30"/>
  <c r="L96" i="30"/>
  <c r="K96" i="30"/>
  <c r="X95" i="30"/>
  <c r="W95" i="30"/>
  <c r="V95" i="30"/>
  <c r="U95" i="30"/>
  <c r="J95" i="30"/>
  <c r="L95" i="30"/>
  <c r="K95" i="30"/>
  <c r="J94" i="30"/>
  <c r="L94" i="30"/>
  <c r="K94" i="30"/>
  <c r="J93" i="30"/>
  <c r="L93" i="30"/>
  <c r="K93" i="30"/>
  <c r="J92" i="30"/>
  <c r="L92" i="30"/>
  <c r="K92" i="30"/>
  <c r="J91" i="30"/>
  <c r="L91" i="30"/>
  <c r="K91" i="30"/>
  <c r="J90" i="30"/>
  <c r="L90" i="30"/>
  <c r="K90" i="30"/>
  <c r="X89" i="30"/>
  <c r="W89" i="30"/>
  <c r="V89" i="30"/>
  <c r="U89" i="30"/>
  <c r="J89" i="30"/>
  <c r="L89" i="30"/>
  <c r="K89" i="30"/>
  <c r="J88" i="30"/>
  <c r="L88" i="30"/>
  <c r="K88" i="30"/>
  <c r="J87" i="30"/>
  <c r="L87" i="30"/>
  <c r="K87" i="30"/>
  <c r="J86" i="30"/>
  <c r="L86" i="30"/>
  <c r="K86" i="30"/>
  <c r="J85" i="30"/>
  <c r="L85" i="30"/>
  <c r="K85" i="30"/>
  <c r="J84" i="30"/>
  <c r="L84" i="30"/>
  <c r="K84" i="30"/>
  <c r="X83" i="30"/>
  <c r="W83" i="30"/>
  <c r="V83" i="30"/>
  <c r="U83" i="30"/>
  <c r="J83" i="30"/>
  <c r="L83" i="30"/>
  <c r="K83" i="30"/>
  <c r="J82" i="30"/>
  <c r="L82" i="30"/>
  <c r="K82" i="30"/>
  <c r="J81" i="30"/>
  <c r="L81" i="30"/>
  <c r="K81" i="30"/>
  <c r="J80" i="30"/>
  <c r="L80" i="30"/>
  <c r="K80" i="30"/>
  <c r="J79" i="30"/>
  <c r="L79" i="30"/>
  <c r="K79" i="30"/>
  <c r="J78" i="30"/>
  <c r="L78" i="30"/>
  <c r="K78" i="30"/>
  <c r="X77" i="30"/>
  <c r="W77" i="30"/>
  <c r="V77" i="30"/>
  <c r="U77" i="30"/>
  <c r="J77" i="30"/>
  <c r="L77" i="30"/>
  <c r="K77" i="30"/>
  <c r="J76" i="30"/>
  <c r="L76" i="30"/>
  <c r="K76" i="30"/>
  <c r="J75" i="30"/>
  <c r="L75" i="30"/>
  <c r="K75" i="30"/>
  <c r="J74" i="30"/>
  <c r="L74" i="30"/>
  <c r="K74" i="30"/>
  <c r="J73" i="30"/>
  <c r="L73" i="30"/>
  <c r="K73" i="30"/>
  <c r="J72" i="30"/>
  <c r="L72" i="30"/>
  <c r="K72" i="30"/>
  <c r="X71" i="30"/>
  <c r="W71" i="30"/>
  <c r="V71" i="30"/>
  <c r="U71" i="30"/>
  <c r="J71" i="30"/>
  <c r="L71" i="30"/>
  <c r="K71" i="30"/>
  <c r="J70" i="30"/>
  <c r="L70" i="30"/>
  <c r="K70" i="30"/>
  <c r="J69" i="30"/>
  <c r="L69" i="30"/>
  <c r="K69" i="30"/>
  <c r="J68" i="30"/>
  <c r="L68" i="30"/>
  <c r="K68" i="30"/>
  <c r="J67" i="30"/>
  <c r="L67" i="30"/>
  <c r="K67" i="30"/>
  <c r="J66" i="30"/>
  <c r="L66" i="30"/>
  <c r="K66" i="30"/>
  <c r="X65" i="30"/>
  <c r="W65" i="30"/>
  <c r="V65" i="30"/>
  <c r="U65" i="30"/>
  <c r="J65" i="30"/>
  <c r="L65" i="30"/>
  <c r="K65" i="30"/>
  <c r="J64" i="30"/>
  <c r="L64" i="30"/>
  <c r="K64" i="30"/>
  <c r="J63" i="30"/>
  <c r="L63" i="30"/>
  <c r="K63" i="30"/>
  <c r="J62" i="30"/>
  <c r="L62" i="30"/>
  <c r="K62" i="30"/>
  <c r="J61" i="30"/>
  <c r="L61" i="30"/>
  <c r="K61" i="30"/>
  <c r="J60" i="30"/>
  <c r="L60" i="30"/>
  <c r="K60" i="30"/>
  <c r="J59" i="30"/>
  <c r="L59" i="30"/>
  <c r="K59" i="30"/>
  <c r="J58" i="30"/>
  <c r="L58" i="30"/>
  <c r="K58" i="30"/>
  <c r="J57" i="30"/>
  <c r="L57" i="30"/>
  <c r="K57" i="30"/>
  <c r="J56" i="30"/>
  <c r="L56" i="30"/>
  <c r="K56" i="30"/>
  <c r="J55" i="30"/>
  <c r="L55" i="30"/>
  <c r="K55" i="30"/>
  <c r="J54" i="30"/>
  <c r="L54" i="30"/>
  <c r="K54" i="30"/>
  <c r="AD49" i="30"/>
  <c r="AE49" i="30"/>
  <c r="AB49" i="30"/>
  <c r="AC49" i="30"/>
  <c r="J49" i="30"/>
  <c r="L49" i="30"/>
  <c r="K49" i="30"/>
  <c r="AD48" i="30"/>
  <c r="AE48" i="30"/>
  <c r="AB48" i="30"/>
  <c r="AC48" i="30"/>
  <c r="J48" i="30"/>
  <c r="L48" i="30"/>
  <c r="K48" i="30"/>
  <c r="AD47" i="30"/>
  <c r="AE47" i="30"/>
  <c r="AB47" i="30"/>
  <c r="AC47" i="30"/>
  <c r="J47" i="30"/>
  <c r="L47" i="30"/>
  <c r="K47" i="30"/>
  <c r="AD46" i="30"/>
  <c r="AE46" i="30"/>
  <c r="AB46" i="30"/>
  <c r="AC46" i="30"/>
  <c r="J46" i="30"/>
  <c r="L46" i="30"/>
  <c r="K46" i="30"/>
  <c r="AJ45" i="30"/>
  <c r="H45" i="30"/>
  <c r="J45" i="30"/>
  <c r="L45" i="30"/>
  <c r="K45" i="30"/>
  <c r="I45" i="30"/>
  <c r="AJ44" i="30"/>
  <c r="H44" i="30"/>
  <c r="J44" i="30"/>
  <c r="L44" i="30"/>
  <c r="K44" i="30"/>
  <c r="I44" i="30"/>
  <c r="AD43" i="30"/>
  <c r="AE43" i="30"/>
  <c r="AB43" i="30"/>
  <c r="AC43" i="30"/>
  <c r="J43" i="30"/>
  <c r="L43" i="30"/>
  <c r="K43" i="30"/>
  <c r="AD42" i="30"/>
  <c r="AE42" i="30"/>
  <c r="AB42" i="30"/>
  <c r="AC42" i="30"/>
  <c r="J42" i="30"/>
  <c r="L42" i="30"/>
  <c r="K42" i="30"/>
  <c r="T39" i="30"/>
  <c r="Z39" i="30"/>
  <c r="AD39" i="30"/>
  <c r="AE39" i="30"/>
  <c r="AB39" i="30"/>
  <c r="AC39" i="30"/>
  <c r="S39" i="30"/>
  <c r="J39" i="30"/>
  <c r="L39" i="30"/>
  <c r="K39" i="30"/>
  <c r="AD38" i="30"/>
  <c r="AE38" i="30"/>
  <c r="AB38" i="30"/>
  <c r="AC38" i="30"/>
  <c r="J38" i="30"/>
  <c r="L38" i="30"/>
  <c r="K38" i="30"/>
  <c r="AD37" i="30"/>
  <c r="AE37" i="30"/>
  <c r="AB37" i="30"/>
  <c r="AC37" i="30"/>
  <c r="J37" i="30"/>
  <c r="L37" i="30"/>
  <c r="K37" i="30"/>
  <c r="AD36" i="30"/>
  <c r="AE36" i="30"/>
  <c r="AB36" i="30"/>
  <c r="AC36" i="30"/>
  <c r="J36" i="30"/>
  <c r="L36" i="30"/>
  <c r="K36" i="30"/>
  <c r="AD35" i="30"/>
  <c r="AE35" i="30"/>
  <c r="AB35" i="30"/>
  <c r="AC35" i="30"/>
  <c r="J35" i="30"/>
  <c r="L35" i="30"/>
  <c r="K35" i="30"/>
  <c r="AD34" i="30"/>
  <c r="AE34" i="30"/>
  <c r="AB34" i="30"/>
  <c r="AC34" i="30"/>
  <c r="J34" i="30"/>
  <c r="L34" i="30"/>
  <c r="K34" i="30"/>
  <c r="T33" i="30"/>
  <c r="Z33" i="30"/>
  <c r="AD33" i="30"/>
  <c r="AE33" i="30"/>
  <c r="AB33" i="30"/>
  <c r="AC33" i="30"/>
  <c r="S33" i="30"/>
  <c r="J33" i="30"/>
  <c r="L33" i="30"/>
  <c r="K33" i="30"/>
  <c r="AD32" i="30"/>
  <c r="AE32" i="30"/>
  <c r="AB32" i="30"/>
  <c r="AC32" i="30"/>
  <c r="J32" i="30"/>
  <c r="L32" i="30"/>
  <c r="K32" i="30"/>
  <c r="AD31" i="30"/>
  <c r="AE31" i="30"/>
  <c r="AB31" i="30"/>
  <c r="AC31" i="30"/>
  <c r="J31" i="30"/>
  <c r="L31" i="30"/>
  <c r="K31" i="30"/>
  <c r="AD30" i="30"/>
  <c r="AE30" i="30"/>
  <c r="AB30" i="30"/>
  <c r="AC30" i="30"/>
  <c r="J30" i="30"/>
  <c r="L30" i="30"/>
  <c r="K30" i="30"/>
  <c r="AD29" i="30"/>
  <c r="AE29" i="30"/>
  <c r="AB29" i="30"/>
  <c r="AC29" i="30"/>
  <c r="J29" i="30"/>
  <c r="L29" i="30"/>
  <c r="K29" i="30"/>
  <c r="AD28" i="30"/>
  <c r="AE28" i="30"/>
  <c r="AB28" i="30"/>
  <c r="AC28" i="30"/>
  <c r="J28" i="30"/>
  <c r="L28" i="30"/>
  <c r="K28" i="30"/>
  <c r="T27" i="30"/>
  <c r="Z27" i="30"/>
  <c r="AD27" i="30"/>
  <c r="AE27" i="30"/>
  <c r="AB27" i="30"/>
  <c r="AC27" i="30"/>
  <c r="S27" i="30"/>
  <c r="J27" i="30"/>
  <c r="L27" i="30"/>
  <c r="K27" i="30"/>
  <c r="AD26" i="30"/>
  <c r="AE26" i="30"/>
  <c r="AB26" i="30"/>
  <c r="AC26" i="30"/>
  <c r="J26" i="30"/>
  <c r="L26" i="30"/>
  <c r="K26" i="30"/>
  <c r="AD25" i="30"/>
  <c r="AE25" i="30"/>
  <c r="AB25" i="30"/>
  <c r="AC25" i="30"/>
  <c r="J25" i="30"/>
  <c r="L25" i="30"/>
  <c r="K25" i="30"/>
  <c r="AD24" i="30"/>
  <c r="AE24" i="30"/>
  <c r="AB24" i="30"/>
  <c r="AC24" i="30"/>
  <c r="J24" i="30"/>
  <c r="L24" i="30"/>
  <c r="K24" i="30"/>
  <c r="AD23" i="30"/>
  <c r="AE23" i="30"/>
  <c r="AB23" i="30"/>
  <c r="AC23" i="30"/>
  <c r="J23" i="30"/>
  <c r="L23" i="30"/>
  <c r="K23" i="30"/>
  <c r="AD22" i="30"/>
  <c r="AE22" i="30"/>
  <c r="AB22" i="30"/>
  <c r="AC22" i="30"/>
  <c r="J22" i="30"/>
  <c r="L22" i="30"/>
  <c r="K22" i="30"/>
  <c r="T21" i="30"/>
  <c r="Z21" i="30"/>
  <c r="AD21" i="30"/>
  <c r="AE21" i="30"/>
  <c r="AB21" i="30"/>
  <c r="AC21" i="30"/>
  <c r="S21" i="30"/>
  <c r="J21" i="30"/>
  <c r="L21" i="30"/>
  <c r="K21" i="30"/>
  <c r="AD20" i="30"/>
  <c r="AE20" i="30"/>
  <c r="AB20" i="30"/>
  <c r="AC20" i="30"/>
  <c r="J20" i="30"/>
  <c r="L20" i="30"/>
  <c r="K20" i="30"/>
  <c r="AD19" i="30"/>
  <c r="AE19" i="30"/>
  <c r="AB19" i="30"/>
  <c r="AC19" i="30"/>
  <c r="J19" i="30"/>
  <c r="L19" i="30"/>
  <c r="K19" i="30"/>
  <c r="AD18" i="30"/>
  <c r="AE18" i="30"/>
  <c r="AB18" i="30"/>
  <c r="AC18" i="30"/>
  <c r="J18" i="30"/>
  <c r="L18" i="30"/>
  <c r="K18" i="30"/>
  <c r="AD17" i="30"/>
  <c r="AE17" i="30"/>
  <c r="AB17" i="30"/>
  <c r="AC17" i="30"/>
  <c r="J17" i="30"/>
  <c r="L17" i="30"/>
  <c r="K17" i="30"/>
  <c r="AD16" i="30"/>
  <c r="AE16" i="30"/>
  <c r="AB16" i="30"/>
  <c r="AC16" i="30"/>
  <c r="J16" i="30"/>
  <c r="L16" i="30"/>
  <c r="K16" i="30"/>
  <c r="T15" i="30"/>
  <c r="Z15" i="30"/>
  <c r="AD15" i="30"/>
  <c r="AE15" i="30"/>
  <c r="AB15" i="30"/>
  <c r="AC15" i="30"/>
  <c r="S15" i="30"/>
  <c r="J15" i="30"/>
  <c r="L15" i="30"/>
  <c r="K15" i="30"/>
  <c r="AD14" i="30"/>
  <c r="AE14" i="30"/>
  <c r="AB14" i="30"/>
  <c r="AC14" i="30"/>
  <c r="J14" i="30"/>
  <c r="L14" i="30"/>
  <c r="K14" i="30"/>
  <c r="AD13" i="30"/>
  <c r="AE13" i="30"/>
  <c r="AB13" i="30"/>
  <c r="AC13" i="30"/>
  <c r="J13" i="30"/>
  <c r="L13" i="30"/>
  <c r="K13" i="30"/>
  <c r="AD12" i="30"/>
  <c r="AE12" i="30"/>
  <c r="AB12" i="30"/>
  <c r="AC12" i="30"/>
  <c r="J12" i="30"/>
  <c r="L12" i="30"/>
  <c r="K12" i="30"/>
  <c r="AD11" i="30"/>
  <c r="AE11" i="30"/>
  <c r="AB11" i="30"/>
  <c r="AC11" i="30"/>
  <c r="J11" i="30"/>
  <c r="L11" i="30"/>
  <c r="K11" i="30"/>
  <c r="AD10" i="30"/>
  <c r="AE10" i="30"/>
  <c r="AB10" i="30"/>
  <c r="AC10" i="30"/>
  <c r="J10" i="30"/>
  <c r="L10" i="30"/>
  <c r="K10" i="30"/>
  <c r="T9" i="30"/>
  <c r="Z9" i="30"/>
  <c r="AD9" i="30"/>
  <c r="AE9" i="30"/>
  <c r="AB9" i="30"/>
  <c r="AC9" i="30"/>
  <c r="S9" i="30"/>
  <c r="J9" i="30"/>
  <c r="L9" i="30"/>
  <c r="K9" i="30"/>
  <c r="AD8" i="30"/>
  <c r="AE8" i="30"/>
  <c r="AB8" i="30"/>
  <c r="AC8" i="30"/>
  <c r="J8" i="30"/>
  <c r="L8" i="30"/>
  <c r="K8" i="30"/>
  <c r="AD7" i="30"/>
  <c r="AE7" i="30"/>
  <c r="AB7" i="30"/>
  <c r="AC7" i="30"/>
  <c r="J7" i="30"/>
  <c r="L7" i="30"/>
  <c r="K7" i="30"/>
  <c r="AD6" i="30"/>
  <c r="AE6" i="30"/>
  <c r="AB6" i="30"/>
  <c r="AC6" i="30"/>
  <c r="J6" i="30"/>
  <c r="L6" i="30"/>
  <c r="K6" i="30"/>
  <c r="AD5" i="30"/>
  <c r="AE5" i="30"/>
  <c r="AB5" i="30"/>
  <c r="AC5" i="30"/>
  <c r="J5" i="30"/>
  <c r="L5" i="30"/>
  <c r="K5" i="30"/>
  <c r="AD4" i="30"/>
  <c r="AE4" i="30"/>
  <c r="AB4" i="30"/>
  <c r="AC4" i="30"/>
  <c r="J4" i="30"/>
  <c r="L4" i="30"/>
  <c r="K4" i="30"/>
  <c r="AD3" i="30"/>
  <c r="AE3" i="30"/>
  <c r="AB3" i="30"/>
  <c r="AC3" i="30"/>
  <c r="J3" i="30"/>
  <c r="L3" i="30"/>
  <c r="K3" i="30"/>
  <c r="AD2" i="30"/>
  <c r="AE2" i="30"/>
  <c r="AB2" i="30"/>
  <c r="AC2" i="30"/>
  <c r="J2" i="30"/>
  <c r="L2" i="30"/>
  <c r="K2" i="30"/>
</calcChain>
</file>

<file path=xl/sharedStrings.xml><?xml version="1.0" encoding="utf-8"?>
<sst xmlns="http://schemas.openxmlformats.org/spreadsheetml/2006/main" count="6666" uniqueCount="652">
  <si>
    <t>Outcome domain</t>
  </si>
  <si>
    <t>Measure</t>
  </si>
  <si>
    <t>n randomized</t>
  </si>
  <si>
    <t>n fu</t>
  </si>
  <si>
    <t># respond (dichotomous data)</t>
  </si>
  <si>
    <t>% respond (proportion)</t>
  </si>
  <si>
    <t>Bowen 2009</t>
  </si>
  <si>
    <t>Intepretation</t>
  </si>
  <si>
    <t>Bowen 2014</t>
  </si>
  <si>
    <t>Substance</t>
  </si>
  <si>
    <t>Multiple</t>
  </si>
  <si>
    <t>Alcohol</t>
  </si>
  <si>
    <t>Witkiewitz 2014</t>
  </si>
  <si>
    <t>Lee 2011</t>
  </si>
  <si>
    <t>Uhlig 2009</t>
  </si>
  <si>
    <t>Brewer 2009</t>
  </si>
  <si>
    <t>Study</t>
  </si>
  <si>
    <t>Comments</t>
  </si>
  <si>
    <t>Yes</t>
  </si>
  <si>
    <t>Not possible to blind participants/providers</t>
  </si>
  <si>
    <t>Bowen and Chawla are authors</t>
  </si>
  <si>
    <t>Not reported</t>
  </si>
  <si>
    <t>Bowen included in acknowledgements for "helpful discussions regarding adaptations for the MT presented in this paper"</t>
  </si>
  <si>
    <t>Randomization procedure not specified
"Randomization via group assignment was established, but this randomization was affected by patients going from day to evening sessions based on schedule changes."</t>
  </si>
  <si>
    <t>High drop out rate.
"A high drop out rate was observed, corresponding generally with rates of 30% to 50% projected by several studies (Deck &amp; Carlson, 2005; Paraherakis, Charney, Palacios-Boix, &amp; Gill, 2000)."</t>
  </si>
  <si>
    <t>Marlatt included in acknowledgements</t>
  </si>
  <si>
    <t>"Questionnaires are objectively scored, and require minimal involvement on the part of the examiner" (p. 59).</t>
  </si>
  <si>
    <t>~50% did not complete the 15 week follow-up assessment. 
"non-Hispanic white participants were less likely to complete the follow-up (52.6% completed) than racial and ethnic minority participants assigned to MBRP (85.7% completed; χ2 (1)=3.97, p = 0.046)."</t>
  </si>
  <si>
    <t>Bowen, Chawla and Marlatt are all authors (original efficacy study)</t>
  </si>
  <si>
    <t>Bowen was an author</t>
  </si>
  <si>
    <t>"After baseline assessment, participants were randomized using a random number generator to one of two group treatments: mindfulness-based relapse prevention (MBRP; n = 55) or relapse prevention (RP; n = 50)" (p. 538)</t>
  </si>
  <si>
    <t>Intervention Developer</t>
  </si>
  <si>
    <t>Low risk</t>
  </si>
  <si>
    <t>Unclear risk</t>
  </si>
  <si>
    <t>High risk</t>
  </si>
  <si>
    <t>Co-Interventions</t>
  </si>
  <si>
    <t>Author</t>
  </si>
  <si>
    <t>Title</t>
  </si>
  <si>
    <t>Exclude reason</t>
  </si>
  <si>
    <t>Full-Text Screening Decision</t>
  </si>
  <si>
    <t xml:space="preserve"> P. R. Stasiewicz, C. M. Bradizza, R. C. Schlauch, S. F. Coffey, S. B. Gulliver, G. D. Gudleski, C. W. Bole</t>
  </si>
  <si>
    <t>Affect regulation training (ART) for alcohol use disorders: development of a novel intervention for negative affect drinkers</t>
  </si>
  <si>
    <t>Exc</t>
  </si>
  <si>
    <t>no_MBRP_intervention</t>
  </si>
  <si>
    <t xml:space="preserve"> R. C. Shorey, H. Brasfield, S. Anderson, G. L. Stuart</t>
  </si>
  <si>
    <t>Differences in trait mindfulness across mental health symptoms among adults in substance use treatment</t>
  </si>
  <si>
    <t xml:space="preserve"> M. D. Puhl, M. Boisvert, Z. Guan, J. Fang, P. S. Grigson</t>
  </si>
  <si>
    <t>A novel model of chronic sleep restriction reveals an increase in the perceived incentive reward value of cocaine in high drug-taking rats</t>
  </si>
  <si>
    <t>not_adults</t>
  </si>
  <si>
    <t xml:space="preserve"> W. B. Britton, R. R. Bootzin, J. C. Cousins, B. P. Hasler, T. Peck, S. L. Shapiro</t>
  </si>
  <si>
    <t>The contribution of mindfulness practice to a multicomponent behavioral sleep intervention following substance abuse treatment in adolescents: a treatment-development study</t>
  </si>
  <si>
    <t xml:space="preserve"> M. M. Kelly, H. Sido, J. P. Forsyth, D. M. Ziedonis, D. Kalman, J. L. Cooney</t>
  </si>
  <si>
    <t>Acceptance and commitment therapy smoking cessation treatment for veterans with posttraumatic stress disorder: a pilot study</t>
  </si>
  <si>
    <t>not_diagnosis</t>
  </si>
  <si>
    <t xml:space="preserve"> Z. V. Segal, P. Bieling, T. Young, G. MacQueen, R. Cooke, L. Martin, R. Bloch, R. D. Levitan</t>
  </si>
  <si>
    <t>Antidepressant monotherapy vs sequential pharmacotherapy and mindfulness-based cognitive therapy, or placebo, for relapse prophylaxis in recurrent depression</t>
  </si>
  <si>
    <t xml:space="preserve"> J. A. Brewer, H. M. Elwafi, J. H. Davis</t>
  </si>
  <si>
    <t>Craving to quit: psychological models and neurobiological mechanisms of mindfulness training as treatment for addictions</t>
  </si>
  <si>
    <t xml:space="preserve"> H. Kim</t>
  </si>
  <si>
    <t>Exercise rehabilitation for smartphone addiction</t>
  </si>
  <si>
    <t xml:space="preserve"> M. J. Huijbers, J. Spijker, A. R. Donders, D. J. van Schaik, P. van Oppen, H. G. Ruhe, M. B. Blom, W. A. Nolen, J. Ormel, G. J. van der Wilt, W. Kuyken, P. Spinhoven, A. E. Speckens</t>
  </si>
  <si>
    <t>Preventing relapse in recurrent depression using mindfulness-based cognitive therapy, antidepressant medication or the combination: trial design and protocol of the MOMENT study</t>
  </si>
  <si>
    <t xml:space="preserve"> J. M. Davis, S. B. Goldberg, M. C. Anderson, A. R. Manley, S. S. Smith, T. B. Baker</t>
  </si>
  <si>
    <t>Randomized trial on mindfulness training for smokers targeted to a disadvantaged population</t>
  </si>
  <si>
    <t xml:space="preserve"> P. J. Bieling, L. L. Hawley, R. T. Bloch, K. M. Corcoran, R. D. Levitan, L. T. Young, G. M. Macqueen, Z. V. Segal</t>
  </si>
  <si>
    <t>Treatment-specific changes in decentering following mindfulness-based cognitive therapy versus antidepressant medication or placebo for prevention of depressive relapse</t>
  </si>
  <si>
    <t xml:space="preserve"> A. Nallet, J. F. Briefer, I. Perret</t>
  </si>
  <si>
    <t>[Mindfulness in addiction therapy]</t>
  </si>
  <si>
    <t>not_parallel_RCT</t>
  </si>
  <si>
    <t xml:space="preserve"> Sarah Bowen, Cassandra Vieten</t>
  </si>
  <si>
    <t>A compassionate approach to the treatment of addictive behaviors: The contributions of Alan Marlatt to the field of mindfulness-based interventions</t>
  </si>
  <si>
    <t xml:space="preserve"> Keith C. Russell, H. L. Lee Gillis, Whitney Heppner</t>
  </si>
  <si>
    <t>An examination of mindfulness-based experiences through adventure in substance use disorder treatment for young adult males: A pilot study</t>
  </si>
  <si>
    <t xml:space="preserve"> Susan H. Godley</t>
  </si>
  <si>
    <t>Facilitating mindful relapse prevention</t>
  </si>
  <si>
    <t xml:space="preserve"> H. Amaro, S. Spear, Z. Vallejo, K. Conron, D. S. Black</t>
  </si>
  <si>
    <t>Feasibility, acceptability, and preliminary outcomes of a mindfulness-based relapse prevention intervention for culturally-diverse, low-income women in substance use disorder treatment</t>
  </si>
  <si>
    <t xml:space="preserve"> W. R. Miller, A. T. McLellan</t>
  </si>
  <si>
    <t>G. Alan Marlatt: 1941-2011</t>
  </si>
  <si>
    <t xml:space="preserve"> J. C. Gray, J. MacKillop</t>
  </si>
  <si>
    <t>Impulsive delayed reward discounting as a genetically-influenced target for drug abuse prevention: a critical evaluation</t>
  </si>
  <si>
    <t xml:space="preserve"> Sharon H. Hsu, Joel Grow, Alan Marlatt,G</t>
  </si>
  <si>
    <t>Mindfulness and addiction</t>
  </si>
  <si>
    <t xml:space="preserve"> Donald McCown, Diane Reibel</t>
  </si>
  <si>
    <t>Mindfulness and mindfulness-based stress reduction</t>
  </si>
  <si>
    <t xml:space="preserve"> A. Zgierska, D. Rabago, M. Zuelsdorff, C. Coe, M. Miller, M. Fleming</t>
  </si>
  <si>
    <t>Mindfulness meditation for alcohol relapse prevention: a feasibility pilot study</t>
  </si>
  <si>
    <t xml:space="preserve"> S. Bowen, N. Chawla, K. Witkiewitz</t>
  </si>
  <si>
    <t>Mindfulness-Based Relapse Prevention for Addictive Behaviors</t>
  </si>
  <si>
    <t xml:space="preserve"> Sarah Bowen, Neha Chawla, G. Alan Marlatt</t>
  </si>
  <si>
    <t>Mindfulness-based relapse prevention for addictive behaviors: A clinician's guide</t>
  </si>
  <si>
    <t xml:space="preserve"> J. Kim Penberthy, Andrea Konig, Christopher J. Gioia, Vivian M. Rodríguez, John A. Starr, William Meese, Danielle Worthington-Stoneman, Karen Kersting, Eva Natanya</t>
  </si>
  <si>
    <t>Mindfulness-based relapse prevention: History, mechanisms of action, and effects</t>
  </si>
  <si>
    <t xml:space="preserve"> K. Witkiewitz, S. Bowen, E. N. Harrop, H. Douglas, M. Enkema, C. Sedgwick</t>
  </si>
  <si>
    <t>Mindfulness-based treatment to prevent addictive behavior relapse: theoretical models and hypothesized mechanisms of change</t>
  </si>
  <si>
    <t xml:space="preserve"> J. A. Brewer, S. Bowen, J. T. Smith, G. A. Marlatt, M. N. Potenza</t>
  </si>
  <si>
    <t>Mindfulness-based treatments for co-occurring depression and substance use disorders: what can we learn from the brain?</t>
  </si>
  <si>
    <t xml:space="preserve"> B. D. Kiluk, K. M. Carroll</t>
  </si>
  <si>
    <t>New Developments in Behavioral Treatments for Substance Use Disorders</t>
  </si>
  <si>
    <t xml:space="preserve"> S. M. Melemis</t>
  </si>
  <si>
    <t>Relapse Prevention and the Five Rules of Recovery</t>
  </si>
  <si>
    <t xml:space="preserve"> C. S. Hendershot, K. Witkiewitz, W. H. George, G. A. Marlatt</t>
  </si>
  <si>
    <t>Relapse prevention for addictive behaviors</t>
  </si>
  <si>
    <t xml:space="preserve"> K. Witkiewitz, M. K. Lustyk, S. Bowen</t>
  </si>
  <si>
    <t>Retraining the addicted brain: a review of hypothesized neurobiological mechanisms of mindfulness-based relapse prevention</t>
  </si>
  <si>
    <t xml:space="preserve"> Anna Urbaniak, Christopher A. Thorstenson</t>
  </si>
  <si>
    <t>Review of Mindfulness-based relapse prevention for addictive behaviors: A clinician's guide</t>
  </si>
  <si>
    <t xml:space="preserve"> Suzanne Brown</t>
  </si>
  <si>
    <t xml:space="preserve"> Thomas Bien</t>
  </si>
  <si>
    <t>Review of Mindfulness‐based relapse prevention for addictive behaviors: A clinician's guide</t>
  </si>
  <si>
    <t xml:space="preserve"> G. Alan Marlatt, Sarah Bowen, M. Kathleen B. Lustyk</t>
  </si>
  <si>
    <t>Substance abuse and relapse prevention</t>
  </si>
  <si>
    <t xml:space="preserve"> Joshua Maddox</t>
  </si>
  <si>
    <t>The effects of Mindfulness-Based Relapse Prevention on impulsivity and mindfulness</t>
  </si>
  <si>
    <t xml:space="preserve"> Z. Vallejo</t>
  </si>
  <si>
    <t>Adaptation of Mindfulness-Based Stress Reduction Program for Addiction Relapse Prevention</t>
  </si>
  <si>
    <t>Inc</t>
  </si>
  <si>
    <t xml:space="preserve"> E. L. Garland, S. A. Gaylord, C. A. Boettiger, M. O. Howard</t>
  </si>
  <si>
    <t>Mindfulness training modifies cognitive, affective, and physiological mechanisms implicated in alcohol dependence: results of a randomized controlled pilot trial</t>
  </si>
  <si>
    <t xml:space="preserve"> K. Witkiewitz, S. Bowen, D. M. Donovan</t>
  </si>
  <si>
    <t>Moderating effects of a craving intervention on the relation between negative mood and heavy drinking following treatment for alcohol dependence</t>
  </si>
  <si>
    <t>A. R. Noto</t>
  </si>
  <si>
    <t>Effectiveness of Mindfulness Based Relapse Prevention for Tobacco Dependents (NCT02327104)</t>
  </si>
  <si>
    <t>Trial Registration - Include</t>
  </si>
  <si>
    <t>Study Two on the Effectiveness of Mindfulness Training for Smokers (MTS2) (NCT01299909)</t>
  </si>
  <si>
    <t xml:space="preserve"> D. Carpentier, L. Romo, P. Bouthillon-Heitzmann, F. Limosin</t>
  </si>
  <si>
    <t>[Mindfulness-based-relapse prevention (MBRP): Evaluation of the impact of a group of Mindfulness Therapy in alcohol relapse prevention for alcohol use disorders]</t>
  </si>
  <si>
    <t xml:space="preserve"> C. Vieten, J. A. Astin, R. Buscemi, G. P. Galloway</t>
  </si>
  <si>
    <t>Development of an acceptance-based coping intervention for alcohol dependence relapse prevention</t>
  </si>
  <si>
    <t xml:space="preserve"> H. Amaro</t>
  </si>
  <si>
    <t>Implementing mindfulness-based relapse prevention in diverse populations: challenges and future directions</t>
  </si>
  <si>
    <t>No Abstract - Include</t>
  </si>
  <si>
    <t xml:space="preserve"> Katie Witkiewitz, G. Alan Marlatt, Denise Walker</t>
  </si>
  <si>
    <t>Mindfulness-Based Relapse Prevention for Alcohol and Substance Use Disorders</t>
  </si>
  <si>
    <t>Effectiveness of Mindfulness Based Relapse Prevention for Chronic Users of Benzodiazepines (MBRP) (NCT02127411)</t>
  </si>
  <si>
    <t>Ongoing_RCT</t>
  </si>
  <si>
    <t>K. T. Brady</t>
  </si>
  <si>
    <t>Mindfulness-Based Recovery in Veterans (MBR-Veterans) (NCT02326363)</t>
  </si>
  <si>
    <t>J. K. Penberthy</t>
  </si>
  <si>
    <t>Mindfulness-Based Relapse Prevention for Alcohol Use Disorders in Remission (MBRP) (NCT02147483)</t>
  </si>
  <si>
    <t>W. Gilliam, K. Vowles</t>
  </si>
  <si>
    <t>Pilot Study of Combined Treatment for Veterans With Chronic Pain &amp; Opiate Misuse (NCT02423772)</t>
  </si>
  <si>
    <t>E. Dakwar</t>
  </si>
  <si>
    <t>C. Lee</t>
  </si>
  <si>
    <t>Comparing the efficacy of Eye Movement Desensitization Reprocessing (EMDR) and Mindfulness-Based Relapse Prevention (MBRP) to reduce craving for substances in individuals with substance dependency (ACTRN12612000248864)</t>
  </si>
  <si>
    <t>Terminated_RCT</t>
  </si>
  <si>
    <t>The efficacy of Mindfulness training on cognitive, affective, and physiological mechanisms implicated in alcohol dependence. A randomized control trial (ACTRN12613000193774)</t>
  </si>
  <si>
    <t xml:space="preserve"> S. Bowen, A. S. Kurz</t>
  </si>
  <si>
    <t>Between-session practice and therapeutic alliance as predictors of mindfulness after mindfulness-based relapse prevention</t>
  </si>
  <si>
    <t xml:space="preserve"> S. Imani, M. K. Atef Vahid, B. Gharraee, M. Habibi, S. Bowen, A. Noroozi</t>
  </si>
  <si>
    <t>Comparing Mindfulness-Based Group Therapy With Treatment as Usual for Opioid Dependents: A Pilot Randomized Clinical Trial Study Protocol</t>
  </si>
  <si>
    <t xml:space="preserve"> K. Witkiewitz, S. Bowen</t>
  </si>
  <si>
    <t>Depression, craving, and substance use following a randomized trial of mindfulness-based relapse prevention</t>
  </si>
  <si>
    <t xml:space="preserve"> H. A. Carroll, M. E. Larimer, M. K. B. Lustyk</t>
  </si>
  <si>
    <t>Do Mindfulness and/or Thought Suppression Mediate Psychophysiological Treatment Effects in Substance Abusers Treated with Mindfulness Based Relapse Prevention, Relapse Prevention or Treatment as Usual?</t>
  </si>
  <si>
    <t xml:space="preserve"> S. Imani, M. Vahid, B. Gharraee, M. Habibi, S. Bowen</t>
  </si>
  <si>
    <t>Effectiveness of Mindfulness-Based Group Therapy Compared to the Usual Opioid Dependence Treatment</t>
  </si>
  <si>
    <t xml:space="preserve"> Joel C. Grow</t>
  </si>
  <si>
    <t>Effects of a pretreatment brief motivational intervention on treatment engagement in CBT-based and mindfulness-based relapse prevention</t>
  </si>
  <si>
    <t xml:space="preserve"> J. C. Grow, S. E. Collins, E. N. Harrop, G. A. Marlatt</t>
  </si>
  <si>
    <t>Enactment of home practice following mindfulness-based relapse prevention and its association with substance-use outcomes</t>
  </si>
  <si>
    <t xml:space="preserve"> S. H. Hsu, S. E. Collins, G. A. Marlatt</t>
  </si>
  <si>
    <t>Examining psychometric properties of distress tolerance and its moderation of mindfulness-based relapse prevention effects on alcohol and other drug use outcomes</t>
  </si>
  <si>
    <t xml:space="preserve"> Neharika Chawla</t>
  </si>
  <si>
    <t>Experiential avoidance and substance use relapse</t>
  </si>
  <si>
    <t xml:space="preserve"> S. E. Collins, N. Chawla, S. H. Hsu, J. Grow, J. M. Otto, G. A. Marlatt</t>
  </si>
  <si>
    <t>Language-based measures of mindfulness: initial validity and clinical utility</t>
  </si>
  <si>
    <t xml:space="preserve"> Douglas J. Uhlig</t>
  </si>
  <si>
    <t>Mindfulness based relapse prevention and the matrix model in substance abuse relapse prevention</t>
  </si>
  <si>
    <t>S. Glasner-Edwards</t>
  </si>
  <si>
    <t>Mindfulness Based Relapse Prevention improves stimulant use among adults with major depression and generalized anxiety disorder</t>
  </si>
  <si>
    <t>A. Zgierska</t>
  </si>
  <si>
    <t>Mindfulness Meditation for Health (NCT01056484)</t>
  </si>
  <si>
    <t xml:space="preserve"> J. A. Brewer, R. Sinha, J. A. Chen, R. N. Michalsen, T. A. Babuscio, C. Nich, A. Grier, K. L. Bergquist, D. L. Reis, M. N. Potenza, K. M. Carroll, B. J. Rounsaville</t>
  </si>
  <si>
    <t>Mindfulness training and stress reactivity in substance abuse: results from a randomized, controlled stage I pilot study</t>
  </si>
  <si>
    <t xml:space="preserve"> K. Witkiewitz, S. Bowen, H. Douglas, S. H. Hsu</t>
  </si>
  <si>
    <t>Mindfulness-based relapse prevention for substance craving</t>
  </si>
  <si>
    <t xml:space="preserve"> S. Bowen, N. Chawla, S. E. Collins, K. Witkiewitz, S. Hsu, J. Grow, S. Clifasefi, M. Garner, A. Douglass, M. E. Larimer, A. Marlatt</t>
  </si>
  <si>
    <t>Mindfulness-based relapse prevention for substance use disorders: a pilot efficacy trial</t>
  </si>
  <si>
    <t xml:space="preserve"> K. Witkiewitz, B. L. Greenfield, S. Bowen</t>
  </si>
  <si>
    <t>Mindfulness-based relapse prevention with racial and ethnic minority women</t>
  </si>
  <si>
    <t xml:space="preserve"> Kun-Hua Lee, Sarah Bowen, Bai An-Fu</t>
  </si>
  <si>
    <t>Psychosocial outcomes of mindfulness-based relapse prevention in incarcerated substance abusers in Taiwan: A preliminary study</t>
  </si>
  <si>
    <t xml:space="preserve"> K. Witkiewitz, K. Warner, B. Sully, A. Barricks, C. Stauffer, B. L. Thompson, J. B. Luoma</t>
  </si>
  <si>
    <t>Randomized trial comparing mindfulness-based relapse prevention with relapse prevention for women offenders at a residential addiction treatment center</t>
  </si>
  <si>
    <t xml:space="preserve"> S. Bowen, M. C. Enkema</t>
  </si>
  <si>
    <t>Relationship between dispositional mindfulness and substance use: findings from a clinical sample</t>
  </si>
  <si>
    <t xml:space="preserve"> S. Bowen, K. Witkiewitz, S. L. Clifasefi, J. Grow, N. Chawla, S. H. Hsu, H. A. Carroll, E. Harrop, S. E. Collins, M. K. Lustyk, M. E. Larimer</t>
  </si>
  <si>
    <t>Relative efficacy of mindfulness-based relapse prevention, standard relapse prevention, and treatment as usual for substance use disorders: a randomized clinical trial</t>
  </si>
  <si>
    <t xml:space="preserve"> H. A. C. Douglas, E. Shilling, M. K. B. Lustyk</t>
  </si>
  <si>
    <t>Stressor Associated Coupling of Heart Rate Changes with Tonic and Phasic Hrv in Polysubstance Abusers Treated with Mindfulness-Based Relapse Prevention, Standard Relapse Prevention, or Standard Aftercare</t>
  </si>
  <si>
    <t xml:space="preserve"> Neharika Chawla, Susan Collins, Sarah Bowen, Sharon Hsu, Joel Grow, Anne Douglass, G. Alan Marlatt</t>
  </si>
  <si>
    <t>The Mindfulness-Based Relapse Prevention Adherence and Competence Scale: Development, interrater reliability, and validity</t>
  </si>
  <si>
    <t xml:space="preserve"> M. K. B. Lustyk, H. A. C. Douglas, E. Shilling</t>
  </si>
  <si>
    <t>Tonic and Phasic Cardiac Vagal Control during a Cognitive Challenge in Substance Abusers Treated with Mindfulness-Based Relapse Prevention</t>
  </si>
  <si>
    <t>Title/Abstract Screening Decision</t>
  </si>
  <si>
    <t>The Effect of Brief Potent Glutamatergic Modulation on Cocaine Dependence (NCT01535937)</t>
  </si>
  <si>
    <t>Pilot Evaluation of ‘Third Wave’ Modular Group Psychotherapy for Comorbid Clients</t>
  </si>
  <si>
    <t>D. Florida</t>
  </si>
  <si>
    <t>J. Davis</t>
  </si>
  <si>
    <t>Purpose</t>
  </si>
  <si>
    <t>Country</t>
  </si>
  <si>
    <t>Gender</t>
  </si>
  <si>
    <t>Age</t>
  </si>
  <si>
    <t>No</t>
  </si>
  <si>
    <t>None reported</t>
  </si>
  <si>
    <t>Insufficient power (posthoc analysis)</t>
  </si>
  <si>
    <t>Participants had 1-year sentences due to possession or sale of illicit drugs. All participants had used illicit drugs in the past and had been abstinent from illicit drugs for 6 months or more</t>
  </si>
  <si>
    <t>All participants had used illicit drugs in the past and had been abstinent from illicit drugs for 6 months or more. MBRP participants used drugs less frequently before incarceration compared with those in TAU.</t>
  </si>
  <si>
    <t>Post-intervention</t>
  </si>
  <si>
    <t>To investigate the feasibility, acceptability and effectiveness of mindfulness-based group therapy to improve treatment outcomes in opioid dependent clients.</t>
  </si>
  <si>
    <t>Psychosis, dementia, imminent suicide risk, organic brain disorders, diagnosis of other drug dependence (except nicotine), or non-stabilization on 2-week medical treatments.</t>
  </si>
  <si>
    <t>Bowen listed as a study author and given credit in the acknowledgements for reviewing the study design and developed the analysis methods</t>
  </si>
  <si>
    <t>Imani 2015</t>
  </si>
  <si>
    <t>To evaluate the effects of an 8-week Mindfulness Based Relapse Prevention (MBRP) intervention, relative to a health education control condition among stimulant dependent adults receiving contingency management.</t>
  </si>
  <si>
    <t>Insufficient information</t>
  </si>
  <si>
    <t>Stimulant dependent adults
1. Age 18 to 59
2. DSM-IV diagnosis of Stimulant Dependence
3. Able to provide informed consent
4. Willing and able to participate in study procedures</t>
  </si>
  <si>
    <t>1. Presence of life threatening or unstable medical illness, such as acute pulmonary, cardiovascular, or musculoskeletal disease, that would require treatment or make study participation difficult
2. Lack of proficiency in English
3. Currently homeless (unless residing in a recovery home for which contact information can be provided)
4. Dependence on an illicit substance for which medical detoxification is imminently needed.
5. Presence of clinically significant psychiatric symptoms as assessed by MINI, such as psychosis or acute mania, that would require ongoing treatment or make study compliance difficult.</t>
  </si>
  <si>
    <t>a) diagnosis of opioid dependence according to DSM-IV-TR criteria, b) 18 to 40 years of age, c) at least 8 years of completed education, d) completion of two weeks of medical treatment with opioid agonist medication and e) informed written consent for participation in the study.</t>
  </si>
  <si>
    <t>100% male</t>
  </si>
  <si>
    <t>Outcomes from protocol not reported; many reported outcomes not amenable to meta-analysis</t>
  </si>
  <si>
    <t>Zgierska 2014</t>
  </si>
  <si>
    <t>References</t>
  </si>
  <si>
    <t xml:space="preserve"> - Brewer, J. A., R. Sinha, J. A. Chen, R. N. Michalsen, T. A. Babuscio, C. Nich, A. Grier, K. L. Bergquist, D. L. Reis, M. N. Potenza, K. M. Carroll, and B. J. Rounsaville, “Mindfulness Training and Stress Reactivity in Substance Abuse: Results from a Randomized, Controlled Stage I Pilot Study,” Substance Abuse, Vol. 30, No. 4, October–December, 2009, pp. 306– 317. </t>
  </si>
  <si>
    <t xml:space="preserve"> - Lee, K.-H., S. Bowen, and A.-F. Bai, “Psychosocial Outcomes of Mindfulness-Based Relapse Prevention in Incarcerated Substance Abusers in Taiwan: A Preliminary Study,” Journal of Substance Use, Vol. 16, No. 6, December 2011, pp. 476–483.</t>
  </si>
  <si>
    <t xml:space="preserve"> - Uhlig, Douglas J., “Mindfulness Based Relapse Prevention and the Matrix Model in Substance Abuse Relapse Prevention,” Dissertation Abstracts International—Section B: The Sciences and Engineering, Vol. 70, No. 4-B, 2009, p. 2596.</t>
  </si>
  <si>
    <t>United States</t>
  </si>
  <si>
    <t>Iran</t>
  </si>
  <si>
    <t>Taiwan</t>
  </si>
  <si>
    <t>Unit of Randomization</t>
  </si>
  <si>
    <t>Individual</t>
  </si>
  <si>
    <t>Pilot RCT to evaluate the feasibility and initial efficacy of MBRP in comparison to treatment as usual (TAU) among individuals with substance use disorders</t>
  </si>
  <si>
    <t>Evaluate the long- term efficacy of MBRP in reducing relapse versus relapse prevention (RP) and TAU over 12-month follow-up</t>
  </si>
  <si>
    <t>Assess MBRP versus cognitive behavioral therapy (CBT) on substance use and treatment acceptability</t>
  </si>
  <si>
    <t>Examine the effectiveness of MBRP on psychosocial outcomes among incarcerated illicit drug users who were currently abstinent from illicit drugs</t>
  </si>
  <si>
    <t>Determine effectiveness of MBRP + TAU (Matrix Model) versus TAU (Matrix Model) on coping skills, motivation, attendance, and abstinence</t>
  </si>
  <si>
    <t>Determine whether MBRP is a feasible and effective intervention, compared with relapse prevention (RP), in the prevention of substance use relapse during intensive residential substance abuse treatment for women referred from the criminal-justice system</t>
  </si>
  <si>
    <t>To see if the meditation-based intervention, adjunctive to standard of care therapy, can reduce relapse and improve psychological health among adults recovering from alcohol dependence</t>
  </si>
  <si>
    <t>Study Details</t>
  </si>
  <si>
    <t>Participants</t>
  </si>
  <si>
    <t>Age 18 years or older, English fluency, medical clearance, ability to attend treatment sessions, agreement to random assignment and follow-up assessments, completion of initial intensive outpatient or inpatient care</t>
  </si>
  <si>
    <t xml:space="preserve">Current psychotic disorder, dementia, suicidality, imminent danger to others, participation in previous MBRP trials
</t>
  </si>
  <si>
    <t>Seeking treatment at a community-based outpatient treatment facility, English-speaking adults who met DSM-IV criteria for alcohol and/or cocaine abuse/dependence in the past year</t>
  </si>
  <si>
    <t>Under age 18, currently at clinically significant risk for suicide or homicide, had a current psychotic disorder (assessed by a psychiatrist), had a cognitive impairment precluding completion of study-related activities, were on beta-blocker treatment</t>
  </si>
  <si>
    <t>Recruited from a private, nonprofit agency providing a continuum of care for alcohol and drug use disorders. Between the ages of 18 and 70, fluent in English, had completed intensive outpatient or inpatient treatment in the previous 2 weeks, and were medically cleared for participation</t>
  </si>
  <si>
    <t>Psychosis, dementia, imminent suicide risk, significant withdrawal risk, or need for more intensive treatment</t>
  </si>
  <si>
    <t>Individuals with psychotic features, delirium, or illiteracy were excluded from the study</t>
  </si>
  <si>
    <t>18 years or older, sober at the time of the study, willing to participate and learn meditation, ability to commit to participate for the duration of the 4-week study, no hospitalizations for mental illness in the past</t>
  </si>
  <si>
    <t>Not in age range, not being sober at the time of the study, demonstrating an unwillingness to be a part of the MBRP group, not being committed to participation in the full 4-week program, history of hospitalization for mental illness</t>
  </si>
  <si>
    <t>Residency at the treatment center (previously involved in illegal activities, such as drug use/possession, burglary, and prostitution), proficiency in English, willingness to be randomized to treatment condition, and sufficient self- reported cognitive ability to understand and provide consent</t>
  </si>
  <si>
    <t>1.  Alcohol dependence diagnosis
2. Completed at least 2 weeks of IOP or (IOP equivalent=at least 2 days per week) for alcohol dependence
3. Sober since beginning of outpatient treatment
4. English fluency; ability to fill out surveys
5. Permanent home address and telephone
6. At least 18 years old
7. Score &gt;13 on the Perceived Stress Scale</t>
  </si>
  <si>
    <t>1. Pregnant
2. Alcohol abstinence &gt;14 weeks before enrollment
3. Current, regular meditation
4. Pre-existing bipolar, schizophrenia, or delusional disorder
5. Regular drug use (other than tobacco) in last 2 weeks
6. Inability to reliably participate</t>
  </si>
  <si>
    <t>Inclusion Criteria</t>
  </si>
  <si>
    <t>Exclusion Criteria</t>
  </si>
  <si>
    <t>Number of Participants</t>
  </si>
  <si>
    <t>168
(93 MBRP, 75 TAU)</t>
  </si>
  <si>
    <t>286
(103 MBRP, 88 Relapse Prevention, 95 TAU)</t>
  </si>
  <si>
    <t>36 
(21 MBRP, 15 CBT)</t>
  </si>
  <si>
    <t>63
(31 MBRP, 32 Health Education)</t>
  </si>
  <si>
    <t>24
(10 MBRP, 14 TAU)</t>
  </si>
  <si>
    <t>66 
(33 MBRP, 33 TAU)</t>
  </si>
  <si>
    <t>105
(55 MBRP, 50 Relapse Prevention)</t>
  </si>
  <si>
    <t>123
(64 MBRP, 59 TAU)</t>
  </si>
  <si>
    <t>Primary substances of abuse were alcohol (45.2%), cocaine/crack (36.2%), methamphetamines (13.7%), opiates/heroin (7.1%), marijuana (5.4%), and other (1.9%). Approximately 19.1% reported polysubstance use.</t>
  </si>
  <si>
    <t>DSM- IV criteria for alcohol dependence (68%) and cocaine dependence (48%). 3 participants (15%) positive for marijuana, and 3 participants (15%) positive for cocaine at baseline. Average days of use over 28 days before baseline: Alcohol: 0.05 (SD 0.21); Marijuana: 0.14 (SD 0.36); Cocaine: 0.05 (SD 0.21); Tobacco: 0.45 (SD 0.51); Average number of lifetime drug treatments: 2 (SD 2.1).</t>
  </si>
  <si>
    <t>Substance dependence: Alcohol: 66.7%; cocaine: 19.7%; opiates: 4.5%; sedatives: 3.0%; cannabis: 6.1%. A majority (66.7%) of the population sample had been less than 30 days’ sober.</t>
  </si>
  <si>
    <t>Methamphetamine: 35.5%; heroin/opiates: 22.6%; cocaine: 19.4%; alcohol: 9.7%; marijuana: 6.5%; nicotine: 3.2%; other drugs: 3.2%</t>
  </si>
  <si>
    <t>Baseline Substance Use</t>
  </si>
  <si>
    <t>Other Health Issues</t>
  </si>
  <si>
    <t>A portion of the sample (n = 86; 81.9%) indicated that 46% of the women had at least one suicide attempt; 69.2% endorsed a severe trauma; 70.7% reported chronic depression; 73.5% reported anxiety; and 89.2% reported history of verbal, emotional, or physical abuse.</t>
  </si>
  <si>
    <t xml:space="preserve">40.5 (SD 10.3) </t>
  </si>
  <si>
    <t>Range of 18–70 years old. 
Per condition: MBRP 39.1 (SD 10.9); 
RP 38.9 (SD 10.9); 
TAU 37.2 (SD 10.8)</t>
  </si>
  <si>
    <t xml:space="preserve">38.2 (SD 11.9) </t>
  </si>
  <si>
    <t>MBRP: 38.69 (4.38); Pharmacotherapy: 36.13 (5.09)</t>
  </si>
  <si>
    <t>MBRP: 43.00 (5.61); TAU: 38.81 (7.91)</t>
  </si>
  <si>
    <t>18–22 years: 4.5%; 23–29: 19.7%; 30–39: 25.8%; 40–49: 21.2%; 50–59: 24.2%; &gt; 59: 4.5%</t>
  </si>
  <si>
    <t>MBRP: 35.8 (SD 9.5), 
RP: 32.4 (SD 8.9)</t>
  </si>
  <si>
    <t>41.2 (11.9)</t>
  </si>
  <si>
    <t>63.7% male</t>
  </si>
  <si>
    <t>71.5% male</t>
  </si>
  <si>
    <t>72% male</t>
  </si>
  <si>
    <t>72.7% male</t>
  </si>
  <si>
    <t>0% male</t>
  </si>
  <si>
    <t>56.9% male</t>
  </si>
  <si>
    <t>Shortened, more-frequent version of MBRP. Groups had rolling admission. Offered 30-minute meditation sitting groups 4 days per week, providing scheduled time to practice mindfulness exercises.</t>
  </si>
  <si>
    <t>Interventions</t>
  </si>
  <si>
    <t>Content of MBRP Intervention</t>
  </si>
  <si>
    <t>Health Care Setting</t>
  </si>
  <si>
    <t>Number of Sites</t>
  </si>
  <si>
    <t>Dosage</t>
  </si>
  <si>
    <t>Comparator Intervention(s)</t>
  </si>
  <si>
    <t>Primary Endpoint</t>
  </si>
  <si>
    <t>Power Calcuation</t>
  </si>
  <si>
    <t>Longest Follow-up</t>
  </si>
  <si>
    <t>Manualized MBRP in group setting</t>
  </si>
  <si>
    <t>Stage in Clinical Pathway</t>
  </si>
  <si>
    <t>Outpatient aftercare for those who recently completed intensive inpatient or outpatient treatment</t>
  </si>
  <si>
    <t xml:space="preserve">TAU: Standard outpatient aftercare provided by agency; maintain abstinence through a 12-step-process– oriented format: discussed rational thinking skills, grief/loss, assertiveness, self-esteem, goal setting, interpersonal relations experience. Relapse prevention skills were included in some of the groups. Groups lasted approximately 1.5 hours and met 1–2 times weekly. Therapists were licensed chemical dependency counselors, with varying levels of experience.
</t>
  </si>
  <si>
    <t>Frequency of substance use (follow-up not specified)</t>
  </si>
  <si>
    <t>Insufficient power (post hoc analysis)</t>
  </si>
  <si>
    <t>SUD specialty care</t>
  </si>
  <si>
    <t>Outpatient aftercare for those who recently completed 28-day inpatient or 90-day intensive outpatient treatment.</t>
  </si>
  <si>
    <t>2-hour weekly sessions over
8 weeks (16 hours total)</t>
  </si>
  <si>
    <t>Relapse prevention (RP): RP matched MBRP in time, format, size, location, and scope of assigned homework. Primary objectives included assessment of high-risk situations, cognitive and behavioral coping skills, problem solving, goal setting, self-efficacy, and social support. Participants monitored daily craving and mood.
Treatment as usual (TAU): TAU was abstinence based, primarily process oriented, and based on the Alcoholics/Narcotics Anonymous 12-step program. Weekly groups included facilitated recovery-oriented discussions in an open-group format; groups met 1 to 2 times weekly for 1.5 hours. TAU participants remained in standard aftercare alongside individuals not enrolled in the study.</t>
  </si>
  <si>
    <t>Frequency of substance use and relapse at 12-month follow-up</t>
  </si>
  <si>
    <t>4 months post-intervention</t>
  </si>
  <si>
    <t>12 months post-intervention</t>
  </si>
  <si>
    <t>Shortened version of MBRP in a group setting. Sessions were divided into two 4-week modules that could be completed in either order. Yoga meditation was removed. Weekly sessions were shortened to approximately one hour, primarily by shortening the guided meditation exercises.</t>
  </si>
  <si>
    <t>Community-based outpatient treatment facility</t>
  </si>
  <si>
    <t>1-hour weekly sessions over 9 weeks (9 hours total)</t>
  </si>
  <si>
    <t>Cognitive behavioral therapy (CBT): CBT was delivered over a 12-week period using the National Institute on Drug Abuse CBT manual. Sessions were delivered weekly in a continuous fashion such that individuals could enter treatment based on a weekly rolling admission process. Each session lasted roughly 1 hour. Groups were capped at 8 persons to ensure optimal treatment settings.</t>
  </si>
  <si>
    <t>A priori power calculation; targeted sample size achieved</t>
  </si>
  <si>
    <t>1-month post-intervention</t>
  </si>
  <si>
    <t>Manualized MBRP (translated) in closed-group setting</t>
  </si>
  <si>
    <t>Outpatient clinic</t>
  </si>
  <si>
    <t>TAU (pharmacotherapy) in addition to MBRP</t>
  </si>
  <si>
    <t>30
(15 MBRP, 15 TAU)</t>
  </si>
  <si>
    <t>Treatment as usual (TAU): medical management and weekly individual counseling sessions to provide psychoeducation and feedback on the results of weekly urine tests. Medical management involved opioid agonist medication (methadone or buprenorphine) according to national protocols. The methadone or buprenorphine administration was conducted through regular visits by certified physicians that were more frequent during the first week of treatment and gradually decreased to at least one visit per week. Clients who received maintenance treatment should have come to the clinics for daily supervised dosing during the first two months of treatment. The take-home doses were allowed 1 d/wk from the beginning of the third month, which could increase from 1 d/mon to at most 6 d/wk contingent to appropriate compliance and negative weekly urine tests for morphine and methamphetamine.</t>
  </si>
  <si>
    <t>Treatment retention and percentage of weekly morphine, methamphetamine, and benzodiazepine negative tests at post-intervention</t>
  </si>
  <si>
    <t>Shortened, more-frequent version of MBRP in a group setting</t>
  </si>
  <si>
    <t>90-minute weekly sessions
over 10 weeks (15 hours total)</t>
  </si>
  <si>
    <t>Incarcerated participants at drug abuse treatment center in prison</t>
  </si>
  <si>
    <t>Treatment as usual (TAU): TAU involved substance use education</t>
  </si>
  <si>
    <t xml:space="preserve">Insufficient power
(post hoc analysis) </t>
  </si>
  <si>
    <t>Adapted to a 4-week time frame due to extremely high dropout rate of up to 50% observed by clinical supervisors, worksite limitations, and an outpatient emphasis. Lectures were supplemented by a compact disk (CD). MBRP administered in a group setting.</t>
  </si>
  <si>
    <t>2-hour weekly sessions over
4 weeks (8 hours total)</t>
  </si>
  <si>
    <t>New outpatient clients or those in recovery after an intensive outpatient program</t>
  </si>
  <si>
    <t>TAU</t>
  </si>
  <si>
    <t>Treatment as usual (TAU): the Matrix Model. This model focuses on external social interaction and external measurement of success (i.e., urine toxicology). Involves 8–32 weeks of psycho-education, family education, social support, and individual counseling combined with weekly urine testing and optional 12- step meetings.</t>
  </si>
  <si>
    <t>Two 50-minute sessions a
week for 8 weeks (13 hours and 20 minutes total)</t>
  </si>
  <si>
    <t>Residential treatment center that provides treatment services for women referred by the criminal justice system</t>
  </si>
  <si>
    <t>All participants were exposed to multiple other treatment programs during residential treatment stay</t>
  </si>
  <si>
    <t>Relapse prevention (RP): based on manual by Daley and Marlatt and portions of the Coping Skills Training Guide. Taught participants to assess high-risk situations for relapse, build coping skills for craving and high-risk situations, and teach skills for problem-solving, goal-setting, drink refusal self-efficacy, social support, and balanced lifestyle.</t>
  </si>
  <si>
    <t>Frequency of substance use at 3.5 months</t>
  </si>
  <si>
    <t>The intervention is an extension of existing meditation-based therapies for stress, relapse prevention in addictive disorders, and depression. It has been patterned after Mindfulness Based Relapse Prevention and tailored to the specific needs of alcoholics. Its curriculum includes both meditation and "traditional" cognitive therapy relapse prevention components. The intervention consists of an 8-week, manualized meditation course (2 hours/week group sessions) guided by trained instructors. In addition, experimental subjects are asked to meditate at-home (30 min/day, 6 days/week) during the study.</t>
  </si>
  <si>
    <t>Outpatient services</t>
  </si>
  <si>
    <t>2-hour weekly sessions over
8 weeks (16 hours total), plus 30 min/day (6 days/week) meditation at home</t>
  </si>
  <si>
    <t>Treatment as usual (TAU): standard of care outpatient therapy</t>
  </si>
  <si>
    <t>Percent heavy drinking days, percent days abstinent from alcohol, and time to relapse (resumption of drinking) at 4 months post-intervention</t>
  </si>
  <si>
    <t>3.5 months post-intervention</t>
  </si>
  <si>
    <t>Risk of Bias</t>
  </si>
  <si>
    <t xml:space="preserve"> - Bowen, S., N. Chawla, S. E. Collins, K. Witkiewitz, S. Hsu, J. Grow, S. Clifasefi, M. Garner, A. Douglass, M. E. Larimer, and A. Marlatt, “Mindfulness-Based Relapse Prevention for Substance Use Disorders: A Pilot Efficacy Trial,” Substance Abuse, Vol. 30, No. 4, October– December, 2009, pp. 295–305.
- Bowen, S., and A. S. Kurz, “Between‐Session Practice and Therapeutic Alliance as Predictors of Mindfulness After Mindfulness‐Based Relapse Prevention,” Journal of Clinical Psychology, Vol. 68, No. 3, 2012, pp. 236–245.
- Chawla, N., S. Collins, S. Bowen, S. Hsu, J. Grow, A. Douglass, and G. A. Marlatt, “The Mindfulness-Based Relapse Prevention Adherence and competence Scale: Development, Interrater Reliability, and Validity,” Psychotherapy Research, Vol. 20, No. 4, 2010, pp. 388– 397. 
- Chawla, N., “Experiential Avoidance and Substance Use Relapse,” dissertation, Seattle: University of Washington, 2010.
- Collins, S. E., N. Chawla, S. H. Hsu, J. Grow, J. M. Otto, and G. A. Marlatt, “Language-Based Measures of Mindfulness: Initial Validity and Clinical Utility,” Psychology of Addictive Behaviors, Vol. 23, No. 4, 2009, p. 743. 
- Grow, J. C., S. E. Collins, E. N. Harrop, and G. A. Marlatt, “Enactment of Home Practice Following Mindfulness-Based Relapse Prevention and Its Association with Substance-Use Outcomes,” Addictive Behaviors, Vol. 40, 2015, pp. 16–20.
- Hsu, S. H., S. E. Collins, and G. A. Marlatt, “Examining Psychometric Properties of Distress Tolerance and Its Moderation of Mindfulness-Based Relapse Prevention Effects on Alcohol and Other Drug Use Outcomes,” Addictive Behaviors, Vol. 38, No. 3, 2013, pp. 1852–1858.
- Witkiewitz, K., and S. Bowen, “Depression, Craving, and Substance Use Following a Randomized Trial of Mindfulness-Based Relapse Prevention,” Journal of Consulting and Clinical Psychology, Vol. 78, No. 3, June 2010, pp. 362–374.
- Witkiewitz, K., Bowen, S., Douglas, H., &amp; Hsu, S. H. (2013). Mindfulness-based relapse prevention for substance craving. Addictive behaviors, 38(2), 1563-1571.</t>
  </si>
  <si>
    <t xml:space="preserve"> - Imani, S., Vahid, M. K. A., Gharraee, B., Noroozi, A., Habibi, M., &amp; Bowen, S. (2015). Effectiveness of Mindfulness-Based Group Therapy Compared to the Usual Opioid Dependence Treatment. Iranian Journal of Psychiatry, 10(3), 175-184.
- Imani, S., Vahid, M. K. A., Gharraee, B., Habibi, M., Bowen, S., &amp; Noroozi, A. (2015). Comparing Mindfulness-Based Group Therapy With Treatment as Usual for Opioid Dependents: A Pilot Randomized Clinical Trial Study Protocol. Iranian journal of psychiatry and behavioral sciences, 9(1).</t>
  </si>
  <si>
    <t xml:space="preserve"> - Witkiewitz, K., K. Warner, B. Sully, A. Barricks, C. Stauffer, B. L. Thompson, and J. B. Luoma, “Randomized Trial Comparing Mindfulness-Based Relapse Prevention with Relapse Prevention for Women Offenders at a Residential Addiction Treatment Center,” Substance Use and Misuse, Vol. 49, No. 5, April 2014, pp. 536–546. 
- Witkiewitz, K., B. L. Greenfield, and S. Bowen, “Mindfulness-Based Relapse Prevention with Racial and Ethnic Minority Women,” Addictive Behaviors, Vol. 38, No. 12, 2013, pp. 2821– 2824. </t>
  </si>
  <si>
    <t>93% follow-up</t>
  </si>
  <si>
    <t>Masking: Single Blind (Outcomes Assessor)</t>
  </si>
  <si>
    <t xml:space="preserve">All outcomes included in trial registration are reported on Clinicaltrials.gov </t>
  </si>
  <si>
    <t xml:space="preserve">Dr. Marlatt consulted on this project. </t>
  </si>
  <si>
    <t>Random Sequence Generation (selection bias)</t>
  </si>
  <si>
    <t>Allocation Concealment (selection bias)</t>
  </si>
  <si>
    <t>Blinding of Participants and Providers (performance bias)</t>
  </si>
  <si>
    <t>Blinding of Outcome Assessors (detection bias)</t>
  </si>
  <si>
    <t>Risk of Bias Item</t>
  </si>
  <si>
    <t>MBRP Provider</t>
  </si>
  <si>
    <t>"Therapists facilitating MBRP groups held master’s degrees in psychology or social work, and were experienced in delivery of cognitive-behavioral interventions. Several had extensive backgrounds in mindfulness meditation. Therapists participated in several weeks of intensive training, engaged in daily meditation practice, and received weekly supervision throughout the trial from therapists experienced in mindfulness-based treatments. Therapists facilitating the TAU groups were licensed Chemical Dependency Counselors, with varying levels of experience in the delivery of outpatient aftercare services."</t>
  </si>
  <si>
    <t>PhD-level therapists experienced in mindfulness training</t>
  </si>
  <si>
    <t>Certified meditation instructor</t>
  </si>
  <si>
    <t>Master’s level clinicians employed by the treatment program who were professionally trained in both treatments and were experienced in the treatment of substance use disorders. The Lead Facilitator of the MBRP groups received professional mindfulness training from Jon Kabat-Zinn, developer of MBSR, and Sarah Bowen, Neha Chawla, and Alan Marlatt, the developers of MBRP. At the time of the study the Lead Facilitator had a daily meditation practice for over 5 years and had at- tended numerous multiday mindfulness retreats. The two Co-Facilitators of the MBRP groups were trained by the Lead Facilitator and at the time of the study they had a daily meditation practice for 2 or 3 years, as well as mind- fulness retreat experience.</t>
  </si>
  <si>
    <t>Confirmed</t>
  </si>
  <si>
    <t>Not Confirmed</t>
  </si>
  <si>
    <t>"Trained instructors"</t>
  </si>
  <si>
    <t>Comparator</t>
  </si>
  <si>
    <t>CBT</t>
  </si>
  <si>
    <t>RP</t>
  </si>
  <si>
    <t>Co-Intervention</t>
  </si>
  <si>
    <t>Alcohol use only: 16 (15.5%) in MBRP sample, 9 (10.2%) in RP sample, and 14 (14.7%) in TAU sample. Polysubstance use: 81 (78.6%) in MBRP sample, 75 (85.2%) in RP sample, and 79 (83.2%) in TAU sample. Abstinence at baseline: 41 (41.6%) in MBRP sample, 32 (37.2%) in RP sample, and 29 (30.5%) in TAU sample. Severity of Dependence Scale at baseline (mean): 9.52 (SD 4.23) for MBRP, 10.27 (SD 3.67) for RP, and 8.52 (SD 4.43) for TAU.</t>
  </si>
  <si>
    <t>Current psychotic disorder or dementia part of exclusion criteria.</t>
  </si>
  <si>
    <t>Yi</t>
  </si>
  <si>
    <t>Vi</t>
  </si>
  <si>
    <t>SE</t>
  </si>
  <si>
    <t>LB 95%CI</t>
  </si>
  <si>
    <t>UB 95%CI</t>
  </si>
  <si>
    <t>Intervention Group</t>
  </si>
  <si>
    <t>fu time</t>
  </si>
  <si>
    <t>Information Source</t>
  </si>
  <si>
    <t>fu average</t>
  </si>
  <si>
    <t>fu variance</t>
  </si>
  <si>
    <t>data type</t>
  </si>
  <si>
    <t>Effect Size</t>
  </si>
  <si>
    <t>Lower 95% CI</t>
  </si>
  <si>
    <t>Upper 95% CI</t>
  </si>
  <si>
    <t>data</t>
  </si>
  <si>
    <t>p-value</t>
  </si>
  <si>
    <t>notes</t>
  </si>
  <si>
    <t>Mono-Therapy</t>
  </si>
  <si>
    <t>Data</t>
  </si>
  <si>
    <t>Adaptation</t>
  </si>
  <si>
    <t>Independent</t>
  </si>
  <si>
    <t>*Indicates data received from correspondence with trial authors</t>
  </si>
  <si>
    <t>*Baseline scores on Beck Depression Inventory indicate very mild depression: MBRP 13.07 (9.56), TAU 14.80 (12.94)</t>
  </si>
  <si>
    <t>None reported 
*MBRP participants did not continue in their regular TAU aftercare groups at the participating agency during the 8 weeks of the course. There was no systematic participation, in other words.  However, if participants were involved in other treatment outside of the standard TAU aftercare group, they could participate in such treatment.  This might include 12 step meetings, individual psychotherapy, etc.</t>
  </si>
  <si>
    <t>Rating</t>
  </si>
  <si>
    <t>Notes</t>
  </si>
  <si>
    <t>Computerized random number generator</t>
  </si>
  <si>
    <t xml:space="preserve">*Outcome assessments were administered by computer.  The TLFB was administered by research staff, who were blind to the participant’s condition. </t>
  </si>
  <si>
    <t xml:space="preserve">*Assessors called into the lab upon completion of baseline assessment, and research staff informed them at that time of the assignment.  </t>
  </si>
  <si>
    <t>High risk 
(all follow-ups)</t>
  </si>
  <si>
    <t>Approximately 61%, 57%, and 73% of the sample (N = 168) completed post-intervention and 2-month and 4-month follow-up assessments, respectively.</t>
  </si>
  <si>
    <t>We could not locate a protocol or trial registration</t>
  </si>
  <si>
    <t>Incomplete outcome data (attrition bias)</t>
  </si>
  <si>
    <t>Selective outcome reporting (reporting bias)</t>
  </si>
  <si>
    <t>*Computerized random number generator</t>
  </si>
  <si>
    <t>All outcomes specified in trial registration reported or received via correspondence with trial authors</t>
  </si>
  <si>
    <t>Low risk
(3 months)
High risk
(6 &amp; 12 months)</t>
  </si>
  <si>
    <t>&gt;80% completed outcome assessment at 3 months;
24% and 28% attrition at 6 and 12 months</t>
  </si>
  <si>
    <t>*A priori power calculation; targeted sample size achieved</t>
  </si>
  <si>
    <t>Randomly assigned to treatment condition using a two-choice random number generator (random.org)</t>
  </si>
  <si>
    <t>Participant self-reports of drug use were verified by random breathalyzer for alcohol and urine toxicology screens for drug use (approximately every two weeks). 100% of the breathalyzer and 98.4% (62/63) of the urine specimens were consistent with self- report." (p. 3)</t>
  </si>
  <si>
    <t>Outcome data were available only for 39% of the sample (i.e., 61% attrition)</t>
  </si>
  <si>
    <t>No attrition reported</t>
  </si>
  <si>
    <t>Do not report frequency of drug use or depressive symptoms post-intervention.</t>
  </si>
  <si>
    <t>Shared with Comparator</t>
  </si>
  <si>
    <t>MBRP + TAU</t>
  </si>
  <si>
    <t xml:space="preserve">*"No allocation concealment" </t>
  </si>
  <si>
    <t xml:space="preserve">*"Outcome assessors could not be blinded" </t>
  </si>
  <si>
    <t>*Authors provided details to outcomes not reported in paper</t>
  </si>
  <si>
    <t xml:space="preserve">*"The intervention developers were not involved in the trial" </t>
  </si>
  <si>
    <t>RP + TAU</t>
  </si>
  <si>
    <t>Cocaine</t>
  </si>
  <si>
    <t>Stimulants</t>
  </si>
  <si>
    <t>Health Education</t>
  </si>
  <si>
    <t>Opioids</t>
  </si>
  <si>
    <t>randomized average</t>
  </si>
  <si>
    <t>randomized variance</t>
  </si>
  <si>
    <t>Frequency (MBRP - Yes)</t>
  </si>
  <si>
    <t>Frequency (MBRP - No)</t>
  </si>
  <si>
    <t>Frequency (Comparator - Yes)</t>
  </si>
  <si>
    <t>Frequency (Comparator - No)</t>
  </si>
  <si>
    <t>Variance</t>
  </si>
  <si>
    <t>logOR (n randomized)</t>
  </si>
  <si>
    <t>MBRP</t>
  </si>
  <si>
    <t>4 Months</t>
  </si>
  <si>
    <t>Relapse</t>
  </si>
  <si>
    <t>Any days of substance use</t>
  </si>
  <si>
    <t>Lower is better</t>
  </si>
  <si>
    <t>Witkiewitz 2013</t>
  </si>
  <si>
    <t>logOR (n follow-up)</t>
  </si>
  <si>
    <t>log OR (n randomized)</t>
  </si>
  <si>
    <t>3 Months</t>
  </si>
  <si>
    <t>Any alcohol or other drug use days (past 90 days using TLFB)</t>
  </si>
  <si>
    <t>log OR (n follow-up)</t>
  </si>
  <si>
    <t>6 Months</t>
  </si>
  <si>
    <t>12 Months</t>
  </si>
  <si>
    <t>Any heavy drinking days (past 90 days using TLFB)</t>
  </si>
  <si>
    <t>Post-Intervention</t>
  </si>
  <si>
    <t>Number with a negative morhpine urine test</t>
  </si>
  <si>
    <t>Negative toxication rates (Proportion of negative screens over total screens)</t>
  </si>
  <si>
    <t>Higher is better</t>
  </si>
  <si>
    <t>Mean (SD)</t>
  </si>
  <si>
    <t>SMD</t>
  </si>
  <si>
    <t>Used this formula to translate to SMDs: http://handbook.cochrane.org/chapter_9/9_4_6_combining_dichotomous_and_continuous_outcomes.htm</t>
  </si>
  <si>
    <t>3.5 Months</t>
  </si>
  <si>
    <t>Number who used drugs (30-day TLFB)</t>
  </si>
  <si>
    <t>Number who resumed drinking</t>
  </si>
  <si>
    <t>NCT01056484</t>
  </si>
  <si>
    <t>SMD (n randomized)</t>
  </si>
  <si>
    <t>Frequency of Use</t>
  </si>
  <si>
    <t>Alcohol or other drug use days (past 60 days using TLFB)</t>
  </si>
  <si>
    <t>SMD (n follow-up)</t>
  </si>
  <si>
    <t>2 Months</t>
  </si>
  <si>
    <t>Alcohol or other drug use days (past 90 days using TLFB)</t>
  </si>
  <si>
    <t>Heavy drinking days (past 90 days using TLFB)</t>
  </si>
  <si>
    <t>Frequency of use</t>
  </si>
  <si>
    <t>Days of alcohol use in the past 28 days</t>
  </si>
  <si>
    <t>Days of cocaine use in the past 28 days</t>
  </si>
  <si>
    <t>Days of drug use (30-day TLFB)</t>
  </si>
  <si>
    <t xml:space="preserve">Percent heavy drinking days </t>
  </si>
  <si>
    <t>Withdrawal/Craving</t>
  </si>
  <si>
    <t>Penn Alcohol Craving Scale</t>
  </si>
  <si>
    <t>Author correspondence</t>
  </si>
  <si>
    <t xml:space="preserve"> Stress-induced drug craving</t>
  </si>
  <si>
    <t>Treatment Dropout</t>
  </si>
  <si>
    <t>Number who completed ≥75% of treatment sessions</t>
  </si>
  <si>
    <t>Number who completed treatment</t>
  </si>
  <si>
    <t>Average attendance rate in treatment</t>
  </si>
  <si>
    <t>Health-Related QoL</t>
  </si>
  <si>
    <t>ASI Medical problems sub-scale</t>
  </si>
  <si>
    <t>Negative Consequences</t>
  </si>
  <si>
    <t>Short Inventory of Problems</t>
  </si>
  <si>
    <t>Drinker Inventory of Consequences</t>
  </si>
  <si>
    <t>Depressive Symptoms</t>
  </si>
  <si>
    <t>Beck Depression Inventory</t>
  </si>
  <si>
    <t>Witkiewitz 2010</t>
  </si>
  <si>
    <t>1 Month</t>
  </si>
  <si>
    <t>Patient Health Questionnaire</t>
  </si>
  <si>
    <t>Anxiety Symptoms</t>
  </si>
  <si>
    <t>Beck Anxiety Inventory</t>
  </si>
  <si>
    <t>Differential Emotion Scale (DES) anxious subscale scores</t>
  </si>
  <si>
    <t>Mindfulness</t>
  </si>
  <si>
    <t>Five-Factor Mindfulness Questionnaire–Act With Awareness Scale</t>
  </si>
  <si>
    <t>Five-Factor Mindfulness Questionnaire</t>
  </si>
  <si>
    <t>Mean</t>
  </si>
  <si>
    <t>F-test</t>
  </si>
  <si>
    <t>"Effect size"</t>
  </si>
  <si>
    <t>N/A</t>
  </si>
  <si>
    <t>Domains</t>
  </si>
  <si>
    <t xml:space="preserve"> - Random Sequence</t>
  </si>
  <si>
    <t>Do Not Downgrade</t>
  </si>
  <si>
    <t>Downgrade</t>
  </si>
  <si>
    <t xml:space="preserve"> - Allocation Concealment</t>
  </si>
  <si>
    <t xml:space="preserve"> - Blinding of Outcome Assessors</t>
  </si>
  <si>
    <t xml:space="preserve"> - Attrition Biases</t>
  </si>
  <si>
    <t xml:space="preserve"> - Selective Outcome Reporting</t>
  </si>
  <si>
    <t>* Rule: &gt;50% high or 75% unclear/high is "Yes"</t>
  </si>
  <si>
    <t>Downgrade 1 (Attrition Bias)</t>
  </si>
  <si>
    <t>Downgrade 2 (Allocation Concealment, Blinding of Outcome Assessors, Attrition Bias)</t>
  </si>
  <si>
    <t>Inconsistency</t>
  </si>
  <si>
    <t xml:space="preserve"> - Non-overlapping study CIs</t>
  </si>
  <si>
    <t xml:space="preserve"> - I-squared (&gt;50%)</t>
  </si>
  <si>
    <t xml:space="preserve"> - More than one study (replication)</t>
  </si>
  <si>
    <t>Downgrade 2 (No replications to assess consistency)</t>
  </si>
  <si>
    <t>Indirectness</t>
  </si>
  <si>
    <t xml:space="preserve"> - Applicability of interventions</t>
  </si>
  <si>
    <t xml:space="preserve"> - Applicability of setting</t>
  </si>
  <si>
    <t>Downgrade 1 (Adapted Intervention)</t>
  </si>
  <si>
    <t>Downgrade 2 (Adapted Intervention, Not Aftercare)</t>
  </si>
  <si>
    <t>Imprecision</t>
  </si>
  <si>
    <t xml:space="preserve"> - CI consistent with benefit/harm</t>
  </si>
  <si>
    <t xml:space="preserve"> - Clinically meaningful width</t>
  </si>
  <si>
    <t>* Rule: &gt;50% of sensitivity analyses is "Yes"</t>
  </si>
  <si>
    <t>Downgrade 1 (CI consistent with benefit/harm)</t>
  </si>
  <si>
    <t>Downgrade 1 (Wide CI spanning effect sizes with different clinical conclusions)</t>
  </si>
  <si>
    <t>GRADE Rating</t>
  </si>
  <si>
    <t>Low</t>
  </si>
  <si>
    <t>Very Low</t>
  </si>
  <si>
    <t>Rationale</t>
  </si>
  <si>
    <t>High risk of attrition bias
CI consistent with benefit/harm</t>
  </si>
  <si>
    <t>High risk of selection bias (allocation concealment)
High risk of detection bias (lack of blinding assessors)
High risk of attrition bias
Only one study (no replications to assess consistency)
Indirectness (adapted version of MBRP; not outpatient aftercare)
Wide CI spanning effect sizes with different clinical conclusions</t>
  </si>
  <si>
    <t>Downgrade 1 (Considerable statistical heterogeneity)</t>
  </si>
  <si>
    <t>High risk of attrition bias
Considerable statistical heterogeneity
CI consistent with benefit/harm</t>
  </si>
  <si>
    <t>None</t>
  </si>
  <si>
    <t>Intervention Developer Involvement</t>
  </si>
  <si>
    <t>We obtained all trial data from authors, who provided data not reported in the paper.</t>
  </si>
  <si>
    <t xml:space="preserve"> Pharmacological and toxicological profile of opioid-treated, chronic low back pain patients entering a mindfulness intervention randomized  controlled trial</t>
  </si>
  <si>
    <t>Zgierska, A., Wallace, M. L., Burzinski, C. A., Cox, J., &amp; Backonja, M.</t>
  </si>
  <si>
    <t xml:space="preserve"> - Zgierska, A. Mindfulness Meditation for Health. 2014. ClinicalTrials.gov Identifier: NCT01056484
- Zgierska, A., Wallace, M. L., Burzinski, C. A., Cox, J., &amp; Backonja, M. (2014). Pharmacological and toxicological profile of opioid-treated, chronic low back pain patients entering a mindfulness intervention randomized  controlled trial. Journal of Opioid Management, 10(5), 323.</t>
  </si>
  <si>
    <t>Mindfulness Meditation for the Treatment of Women With Comorbid PTSD and SUD (NCT02755103)</t>
  </si>
  <si>
    <t>Therese K Killeen</t>
  </si>
  <si>
    <t>Mindfulness-Based Intervention and Transcranial Direct Current Brain Stimulation to Reduce Heavy Drinking (MBItDCS) (NCT02861807)</t>
  </si>
  <si>
    <t>University of New Mexico</t>
  </si>
  <si>
    <t>Effect of Mindfulness Based Relapse Prevention Model on Spiritual Health, Quality Of Life and Relapse Prevention in Opioid dependent Patient (IRCT2016042825870N4)</t>
  </si>
  <si>
    <t xml:space="preserve">Mehdi Yaghobi </t>
  </si>
  <si>
    <t>Effect of Mindfulness Based Relapse Prevention Model on Impulsivity, Distress Tolerance and Relapse Prevention in Opioid dependent Patient (IRCT2016010525870N1)</t>
  </si>
  <si>
    <t>Mindfulness-Based Relapse Prevention for Stimulant Dependent Adults: A Pilot Randomized Clinical Trial</t>
  </si>
  <si>
    <t>Suzette Glasner, Larissa J. Mooney, Alfonso Ang, Hélène Chokron Garneau, Emily Hartwell, Mary-Lynn Brecht, Richard A. Rawson</t>
  </si>
  <si>
    <t>Trauma therapists’ clinical applications, training, and personal practice of mindfulness and meditation</t>
  </si>
  <si>
    <t>The development and evaluation of stimulant treatment programmes</t>
  </si>
  <si>
    <t>Recursive partitioning to identify potential causes of differential item functioning in cross-national data</t>
  </si>
  <si>
    <t>Finch, W. Holmes; Hernández Finch, Maria E.; French, Brian F.</t>
  </si>
  <si>
    <t>Ezard, N.; Hodge, S.; Dolan, K.</t>
  </si>
  <si>
    <t>Psychosocial interventions for cannabis use disorde</t>
  </si>
  <si>
    <t>Gates, P. J; Sabioni, P.; Copeland, J.; Le Foll, B.; Gowing, L.</t>
  </si>
  <si>
    <t>A qualitative study on the introduction of mindfulness based relapse prevention (MBRP) into a therapeutic community for substance abusers</t>
  </si>
  <si>
    <t>Harris, Anita Helen</t>
  </si>
  <si>
    <t>Investigating the utility of a mindfulness-based intervention with men on probation or parole</t>
  </si>
  <si>
    <t>Holt, Reginald Wynn</t>
  </si>
  <si>
    <t>SOBER-Breathing-Space? An Implementation of a Mindfulness-Training to a Residential Addiction Therapy</t>
  </si>
  <si>
    <t>Kreh, O.; Levas, J.</t>
  </si>
  <si>
    <t>The effectiveness and cost-effectiveness of mindfulness-based cognitive therapy compared with maintenance antidepressant treatment in the prevention of depressive relapse/recurrence: results of a randomised controlled trial (the PREVENT study)</t>
  </si>
  <si>
    <t xml:space="preserve">Dr Willem Kuyken, PhDa, b, , , Rachel Hayes, PhDb, Barbara Barrett, PhDc, Richard Byng, PhDd, Tim Dalgleish, PhDe, David Kessler, PhDf, Glyn Lewis, PhDg, Edward Watkins, PhDb, Claire Brejcha, BScb, Jessica Cardy, BScb, Aaron Causley, BScb, Suzanne Cowderoy, MScb, Alison Evans, MScb, Felix Gradinger, PhDb, Surinder Kaur, BScf, Paul Lanhamh, Nicola Morant, PhDi, Jonathan Richards, BScb, Pooja Shahb, Harry Suttonb, Rachael Vicary, PhDb, Alice Weaver, BScb, Jenny Wilks, MScb, </t>
  </si>
  <si>
    <t>Interoceptive Awareness Is Important for Relapse Prevention: Perceptions of Women Who Received Mindful Body Awareness in Substance Use Disorder Treatment</t>
  </si>
  <si>
    <t>Price, C.; Smith-DiJulio, K.</t>
  </si>
  <si>
    <t>Effects of urge-surfing training on risk-taking behaviors in adults with bipolar disorder</t>
  </si>
  <si>
    <t>Reinharth, Jonathan</t>
  </si>
  <si>
    <t>State of literature &amp; Research protocol: Mindfulness Based Relapse Prevention (MBRP) as a treatment for gambling disorder</t>
  </si>
  <si>
    <t>Von Hammerstein, C.; Luquiens, A.; Khazaal, Y.; Benyamina, A.; Aubin, H. J.; Romo, L.</t>
  </si>
  <si>
    <t>Waelde, Lynn C.; Thompson, Jason M.; Robinson, Alicia; Iwanicki, Sierra</t>
  </si>
  <si>
    <t>Mindfulness Based Relapse Prevention for Stimulant Users (MBRP) (NCT01094223)</t>
  </si>
  <si>
    <t xml:space="preserve"> - Glasner-Edwards, S., Mooney, L., Ang, A., Garneau, H. C., Hartwell, E. E., Brecht, M. L., &amp; Rawson, R. (2015). Mindfulness Based Relapse Prevention improves stimulant use among adults with major depression and generalized anxiety disorder. Drug and Alcohol Dependence, 156, e80.
 - S. Glasner-Edwards Mindfulness Based Relapse Prevention for Stimulant Users (MBRP) (NCT01094223)
 - Suzette Glasner, Larissa J. Mooney, Alfonso Ang, Hélène Chokron Garneau, Emily Hartwell, Mary-Lynn Brecht, Richard A. Rawson Mindfulness-Based Relapse Prevention for Stimulant Dependent Adults: A Pilot Randomized Clinical Trial
</t>
  </si>
  <si>
    <t>ID</t>
  </si>
  <si>
    <t>yi</t>
  </si>
  <si>
    <t>vi</t>
  </si>
  <si>
    <t>sei</t>
  </si>
  <si>
    <t>outcome</t>
  </si>
  <si>
    <t>timepoint</t>
  </si>
  <si>
    <t>co_intervention</t>
  </si>
  <si>
    <t>comparator</t>
  </si>
  <si>
    <t>ref</t>
  </si>
  <si>
    <t>substance</t>
  </si>
  <si>
    <t>follow</t>
  </si>
  <si>
    <t>post</t>
  </si>
  <si>
    <t>yes</t>
  </si>
  <si>
    <t>no</t>
  </si>
  <si>
    <t>sensitivity_1</t>
  </si>
  <si>
    <t>sensitivity_2</t>
  </si>
  <si>
    <t>sensitivity_3</t>
  </si>
  <si>
    <t>sensitivity_4</t>
  </si>
  <si>
    <t>sensitivity_5</t>
  </si>
  <si>
    <t>sensitivity_6</t>
  </si>
  <si>
    <t>longest</t>
  </si>
  <si>
    <t>Frequency</t>
  </si>
  <si>
    <t>Withdrawal</t>
  </si>
  <si>
    <t>Dropout</t>
  </si>
  <si>
    <t>QoL</t>
  </si>
  <si>
    <t>Consequences</t>
  </si>
  <si>
    <t>Depressive</t>
  </si>
  <si>
    <t>Anxiety</t>
  </si>
  <si>
    <t>metareg</t>
  </si>
  <si>
    <t>sensitivity_7</t>
  </si>
  <si>
    <t>sensitivity_8</t>
  </si>
  <si>
    <t>"The MBRP therapists had doctoral degrees in clinical psychology (n = 4), were in a doctoral training program (n = 1), or had master’s degrees (n = 5). All had an established personal mindfulness practice, including attendance at intensive mindfulness meditation retreats.... All study therapists had experience in cognitive-behavioral and group-based interventions and participated in a 2-day intensive training followed by ongoing training and weekly supervision with MBRP experts."</t>
  </si>
  <si>
    <t>Two certified clinical psychologists trained over a 2-year period in relapse prevention and meditation</t>
  </si>
  <si>
    <t>Publication Bias</t>
  </si>
  <si>
    <t xml:space="preserve">Begg’s rank correlation test </t>
  </si>
  <si>
    <t>Egger’s test for funnel plot asymmetry</t>
  </si>
  <si>
    <t>Duval’s trim and fill method</t>
  </si>
  <si>
    <t>Freiburg Mindfulness Inventory</t>
  </si>
  <si>
    <t xml:space="preserve">Manuel, J. A., Somohano, V. C., &amp; Bowen, S. </t>
  </si>
  <si>
    <t xml:space="preserve">Mindfulness Practice and Its Relationship to the Five-Facet Mindfulness Questionnaire. </t>
  </si>
  <si>
    <t>University-based clinical research center</t>
  </si>
  <si>
    <t>Assigned randomly into MBRP or HE using a random numbers table</t>
  </si>
  <si>
    <t>The random numbers table was locked in the desk of the study director and after completion of baseline data collection and the CM lead-in, group assignment was given according to this table.</t>
  </si>
  <si>
    <t>Of the 63 participants, 28 were admitted with methamphetamine dependence and 35 with cocaine dependence. Participants reported on average 5.3 (7.3) days of using stimulants in the past 30 days.</t>
  </si>
  <si>
    <t>45.3 (SD 8.9)</t>
  </si>
  <si>
    <t>43% (n = 27) had an Axis I mood or anxiety disorder. The most frequently observed diagnosis was Major Depressive Disorder (43% of the sample; MBRP = 53% versus HE = 33 %), followed by Generalized Anxiety Disorder (24% of the sample; MBRP = 30% versus HE = 19%). At baseline, participants had a mean baseline score of 15.1 (11.5) on the Beck Depression Inventory and 9.8 (9.1) on the Beck Anxiety Inventory.</t>
  </si>
  <si>
    <t>71% male</t>
  </si>
  <si>
    <t>12-week contingency management (CM) intervention: weeks 1 through 4 were a CM-only lead in phase, and at week 5, participants were randomly assigned to one of two interventions. 
Twice-weekly CM:, during each visit, participants provided a urine sample and met briefly with the CM technician. Using the fishbowl technique, participants could earn increasing numbers of draws from a bowl containing 100 plastic chips that indicated different values: (1) 50 chips were marked with a motivational saying; (2) 30 chips indicated the opportunity to select a voucher of relatively low value (USD $5); (3) 15 chips indicated the opportunity to select a voucher of medium value (USD $20); and (4) 5 chips indicating the opportunity to select a voucher of high value (USD $50). When urine samples were missed or positive for stimulants, the number of draws was "reset" to a lower level.</t>
  </si>
  <si>
    <t>75-minute weekly session over 8 weeks (10 hours total)</t>
  </si>
  <si>
    <t xml:space="preserve">A master’s level study therapist who was formally trained prior to this study in mindfulness-based stress reduction and had over 10 years of experience as a mindfulness practitioner. The therapist participated in a 2-day, manualized MBRP training seminar that included didactic material, role plays, and supervised practice delivering the manualized meditation exercises. 
The MBRP seminar trainer provided weekly supervision to the study therapist during initial phases of the trial, and the Trial PI. conducted ongoing fidelity monitoring on a random 50 % of sessions using the MBRP Adherence Scale and provided feedback as needed to the study therapist.
</t>
  </si>
  <si>
    <t>Health Education: Psychoeducation group focused on various topics pertaining to physical health. HE participants received eight weekly manualized, group health psychoeducation sessions of equivalent duration to MBRP. The intervention comprised a multi-media educational program addressing various health and wellness topics including the six dimensions of health (e.g., intellectual, social, emotional, physical, environmental, and spiritual) and specific topics within these areas, including nu- trition, dental care, acupuncture, skin care, cancer screening, sleep hygiene, physical activity, and traffic safety. Content was adapted from a wellness manual (Kinnunen et al. 2008) used in a study of exercise for smoking cessation. 
The HE facilitator held a master’s degree in public health, and was a certified health educator.
Participants also received the contigency management intervention received by MBRP participants</t>
  </si>
  <si>
    <t>Weekly group sessions: All sessions began with a guided meditation, followed by homework review and relapse prevention exercises, guided by the MBRP manual. Participants were given meditation exercise CDs for between-session practice and a log to record time spent practicing. 
With consultation from research experts in MBRP (Marlatt, personal communication; Brewer, personal communication), sessions were modified from the 120-min duration indicated in the MBRP manual to 75 min by shortening meditation exercises (none of the manual’s therapeutic content, topics, or themes were omitted).
Standardized fidelity ratings were made on 50.8 % of the 59 MBRP sessions. These showed acceptable to excellent fidelity on all four domains of the MBRP Adherence and Competence Scale, e.g., mean % MBRP components delivery (85%), discussion of key concepts (100%), therapist style/approach (4.5 on a scale from 1 to 5), and overall therapist performance (4.2 on a scale from 1 to 5).</t>
  </si>
  <si>
    <t>Glasner 2016</t>
  </si>
  <si>
    <t>*The primary outcome was the likelihood of producing stimulant-free urines over the course of the 8-week intervention
*Differs from trial registration (depressive symptoms)</t>
  </si>
  <si>
    <t xml:space="preserve">All relevant outcomes included in trial registration are reported on Clinicaltrials.gov </t>
  </si>
  <si>
    <t>68% follow-up at post-intervention and 70% follow-up at 1-month post-intervention</t>
  </si>
  <si>
    <t>Consultation with Alan Marlatt via personal communication.
Sarah Bowen, Alan Marlatt, and Neharika Chawla were thanked in acknowledgments for valuable input during the development and implementation phases of the project.</t>
  </si>
  <si>
    <t>Mean proportion of stimulant-free urine samples provided</t>
  </si>
  <si>
    <t>t-test</t>
  </si>
  <si>
    <t>High risk of attrition bias
Indirectness (adapted version of MBRP)
CI consistent with benefit/harm</t>
  </si>
  <si>
    <t>The role of mindfulness as approach-based coping in the PTSD-substance abuse cycle</t>
  </si>
  <si>
    <t>Bowen, S., De Boer, D., &amp; Bergman, A. L.</t>
  </si>
  <si>
    <t xml:space="preserve"> - Bowen, S., K. Witkiewitz, S. L. Clifasefi, G. Grow, N. Chawla, S. H. Hsu, H. A. Carroll, E. Harrop, S. E. Collins, M. K. Lustyk, and M. E. Larimer, “Relative Efficacy of Mindfulness- Based Relapse Prevention, Standard Relapse Prevention, and Treatment as Usual for Substance Use Disorders: A Randomized Clinical Trial,” JAMA Psychiatry, Vol. 71, No. 5, 2014, pp. 547–556.
- Bowen, S., and M. C. Enkema, “Relationship Between Dispositional Mindfulness and Substance Use: Findings from a Clinical Sample,” Addictive Behaviors, Vol. 39, No. 3, March 2014, pp. 532–537.
- Bowen, S., De Boer, D., &amp; Bergman, A. L. (2016). The role of mindfulness as approach-based coping in the PTSD-substance abuse cycle. Addictive Behaviors.
- Carroll, H., Do Mindfulness and/or Thought Suppression Mediate Treatment Effects on Cardiac Vagal Control in Substance Abusers Treated with Mindfulness-Based Relapse Prevention, Relapse Prevention or Treatment as Usual? dissertation, Seattle: University of Washington, 2014.
- Douglas, H. A. C., E. Shilling, and M. K. B. Lustyk, “Stressor Associated Coupling of Heart Rate Changes with Tonic and Phasic Hrv in Polysubstance Abusers Treated with Mindfulness-Based Relapse Prevention, Standard Relapse Prevention, or Standard Aftercare,” Psychophysiology, Vol. 49, 2012, pp. S38–S39.
- Grow, J. C., Effects of a Pretreatment Brief Motivational Intervention on Treatment Engagement in CBT-Based and Mindfulness-Based Relapse Prevention, dissertation, Seattle: University of Washington, 2013.
- Lustyk, M. K. B., H. A. C. Douglas, and E. Shilling, “Tonic and Phasic Cardiac Vagal Control during a Cognitive Challenge in Substance Abusers Treated with Mindfulness-Based Relapse Prevention,” Psychophysiology, Vol. 49, 2012, pp. S22–S22.
 - Manuel, J. A., Somohano, V. C., &amp; Bowen, S. (2016). Mindfulness Practice and Its Relationship to the Five-Facet Mindfulness Questionnaire. Mindfulness, 1-7.</t>
  </si>
  <si>
    <t>Perceived Stress Scale 10-item (total score): 19.9 (6.7) MBRP, 21.7 (7.1) TAU</t>
  </si>
  <si>
    <t># drinks/day (pre-quit):  5.7 (4.5) MBRP, 6.4 (5.5) TAU
# drinks/day (quit-enrollment):  0.01 (0.1) MBRP, 0.02 (0.1) TAU
% drinking days (pre-quit):  59.02 (35.9) MBRP, 59.7 (34.1) TAU
% drinking days (quit-enrollment):  0.3 (0.9) MBRP, 0.4 (1.7) TAU
% heavy drinking days (pre-quit):  48.6 (36.4) MBRP, 52.4 (34.8) TAU
% heavy drinking days (quit-enrollment):  0.1 (0.7) MBRP, 0.2 (0.7) TAU
*Pre-quit time frame = 84 days prior to self-reported quit date
*Quit-enrollment time frame = from quit date to enrollment / baseline assessment (# days varies a bit between participants)
*Heavy drinking day = 4+ women, 5+ men drinks/day</t>
  </si>
  <si>
    <t>Random number sequence developed by statistician</t>
  </si>
  <si>
    <t>Consecutively-distributed sealed envelopes</t>
  </si>
  <si>
    <t>Quantity of Use</t>
  </si>
  <si>
    <t>Number of drinks per day</t>
  </si>
  <si>
    <t>Percent drinking days</t>
  </si>
  <si>
    <t>Obsessive Compulsive Drinking Scale (OCDS) Total Score</t>
  </si>
  <si>
    <t>Mindfulness Attention and Awareness Scale</t>
  </si>
  <si>
    <t>Quantity</t>
  </si>
  <si>
    <t>sensitivity_9</t>
  </si>
  <si>
    <t>sensitivity_10</t>
  </si>
  <si>
    <t>sensitivity_11</t>
  </si>
  <si>
    <t>sensitivity_12</t>
  </si>
  <si>
    <t>Only one study (no replications to assess consistency)
CI consistent with benefit/harm</t>
  </si>
  <si>
    <t>Moderate</t>
  </si>
  <si>
    <t>High risk of attrition bias</t>
  </si>
  <si>
    <t>Downgrade 1 (Publicaiton Bias)</t>
  </si>
  <si>
    <t>High risk of attrition bias
Considerable statistical heterogeneity
CI consistent with benefit/harm
Evidence of publication bias</t>
  </si>
  <si>
    <t xml:space="preserve"> - Statistical Test for Heterogeneity (p &lt; .05)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</si>
</sst>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rgb="FF000000"/>
      <name val="Calibri"/>
    </font>
    <font>
      <b/>
      <sz val="12"/>
      <color rgb="FF000000"/>
      <name val="Calibri"/>
      <family val="2"/>
      <scheme val="minor"/>
    </font>
    <font>
      <sz val="12"/>
      <color theme="1"/>
      <name val="Calibri"/>
    </font>
    <font>
      <b/>
      <sz val="12"/>
      <color theme="1"/>
      <name val="Calibri"/>
    </font>
    <font>
      <sz val="12"/>
      <color rgb="FF000000"/>
      <name val="Calibri"/>
    </font>
    <font>
      <b/>
      <i/>
      <sz val="12"/>
      <color rgb="FF000000"/>
      <name val="Calibri"/>
      <scheme val="minor"/>
    </font>
    <font>
      <b/>
      <sz val="12"/>
      <color rgb="FF000000"/>
      <name val="Calibri"/>
    </font>
  </fonts>
  <fills count="1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599963377788628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008000"/>
        <bgColor indexed="64"/>
      </patternFill>
    </fill>
    <fill>
      <patternFill patternType="solid">
        <fgColor rgb="FFFF0000"/>
        <bgColor indexed="64"/>
      </patternFill>
    </fill>
    <fill>
      <patternFill patternType="solid">
        <fgColor rgb="FFFF6600"/>
        <bgColor indexed="64"/>
      </patternFill>
    </fill>
  </fills>
  <borders count="44">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medium">
        <color auto="1"/>
      </right>
      <top/>
      <bottom style="double">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double">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style="double">
        <color auto="1"/>
      </top>
      <bottom/>
      <diagonal/>
    </border>
    <border>
      <left style="thin">
        <color auto="1"/>
      </left>
      <right style="medium">
        <color auto="1"/>
      </right>
      <top style="medium">
        <color auto="1"/>
      </top>
      <bottom style="double">
        <color auto="1"/>
      </bottom>
      <diagonal/>
    </border>
    <border>
      <left/>
      <right style="thin">
        <color auto="1"/>
      </right>
      <top style="thin">
        <color auto="1"/>
      </top>
      <bottom/>
      <diagonal/>
    </border>
    <border>
      <left/>
      <right/>
      <top style="double">
        <color auto="1"/>
      </top>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double">
        <color auto="1"/>
      </bottom>
      <diagonal/>
    </border>
  </borders>
  <cellStyleXfs count="75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9">
    <xf numFmtId="0" fontId="0" fillId="0" borderId="0" xfId="0"/>
    <xf numFmtId="0" fontId="1" fillId="0" borderId="2" xfId="0" applyFont="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wrapText="1"/>
    </xf>
    <xf numFmtId="0" fontId="0" fillId="0" borderId="10" xfId="0" applyBorder="1" applyAlignment="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xf>
    <xf numFmtId="0" fontId="0" fillId="0" borderId="18" xfId="0" applyBorder="1" applyAlignment="1">
      <alignment vertical="center" wrapText="1"/>
    </xf>
    <xf numFmtId="0" fontId="0" fillId="0" borderId="15" xfId="0"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1" fillId="0" borderId="17" xfId="0" applyFont="1"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vertical="center" wrapText="1" shrinkToFit="1"/>
    </xf>
    <xf numFmtId="0" fontId="1"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8" xfId="0" applyFont="1" applyFill="1" applyBorder="1" applyAlignment="1">
      <alignment horizontal="center" vertical="center"/>
    </xf>
    <xf numFmtId="1" fontId="1" fillId="7" borderId="3" xfId="0" applyNumberFormat="1" applyFont="1" applyFill="1" applyBorder="1" applyAlignment="1">
      <alignment horizontal="center" vertical="center"/>
    </xf>
    <xf numFmtId="2" fontId="1" fillId="8" borderId="3"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xf>
    <xf numFmtId="164" fontId="1" fillId="9" borderId="8"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left" vertical="center" wrapText="1"/>
    </xf>
    <xf numFmtId="0" fontId="0" fillId="0" borderId="4" xfId="0" applyFill="1" applyBorder="1" applyAlignment="1">
      <alignment horizontal="center" vertical="center" wrapText="1"/>
    </xf>
    <xf numFmtId="0" fontId="0" fillId="0" borderId="26" xfId="0" applyFill="1" applyBorder="1" applyAlignment="1">
      <alignment horizontal="center" vertical="center"/>
    </xf>
    <xf numFmtId="0" fontId="0" fillId="0" borderId="27" xfId="0"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0" xfId="0" applyFont="1" applyFill="1" applyBorder="1" applyAlignment="1">
      <alignment horizontal="lef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vertical="center"/>
    </xf>
    <xf numFmtId="0" fontId="0" fillId="0" borderId="27" xfId="0" applyFill="1" applyBorder="1" applyAlignment="1">
      <alignment vertical="center"/>
    </xf>
    <xf numFmtId="0" fontId="0" fillId="0" borderId="1" xfId="0" applyBorder="1" applyAlignment="1">
      <alignment horizontal="left" vertical="center" wrapText="1"/>
    </xf>
    <xf numFmtId="0" fontId="0" fillId="0" borderId="14" xfId="0" applyFill="1" applyBorder="1" applyAlignment="1">
      <alignment horizontal="left" vertical="center" wrapText="1"/>
    </xf>
    <xf numFmtId="0" fontId="0" fillId="0" borderId="28" xfId="0" applyFill="1" applyBorder="1" applyAlignment="1">
      <alignment horizontal="left" vertical="center" wrapText="1"/>
    </xf>
    <xf numFmtId="0" fontId="4" fillId="0" borderId="0" xfId="0" applyFont="1" applyBorder="1" applyAlignment="1">
      <alignment horizontal="center" vertical="center"/>
    </xf>
    <xf numFmtId="0" fontId="0" fillId="0" borderId="29" xfId="0" applyBorder="1" applyAlignment="1">
      <alignment horizontal="center" vertical="center"/>
    </xf>
    <xf numFmtId="1" fontId="0" fillId="0" borderId="0" xfId="0" applyNumberFormat="1" applyBorder="1" applyAlignment="1">
      <alignment horizontal="center" vertical="center"/>
    </xf>
    <xf numFmtId="1" fontId="0" fillId="0" borderId="1" xfId="0" applyNumberFormat="1" applyBorder="1" applyAlignment="1">
      <alignment horizontal="center" vertical="center"/>
    </xf>
    <xf numFmtId="164" fontId="1" fillId="7" borderId="3" xfId="0" applyNumberFormat="1" applyFont="1" applyFill="1" applyBorder="1" applyAlignment="1">
      <alignment horizontal="center" vertical="center"/>
    </xf>
    <xf numFmtId="1" fontId="1" fillId="10" borderId="3" xfId="0" applyNumberFormat="1" applyFont="1" applyFill="1" applyBorder="1" applyAlignment="1">
      <alignment horizontal="center" vertical="center"/>
    </xf>
    <xf numFmtId="2" fontId="1" fillId="8" borderId="2" xfId="0" applyNumberFormat="1" applyFont="1" applyFill="1" applyBorder="1" applyAlignment="1">
      <alignment horizontal="center" vertical="center"/>
    </xf>
    <xf numFmtId="0" fontId="1" fillId="0" borderId="8" xfId="0" applyFont="1" applyFill="1" applyBorder="1" applyAlignment="1">
      <alignment horizontal="center" vertical="center"/>
    </xf>
    <xf numFmtId="164" fontId="0" fillId="0" borderId="1" xfId="0" applyNumberFormat="1" applyBorder="1" applyAlignment="1">
      <alignment horizontal="center" vertical="center"/>
    </xf>
    <xf numFmtId="0" fontId="0" fillId="0" borderId="27" xfId="0" applyBorder="1" applyAlignment="1">
      <alignment horizontal="center" vertical="center"/>
    </xf>
    <xf numFmtId="164" fontId="0" fillId="0" borderId="27" xfId="0" applyNumberFormat="1" applyBorder="1" applyAlignment="1">
      <alignment horizontal="center" vertical="center"/>
    </xf>
    <xf numFmtId="1" fontId="0" fillId="0" borderId="29" xfId="0" applyNumberFormat="1" applyBorder="1" applyAlignment="1">
      <alignment horizontal="center" vertical="center"/>
    </xf>
    <xf numFmtId="1" fontId="0" fillId="0" borderId="27" xfId="0" applyNumberFormat="1" applyBorder="1" applyAlignment="1">
      <alignment horizontal="center" vertical="center"/>
    </xf>
    <xf numFmtId="0" fontId="0" fillId="0" borderId="30" xfId="0"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1" xfId="0" applyNumberFormat="1" applyFont="1" applyBorder="1" applyAlignment="1">
      <alignment horizontal="center" vertical="center"/>
    </xf>
    <xf numFmtId="0" fontId="4" fillId="0" borderId="0" xfId="0" applyFont="1" applyFill="1" applyAlignment="1">
      <alignment horizontal="center" vertical="center"/>
    </xf>
    <xf numFmtId="0" fontId="0" fillId="0" borderId="29" xfId="0" applyFill="1" applyBorder="1" applyAlignment="1">
      <alignment horizontal="center" vertical="center"/>
    </xf>
    <xf numFmtId="0" fontId="0" fillId="0" borderId="0" xfId="0" applyFont="1" applyAlignment="1">
      <alignment horizontal="center" vertical="center"/>
    </xf>
    <xf numFmtId="0" fontId="8"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0" xfId="0" applyFont="1"/>
    <xf numFmtId="0" fontId="7" fillId="0" borderId="5" xfId="0" applyFont="1" applyFill="1" applyBorder="1" applyAlignment="1">
      <alignment horizontal="center" vertical="center"/>
    </xf>
    <xf numFmtId="0" fontId="7" fillId="0" borderId="36" xfId="0" applyFont="1" applyFill="1" applyBorder="1" applyAlignment="1">
      <alignment horizontal="center" vertical="center"/>
    </xf>
    <xf numFmtId="0" fontId="9" fillId="0" borderId="24" xfId="0" applyFont="1" applyFill="1" applyBorder="1" applyAlignment="1">
      <alignment horizontal="center" vertical="center" wrapText="1"/>
    </xf>
    <xf numFmtId="0" fontId="7" fillId="11"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34" xfId="0" applyFont="1" applyFill="1" applyBorder="1" applyAlignment="1">
      <alignment horizontal="center" vertical="center"/>
    </xf>
    <xf numFmtId="0" fontId="7" fillId="11" borderId="34" xfId="0" applyFont="1" applyFill="1" applyBorder="1" applyAlignment="1">
      <alignment horizontal="center" vertical="center"/>
    </xf>
    <xf numFmtId="0" fontId="7" fillId="12"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11" borderId="26" xfId="0" applyFont="1" applyFill="1" applyBorder="1" applyAlignment="1">
      <alignment horizontal="center" vertical="center"/>
    </xf>
    <xf numFmtId="0" fontId="7" fillId="12" borderId="26" xfId="0" applyFont="1" applyFill="1" applyBorder="1" applyAlignment="1">
      <alignment horizontal="center" vertical="center"/>
    </xf>
    <xf numFmtId="0" fontId="7" fillId="11" borderId="35" xfId="0" applyFont="1" applyFill="1" applyBorder="1" applyAlignment="1">
      <alignment horizontal="center" vertical="center"/>
    </xf>
    <xf numFmtId="10" fontId="7" fillId="0" borderId="0" xfId="0" applyNumberFormat="1" applyFont="1"/>
    <xf numFmtId="0" fontId="1" fillId="0" borderId="3" xfId="0" applyFont="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2" xfId="0" applyFont="1" applyBorder="1" applyAlignment="1">
      <alignment horizontal="center" vertical="center"/>
    </xf>
    <xf numFmtId="0" fontId="1" fillId="0" borderId="37" xfId="0" applyFont="1" applyBorder="1" applyAlignment="1">
      <alignment horizontal="center" vertical="center"/>
    </xf>
    <xf numFmtId="0" fontId="1" fillId="0" borderId="40" xfId="0" applyFont="1" applyBorder="1" applyAlignment="1">
      <alignment horizontal="center" vertical="center"/>
    </xf>
    <xf numFmtId="0" fontId="6" fillId="0" borderId="27"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Font="1"/>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1" fillId="0"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27" xfId="0" applyFill="1" applyBorder="1" applyAlignment="1">
      <alignment horizontal="center" vertical="center"/>
    </xf>
    <xf numFmtId="164" fontId="0" fillId="0" borderId="1" xfId="0" applyNumberFormat="1" applyFill="1" applyBorder="1" applyAlignment="1">
      <alignment horizontal="center" vertical="center"/>
    </xf>
    <xf numFmtId="1" fontId="0" fillId="0" borderId="0" xfId="0" applyNumberFormat="1" applyFill="1" applyBorder="1" applyAlignment="1">
      <alignment horizontal="center" vertical="center"/>
    </xf>
    <xf numFmtId="1" fontId="0" fillId="0" borderId="1" xfId="0" applyNumberFormat="1" applyFill="1" applyBorder="1" applyAlignment="1">
      <alignment horizontal="center" vertical="center"/>
    </xf>
    <xf numFmtId="0" fontId="0" fillId="0" borderId="9" xfId="0" applyFill="1" applyBorder="1" applyAlignment="1">
      <alignment horizontal="center" vertical="center"/>
    </xf>
    <xf numFmtId="0" fontId="6" fillId="0" borderId="5" xfId="0" applyFont="1" applyFill="1" applyBorder="1" applyAlignment="1">
      <alignment horizontal="center" vertical="center"/>
    </xf>
    <xf numFmtId="0" fontId="0" fillId="0" borderId="0" xfId="0" applyFont="1" applyFill="1" applyAlignment="1">
      <alignment horizontal="center" vertical="center"/>
    </xf>
    <xf numFmtId="0" fontId="1" fillId="0" borderId="32" xfId="0" applyFont="1" applyFill="1" applyBorder="1" applyAlignment="1">
      <alignment horizontal="center" vertical="center"/>
    </xf>
    <xf numFmtId="0" fontId="1" fillId="0" borderId="32" xfId="0" applyFont="1" applyFill="1" applyBorder="1" applyAlignment="1">
      <alignment horizontal="center" vertical="center" wrapText="1"/>
    </xf>
    <xf numFmtId="0" fontId="0"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9" xfId="0" applyFont="1" applyFill="1" applyBorder="1" applyAlignment="1">
      <alignment horizontal="center" vertical="center" wrapText="1"/>
    </xf>
    <xf numFmtId="0" fontId="0" fillId="0" borderId="0" xfId="0" applyFill="1"/>
    <xf numFmtId="0" fontId="0" fillId="0" borderId="0" xfId="0" applyFont="1" applyFill="1" applyBorder="1" applyAlignment="1">
      <alignment horizontal="center" vertical="center"/>
    </xf>
    <xf numFmtId="0" fontId="0" fillId="0" borderId="0" xfId="0" applyFont="1" applyFill="1" applyAlignment="1">
      <alignment horizontal="center" vertical="center" wrapText="1"/>
    </xf>
    <xf numFmtId="0" fontId="0" fillId="0" borderId="39"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7" xfId="0" applyFont="1" applyFill="1" applyBorder="1" applyAlignment="1">
      <alignment horizontal="center" vertical="center" wrapText="1"/>
    </xf>
    <xf numFmtId="2" fontId="1" fillId="0" borderId="2"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4" fillId="0" borderId="29" xfId="0" applyFont="1" applyFill="1" applyBorder="1" applyAlignment="1">
      <alignment horizontal="center" vertical="center"/>
    </xf>
    <xf numFmtId="0" fontId="0" fillId="0" borderId="3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4" fillId="0" borderId="0" xfId="0" applyFont="1" applyFill="1" applyBorder="1" applyAlignment="1">
      <alignment horizontal="center" vertical="center"/>
    </xf>
    <xf numFmtId="0" fontId="8" fillId="0" borderId="38"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164" fontId="0" fillId="0" borderId="27" xfId="0" applyNumberFormat="1" applyFill="1" applyBorder="1" applyAlignment="1">
      <alignment horizontal="center" vertical="center"/>
    </xf>
    <xf numFmtId="1" fontId="0" fillId="0" borderId="29" xfId="0" applyNumberFormat="1" applyFill="1" applyBorder="1" applyAlignment="1">
      <alignment horizontal="center" vertical="center"/>
    </xf>
    <xf numFmtId="1" fontId="0" fillId="0" borderId="27" xfId="0" applyNumberFormat="1" applyFill="1" applyBorder="1" applyAlignment="1">
      <alignment horizontal="center" vertical="center"/>
    </xf>
    <xf numFmtId="0" fontId="0" fillId="0" borderId="30" xfId="0" applyFill="1" applyBorder="1" applyAlignment="1">
      <alignment horizontal="center" vertical="center"/>
    </xf>
    <xf numFmtId="0" fontId="0" fillId="0" borderId="43" xfId="0" applyFill="1" applyBorder="1" applyAlignment="1">
      <alignment horizontal="center" vertical="center"/>
    </xf>
    <xf numFmtId="0" fontId="0" fillId="0" borderId="21" xfId="0" applyFill="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cellXfs>
  <cellStyles count="75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8"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44" builtinId="9" hidden="1"/>
    <cellStyle name="Followed Hyperlink" xfId="4646" builtinId="9" hidden="1"/>
    <cellStyle name="Followed Hyperlink" xfId="4648"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8"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8" builtinId="9" hidden="1"/>
    <cellStyle name="Followed Hyperlink" xfId="4780" builtinId="9" hidden="1"/>
    <cellStyle name="Followed Hyperlink" xfId="4782" builtinId="9" hidden="1"/>
    <cellStyle name="Followed Hyperlink" xfId="4784" builtinId="9" hidden="1"/>
    <cellStyle name="Followed Hyperlink" xfId="4786" builtinId="9" hidden="1"/>
    <cellStyle name="Followed Hyperlink" xfId="4788" builtinId="9" hidden="1"/>
    <cellStyle name="Followed Hyperlink" xfId="4790" builtinId="9" hidden="1"/>
    <cellStyle name="Followed Hyperlink" xfId="4792" builtinId="9" hidden="1"/>
    <cellStyle name="Followed Hyperlink" xfId="4794" builtinId="9" hidden="1"/>
    <cellStyle name="Followed Hyperlink" xfId="4796" builtinId="9" hidden="1"/>
    <cellStyle name="Followed Hyperlink" xfId="4798" builtinId="9" hidden="1"/>
    <cellStyle name="Followed Hyperlink" xfId="4800" builtinId="9" hidden="1"/>
    <cellStyle name="Followed Hyperlink" xfId="4802" builtinId="9" hidden="1"/>
    <cellStyle name="Followed Hyperlink" xfId="4804" builtinId="9" hidden="1"/>
    <cellStyle name="Followed Hyperlink" xfId="4806" builtinId="9" hidden="1"/>
    <cellStyle name="Followed Hyperlink" xfId="4808" builtinId="9" hidden="1"/>
    <cellStyle name="Followed Hyperlink" xfId="4810" builtinId="9" hidden="1"/>
    <cellStyle name="Followed Hyperlink" xfId="4812" builtinId="9" hidden="1"/>
    <cellStyle name="Followed Hyperlink" xfId="4814" builtinId="9" hidden="1"/>
    <cellStyle name="Followed Hyperlink" xfId="4816"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20" builtinId="9" hidden="1"/>
    <cellStyle name="Followed Hyperlink" xfId="4922" builtinId="9" hidden="1"/>
    <cellStyle name="Followed Hyperlink" xfId="4924" builtinId="9" hidden="1"/>
    <cellStyle name="Followed Hyperlink" xfId="4926" builtinId="9" hidden="1"/>
    <cellStyle name="Followed Hyperlink" xfId="4928" builtinId="9" hidden="1"/>
    <cellStyle name="Followed Hyperlink" xfId="4930" builtinId="9" hidden="1"/>
    <cellStyle name="Followed Hyperlink" xfId="4932" builtinId="9" hidden="1"/>
    <cellStyle name="Followed Hyperlink" xfId="4934" builtinId="9" hidden="1"/>
    <cellStyle name="Followed Hyperlink" xfId="4936" builtinId="9" hidden="1"/>
    <cellStyle name="Followed Hyperlink" xfId="4938" builtinId="9" hidden="1"/>
    <cellStyle name="Followed Hyperlink" xfId="4940" builtinId="9" hidden="1"/>
    <cellStyle name="Followed Hyperlink" xfId="4942" builtinId="9" hidden="1"/>
    <cellStyle name="Followed Hyperlink" xfId="4944" builtinId="9" hidden="1"/>
    <cellStyle name="Followed Hyperlink" xfId="4946" builtinId="9" hidden="1"/>
    <cellStyle name="Followed Hyperlink" xfId="4948" builtinId="9" hidden="1"/>
    <cellStyle name="Followed Hyperlink" xfId="4950" builtinId="9" hidden="1"/>
    <cellStyle name="Followed Hyperlink" xfId="4952" builtinId="9" hidden="1"/>
    <cellStyle name="Followed Hyperlink" xfId="4954" builtinId="9" hidden="1"/>
    <cellStyle name="Followed Hyperlink" xfId="4956" builtinId="9" hidden="1"/>
    <cellStyle name="Followed Hyperlink" xfId="4958" builtinId="9" hidden="1"/>
    <cellStyle name="Followed Hyperlink" xfId="4960" builtinId="9" hidden="1"/>
    <cellStyle name="Followed Hyperlink" xfId="4962" builtinId="9" hidden="1"/>
    <cellStyle name="Followed Hyperlink" xfId="4964" builtinId="9" hidden="1"/>
    <cellStyle name="Followed Hyperlink" xfId="4966" builtinId="9" hidden="1"/>
    <cellStyle name="Followed Hyperlink" xfId="4968" builtinId="9" hidden="1"/>
    <cellStyle name="Followed Hyperlink" xfId="4970" builtinId="9" hidden="1"/>
    <cellStyle name="Followed Hyperlink" xfId="4972" builtinId="9" hidden="1"/>
    <cellStyle name="Followed Hyperlink" xfId="4974" builtinId="9" hidden="1"/>
    <cellStyle name="Followed Hyperlink" xfId="4976" builtinId="9" hidden="1"/>
    <cellStyle name="Followed Hyperlink" xfId="4978" builtinId="9" hidden="1"/>
    <cellStyle name="Followed Hyperlink" xfId="4980" builtinId="9" hidden="1"/>
    <cellStyle name="Followed Hyperlink" xfId="4982" builtinId="9" hidden="1"/>
    <cellStyle name="Followed Hyperlink" xfId="4984" builtinId="9" hidden="1"/>
    <cellStyle name="Followed Hyperlink" xfId="4986" builtinId="9" hidden="1"/>
    <cellStyle name="Followed Hyperlink" xfId="4988" builtinId="9" hidden="1"/>
    <cellStyle name="Followed Hyperlink" xfId="4990" builtinId="9" hidden="1"/>
    <cellStyle name="Followed Hyperlink" xfId="4992" builtinId="9" hidden="1"/>
    <cellStyle name="Followed Hyperlink" xfId="4994" builtinId="9" hidden="1"/>
    <cellStyle name="Followed Hyperlink" xfId="4996" builtinId="9" hidden="1"/>
    <cellStyle name="Followed Hyperlink" xfId="4998" builtinId="9" hidden="1"/>
    <cellStyle name="Followed Hyperlink" xfId="5000" builtinId="9" hidden="1"/>
    <cellStyle name="Followed Hyperlink" xfId="5002" builtinId="9" hidden="1"/>
    <cellStyle name="Followed Hyperlink" xfId="5004" builtinId="9" hidden="1"/>
    <cellStyle name="Followed Hyperlink" xfId="5006" builtinId="9" hidden="1"/>
    <cellStyle name="Followed Hyperlink" xfId="5008" builtinId="9" hidden="1"/>
    <cellStyle name="Followed Hyperlink" xfId="5010" builtinId="9" hidden="1"/>
    <cellStyle name="Followed Hyperlink" xfId="5012" builtinId="9" hidden="1"/>
    <cellStyle name="Followed Hyperlink" xfId="5014" builtinId="9" hidden="1"/>
    <cellStyle name="Followed Hyperlink" xfId="5016" builtinId="9" hidden="1"/>
    <cellStyle name="Followed Hyperlink" xfId="5018" builtinId="9" hidden="1"/>
    <cellStyle name="Followed Hyperlink" xfId="5020" builtinId="9" hidden="1"/>
    <cellStyle name="Followed Hyperlink" xfId="5022" builtinId="9" hidden="1"/>
    <cellStyle name="Followed Hyperlink" xfId="5024" builtinId="9" hidden="1"/>
    <cellStyle name="Followed Hyperlink" xfId="5026" builtinId="9" hidden="1"/>
    <cellStyle name="Followed Hyperlink" xfId="5028" builtinId="9" hidden="1"/>
    <cellStyle name="Followed Hyperlink" xfId="5030" builtinId="9" hidden="1"/>
    <cellStyle name="Followed Hyperlink" xfId="5032" builtinId="9" hidden="1"/>
    <cellStyle name="Followed Hyperlink" xfId="5034" builtinId="9" hidden="1"/>
    <cellStyle name="Followed Hyperlink" xfId="5036" builtinId="9" hidden="1"/>
    <cellStyle name="Followed Hyperlink" xfId="5038" builtinId="9" hidden="1"/>
    <cellStyle name="Followed Hyperlink" xfId="5040" builtinId="9" hidden="1"/>
    <cellStyle name="Followed Hyperlink" xfId="5042" builtinId="9" hidden="1"/>
    <cellStyle name="Followed Hyperlink" xfId="5044" builtinId="9" hidden="1"/>
    <cellStyle name="Followed Hyperlink" xfId="5046" builtinId="9" hidden="1"/>
    <cellStyle name="Followed Hyperlink" xfId="5048" builtinId="9" hidden="1"/>
    <cellStyle name="Followed Hyperlink" xfId="5050" builtinId="9" hidden="1"/>
    <cellStyle name="Followed Hyperlink" xfId="5052" builtinId="9" hidden="1"/>
    <cellStyle name="Followed Hyperlink" xfId="5054" builtinId="9" hidden="1"/>
    <cellStyle name="Followed Hyperlink" xfId="5056" builtinId="9" hidden="1"/>
    <cellStyle name="Followed Hyperlink" xfId="5058" builtinId="9" hidden="1"/>
    <cellStyle name="Followed Hyperlink" xfId="5060" builtinId="9" hidden="1"/>
    <cellStyle name="Followed Hyperlink" xfId="5062" builtinId="9" hidden="1"/>
    <cellStyle name="Followed Hyperlink" xfId="5064" builtinId="9" hidden="1"/>
    <cellStyle name="Followed Hyperlink" xfId="5066" builtinId="9" hidden="1"/>
    <cellStyle name="Followed Hyperlink" xfId="5068" builtinId="9" hidden="1"/>
    <cellStyle name="Followed Hyperlink" xfId="5070" builtinId="9" hidden="1"/>
    <cellStyle name="Followed Hyperlink" xfId="5072" builtinId="9" hidden="1"/>
    <cellStyle name="Followed Hyperlink" xfId="5074"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0" builtinId="9" hidden="1"/>
    <cellStyle name="Followed Hyperlink" xfId="5102" builtinId="9" hidden="1"/>
    <cellStyle name="Followed Hyperlink" xfId="5104"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6" builtinId="9" hidden="1"/>
    <cellStyle name="Followed Hyperlink" xfId="5138" builtinId="9" hidden="1"/>
    <cellStyle name="Followed Hyperlink" xfId="5140" builtinId="9" hidden="1"/>
    <cellStyle name="Followed Hyperlink" xfId="5142" builtinId="9" hidden="1"/>
    <cellStyle name="Followed Hyperlink" xfId="5144" builtinId="9" hidden="1"/>
    <cellStyle name="Followed Hyperlink" xfId="5146" builtinId="9" hidden="1"/>
    <cellStyle name="Followed Hyperlink" xfId="5148" builtinId="9" hidden="1"/>
    <cellStyle name="Followed Hyperlink" xfId="5150" builtinId="9" hidden="1"/>
    <cellStyle name="Followed Hyperlink" xfId="5152" builtinId="9" hidden="1"/>
    <cellStyle name="Followed Hyperlink" xfId="5154" builtinId="9" hidden="1"/>
    <cellStyle name="Followed Hyperlink" xfId="5156" builtinId="9" hidden="1"/>
    <cellStyle name="Followed Hyperlink" xfId="5158" builtinId="9" hidden="1"/>
    <cellStyle name="Followed Hyperlink" xfId="5160" builtinId="9" hidden="1"/>
    <cellStyle name="Followed Hyperlink" xfId="5162" builtinId="9" hidden="1"/>
    <cellStyle name="Followed Hyperlink" xfId="5164" builtinId="9" hidden="1"/>
    <cellStyle name="Followed Hyperlink" xfId="5166" builtinId="9" hidden="1"/>
    <cellStyle name="Followed Hyperlink" xfId="5168" builtinId="9" hidden="1"/>
    <cellStyle name="Followed Hyperlink" xfId="5170" builtinId="9" hidden="1"/>
    <cellStyle name="Followed Hyperlink" xfId="5172" builtinId="9" hidden="1"/>
    <cellStyle name="Followed Hyperlink" xfId="5174" builtinId="9" hidden="1"/>
    <cellStyle name="Followed Hyperlink" xfId="5176" builtinId="9" hidden="1"/>
    <cellStyle name="Followed Hyperlink" xfId="5178" builtinId="9" hidden="1"/>
    <cellStyle name="Followed Hyperlink" xfId="5180" builtinId="9" hidden="1"/>
    <cellStyle name="Followed Hyperlink" xfId="5182" builtinId="9" hidden="1"/>
    <cellStyle name="Followed Hyperlink" xfId="5184" builtinId="9" hidden="1"/>
    <cellStyle name="Followed Hyperlink" xfId="5186" builtinId="9" hidden="1"/>
    <cellStyle name="Followed Hyperlink" xfId="5188" builtinId="9" hidden="1"/>
    <cellStyle name="Followed Hyperlink" xfId="5190" builtinId="9" hidden="1"/>
    <cellStyle name="Followed Hyperlink" xfId="5192" builtinId="9" hidden="1"/>
    <cellStyle name="Followed Hyperlink" xfId="5194" builtinId="9" hidden="1"/>
    <cellStyle name="Followed Hyperlink" xfId="5196" builtinId="9" hidden="1"/>
    <cellStyle name="Followed Hyperlink" xfId="5198" builtinId="9" hidden="1"/>
    <cellStyle name="Followed Hyperlink" xfId="5200" builtinId="9" hidden="1"/>
    <cellStyle name="Followed Hyperlink" xfId="5202" builtinId="9" hidden="1"/>
    <cellStyle name="Followed Hyperlink" xfId="5204" builtinId="9" hidden="1"/>
    <cellStyle name="Followed Hyperlink" xfId="5206" builtinId="9" hidden="1"/>
    <cellStyle name="Followed Hyperlink" xfId="5208" builtinId="9" hidden="1"/>
    <cellStyle name="Followed Hyperlink" xfId="5210" builtinId="9" hidden="1"/>
    <cellStyle name="Followed Hyperlink" xfId="5212" builtinId="9" hidden="1"/>
    <cellStyle name="Followed Hyperlink" xfId="5214" builtinId="9" hidden="1"/>
    <cellStyle name="Followed Hyperlink" xfId="5216" builtinId="9" hidden="1"/>
    <cellStyle name="Followed Hyperlink" xfId="5218" builtinId="9" hidden="1"/>
    <cellStyle name="Followed Hyperlink" xfId="5220" builtinId="9" hidden="1"/>
    <cellStyle name="Followed Hyperlink" xfId="5222" builtinId="9" hidden="1"/>
    <cellStyle name="Followed Hyperlink" xfId="5224" builtinId="9" hidden="1"/>
    <cellStyle name="Followed Hyperlink" xfId="5226" builtinId="9" hidden="1"/>
    <cellStyle name="Followed Hyperlink" xfId="5228" builtinId="9" hidden="1"/>
    <cellStyle name="Followed Hyperlink" xfId="5230" builtinId="9" hidden="1"/>
    <cellStyle name="Followed Hyperlink" xfId="5232" builtinId="9" hidden="1"/>
    <cellStyle name="Followed Hyperlink" xfId="5234" builtinId="9" hidden="1"/>
    <cellStyle name="Followed Hyperlink" xfId="5236" builtinId="9" hidden="1"/>
    <cellStyle name="Followed Hyperlink" xfId="5238" builtinId="9" hidden="1"/>
    <cellStyle name="Followed Hyperlink" xfId="5240" builtinId="9" hidden="1"/>
    <cellStyle name="Followed Hyperlink" xfId="5242" builtinId="9" hidden="1"/>
    <cellStyle name="Followed Hyperlink" xfId="5244" builtinId="9" hidden="1"/>
    <cellStyle name="Followed Hyperlink" xfId="5246" builtinId="9" hidden="1"/>
    <cellStyle name="Followed Hyperlink" xfId="5248" builtinId="9" hidden="1"/>
    <cellStyle name="Followed Hyperlink" xfId="5250" builtinId="9" hidden="1"/>
    <cellStyle name="Followed Hyperlink" xfId="5252" builtinId="9" hidden="1"/>
    <cellStyle name="Followed Hyperlink" xfId="5254" builtinId="9" hidden="1"/>
    <cellStyle name="Followed Hyperlink" xfId="5256" builtinId="9" hidden="1"/>
    <cellStyle name="Followed Hyperlink" xfId="5258" builtinId="9" hidden="1"/>
    <cellStyle name="Followed Hyperlink" xfId="5260" builtinId="9" hidden="1"/>
    <cellStyle name="Followed Hyperlink" xfId="5262" builtinId="9" hidden="1"/>
    <cellStyle name="Followed Hyperlink" xfId="5264" builtinId="9" hidden="1"/>
    <cellStyle name="Followed Hyperlink" xfId="5266" builtinId="9" hidden="1"/>
    <cellStyle name="Followed Hyperlink" xfId="5268" builtinId="9" hidden="1"/>
    <cellStyle name="Followed Hyperlink" xfId="5270" builtinId="9" hidden="1"/>
    <cellStyle name="Followed Hyperlink" xfId="5272" builtinId="9" hidden="1"/>
    <cellStyle name="Followed Hyperlink" xfId="5274" builtinId="9" hidden="1"/>
    <cellStyle name="Followed Hyperlink" xfId="5276" builtinId="9" hidden="1"/>
    <cellStyle name="Followed Hyperlink" xfId="5278" builtinId="9" hidden="1"/>
    <cellStyle name="Followed Hyperlink" xfId="5280" builtinId="9" hidden="1"/>
    <cellStyle name="Followed Hyperlink" xfId="5282" builtinId="9" hidden="1"/>
    <cellStyle name="Followed Hyperlink" xfId="5284" builtinId="9" hidden="1"/>
    <cellStyle name="Followed Hyperlink" xfId="5286" builtinId="9" hidden="1"/>
    <cellStyle name="Followed Hyperlink" xfId="5288" builtinId="9" hidden="1"/>
    <cellStyle name="Followed Hyperlink" xfId="5290" builtinId="9" hidden="1"/>
    <cellStyle name="Followed Hyperlink" xfId="5292" builtinId="9" hidden="1"/>
    <cellStyle name="Followed Hyperlink" xfId="5294" builtinId="9" hidden="1"/>
    <cellStyle name="Followed Hyperlink" xfId="5296" builtinId="9" hidden="1"/>
    <cellStyle name="Followed Hyperlink" xfId="5298" builtinId="9" hidden="1"/>
    <cellStyle name="Followed Hyperlink" xfId="5300" builtinId="9" hidden="1"/>
    <cellStyle name="Followed Hyperlink" xfId="5302"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28" builtinId="9" hidden="1"/>
    <cellStyle name="Followed Hyperlink" xfId="5330" builtinId="9" hidden="1"/>
    <cellStyle name="Followed Hyperlink" xfId="5332"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4" builtinId="9" hidden="1"/>
    <cellStyle name="Followed Hyperlink" xfId="5366" builtinId="9" hidden="1"/>
    <cellStyle name="Followed Hyperlink" xfId="5368" builtinId="9" hidden="1"/>
    <cellStyle name="Followed Hyperlink" xfId="5370" builtinId="9" hidden="1"/>
    <cellStyle name="Followed Hyperlink" xfId="5372" builtinId="9" hidden="1"/>
    <cellStyle name="Followed Hyperlink" xfId="5374" builtinId="9" hidden="1"/>
    <cellStyle name="Followed Hyperlink" xfId="5376" builtinId="9" hidden="1"/>
    <cellStyle name="Followed Hyperlink" xfId="5378" builtinId="9" hidden="1"/>
    <cellStyle name="Followed Hyperlink" xfId="5380" builtinId="9" hidden="1"/>
    <cellStyle name="Followed Hyperlink" xfId="5382" builtinId="9" hidden="1"/>
    <cellStyle name="Followed Hyperlink" xfId="5384" builtinId="9" hidden="1"/>
    <cellStyle name="Followed Hyperlink" xfId="5386" builtinId="9" hidden="1"/>
    <cellStyle name="Followed Hyperlink" xfId="5388" builtinId="9" hidden="1"/>
    <cellStyle name="Followed Hyperlink" xfId="5390" builtinId="9" hidden="1"/>
    <cellStyle name="Followed Hyperlink" xfId="5392" builtinId="9" hidden="1"/>
    <cellStyle name="Followed Hyperlink" xfId="5394" builtinId="9" hidden="1"/>
    <cellStyle name="Followed Hyperlink" xfId="5396" builtinId="9" hidden="1"/>
    <cellStyle name="Followed Hyperlink" xfId="5398" builtinId="9" hidden="1"/>
    <cellStyle name="Followed Hyperlink" xfId="5400" builtinId="9" hidden="1"/>
    <cellStyle name="Followed Hyperlink" xfId="5402" builtinId="9" hidden="1"/>
    <cellStyle name="Followed Hyperlink" xfId="5404" builtinId="9" hidden="1"/>
    <cellStyle name="Followed Hyperlink" xfId="5406" builtinId="9" hidden="1"/>
    <cellStyle name="Followed Hyperlink" xfId="5408" builtinId="9" hidden="1"/>
    <cellStyle name="Followed Hyperlink" xfId="5410" builtinId="9" hidden="1"/>
    <cellStyle name="Followed Hyperlink" xfId="5412" builtinId="9" hidden="1"/>
    <cellStyle name="Followed Hyperlink" xfId="5414" builtinId="9" hidden="1"/>
    <cellStyle name="Followed Hyperlink" xfId="5416" builtinId="9" hidden="1"/>
    <cellStyle name="Followed Hyperlink" xfId="5418" builtinId="9" hidden="1"/>
    <cellStyle name="Followed Hyperlink" xfId="5420" builtinId="9" hidden="1"/>
    <cellStyle name="Followed Hyperlink" xfId="5422" builtinId="9" hidden="1"/>
    <cellStyle name="Followed Hyperlink" xfId="5424" builtinId="9" hidden="1"/>
    <cellStyle name="Followed Hyperlink" xfId="5426" builtinId="9" hidden="1"/>
    <cellStyle name="Followed Hyperlink" xfId="5428" builtinId="9" hidden="1"/>
    <cellStyle name="Followed Hyperlink" xfId="5430" builtinId="9" hidden="1"/>
    <cellStyle name="Followed Hyperlink" xfId="5432" builtinId="9" hidden="1"/>
    <cellStyle name="Followed Hyperlink" xfId="5434" builtinId="9" hidden="1"/>
    <cellStyle name="Followed Hyperlink" xfId="5436" builtinId="9" hidden="1"/>
    <cellStyle name="Followed Hyperlink" xfId="5438" builtinId="9" hidden="1"/>
    <cellStyle name="Followed Hyperlink" xfId="5440" builtinId="9" hidden="1"/>
    <cellStyle name="Followed Hyperlink" xfId="5442" builtinId="9" hidden="1"/>
    <cellStyle name="Followed Hyperlink" xfId="5444" builtinId="9" hidden="1"/>
    <cellStyle name="Followed Hyperlink" xfId="5446" builtinId="9" hidden="1"/>
    <cellStyle name="Followed Hyperlink" xfId="5448" builtinId="9" hidden="1"/>
    <cellStyle name="Followed Hyperlink" xfId="5450" builtinId="9" hidden="1"/>
    <cellStyle name="Followed Hyperlink" xfId="5452" builtinId="9" hidden="1"/>
    <cellStyle name="Followed Hyperlink" xfId="5454" builtinId="9" hidden="1"/>
    <cellStyle name="Followed Hyperlink" xfId="5456" builtinId="9" hidden="1"/>
    <cellStyle name="Followed Hyperlink" xfId="5458" builtinId="9" hidden="1"/>
    <cellStyle name="Followed Hyperlink" xfId="5460" builtinId="9" hidden="1"/>
    <cellStyle name="Followed Hyperlink" xfId="5462" builtinId="9" hidden="1"/>
    <cellStyle name="Followed Hyperlink" xfId="5464" builtinId="9" hidden="1"/>
    <cellStyle name="Followed Hyperlink" xfId="5466" builtinId="9" hidden="1"/>
    <cellStyle name="Followed Hyperlink" xfId="5468" builtinId="9" hidden="1"/>
    <cellStyle name="Followed Hyperlink" xfId="5470" builtinId="9" hidden="1"/>
    <cellStyle name="Followed Hyperlink" xfId="5472" builtinId="9" hidden="1"/>
    <cellStyle name="Followed Hyperlink" xfId="5474" builtinId="9" hidden="1"/>
    <cellStyle name="Followed Hyperlink" xfId="5476" builtinId="9" hidden="1"/>
    <cellStyle name="Followed Hyperlink" xfId="5478" builtinId="9" hidden="1"/>
    <cellStyle name="Followed Hyperlink" xfId="5480" builtinId="9" hidden="1"/>
    <cellStyle name="Followed Hyperlink" xfId="5482" builtinId="9" hidden="1"/>
    <cellStyle name="Followed Hyperlink" xfId="5484" builtinId="9" hidden="1"/>
    <cellStyle name="Followed Hyperlink" xfId="5486" builtinId="9" hidden="1"/>
    <cellStyle name="Followed Hyperlink" xfId="5488" builtinId="9" hidden="1"/>
    <cellStyle name="Followed Hyperlink" xfId="5490" builtinId="9" hidden="1"/>
    <cellStyle name="Followed Hyperlink" xfId="5492" builtinId="9" hidden="1"/>
    <cellStyle name="Followed Hyperlink" xfId="5494" builtinId="9" hidden="1"/>
    <cellStyle name="Followed Hyperlink" xfId="5496" builtinId="9" hidden="1"/>
    <cellStyle name="Followed Hyperlink" xfId="5498" builtinId="9" hidden="1"/>
    <cellStyle name="Followed Hyperlink" xfId="5500" builtinId="9" hidden="1"/>
    <cellStyle name="Followed Hyperlink" xfId="5502" builtinId="9" hidden="1"/>
    <cellStyle name="Followed Hyperlink" xfId="5504" builtinId="9" hidden="1"/>
    <cellStyle name="Followed Hyperlink" xfId="5506" builtinId="9" hidden="1"/>
    <cellStyle name="Followed Hyperlink" xfId="5508" builtinId="9" hidden="1"/>
    <cellStyle name="Followed Hyperlink" xfId="5510" builtinId="9" hidden="1"/>
    <cellStyle name="Followed Hyperlink" xfId="5512" builtinId="9" hidden="1"/>
    <cellStyle name="Followed Hyperlink" xfId="5514" builtinId="9" hidden="1"/>
    <cellStyle name="Followed Hyperlink" xfId="5516" builtinId="9" hidden="1"/>
    <cellStyle name="Followed Hyperlink" xfId="5518" builtinId="9" hidden="1"/>
    <cellStyle name="Followed Hyperlink" xfId="5520" builtinId="9" hidden="1"/>
    <cellStyle name="Followed Hyperlink" xfId="5522" builtinId="9" hidden="1"/>
    <cellStyle name="Followed Hyperlink" xfId="5524" builtinId="9" hidden="1"/>
    <cellStyle name="Followed Hyperlink" xfId="5526" builtinId="9" hidden="1"/>
    <cellStyle name="Followed Hyperlink" xfId="5528" builtinId="9" hidden="1"/>
    <cellStyle name="Followed Hyperlink" xfId="5530"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6"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40" builtinId="9" hidden="1"/>
    <cellStyle name="Followed Hyperlink" xfId="5642" builtinId="9" hidden="1"/>
    <cellStyle name="Followed Hyperlink" xfId="5644" builtinId="9" hidden="1"/>
    <cellStyle name="Followed Hyperlink" xfId="5646" builtinId="9" hidden="1"/>
    <cellStyle name="Followed Hyperlink" xfId="5648" builtinId="9" hidden="1"/>
    <cellStyle name="Followed Hyperlink" xfId="5650" builtinId="9" hidden="1"/>
    <cellStyle name="Followed Hyperlink" xfId="5652" builtinId="9" hidden="1"/>
    <cellStyle name="Followed Hyperlink" xfId="5654" builtinId="9" hidden="1"/>
    <cellStyle name="Followed Hyperlink" xfId="5656" builtinId="9" hidden="1"/>
    <cellStyle name="Followed Hyperlink" xfId="5658" builtinId="9" hidden="1"/>
    <cellStyle name="Followed Hyperlink" xfId="5660" builtinId="9" hidden="1"/>
    <cellStyle name="Followed Hyperlink" xfId="5662" builtinId="9" hidden="1"/>
    <cellStyle name="Followed Hyperlink" xfId="5664" builtinId="9" hidden="1"/>
    <cellStyle name="Followed Hyperlink" xfId="5666" builtinId="9" hidden="1"/>
    <cellStyle name="Followed Hyperlink" xfId="5668" builtinId="9" hidden="1"/>
    <cellStyle name="Followed Hyperlink" xfId="5670" builtinId="9" hidden="1"/>
    <cellStyle name="Followed Hyperlink" xfId="5672" builtinId="9" hidden="1"/>
    <cellStyle name="Followed Hyperlink" xfId="5674" builtinId="9" hidden="1"/>
    <cellStyle name="Followed Hyperlink" xfId="5676" builtinId="9" hidden="1"/>
    <cellStyle name="Followed Hyperlink" xfId="5678" builtinId="9" hidden="1"/>
    <cellStyle name="Followed Hyperlink" xfId="5680"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4"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50"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4" builtinId="9" hidden="1"/>
    <cellStyle name="Followed Hyperlink" xfId="5786" builtinId="9" hidden="1"/>
    <cellStyle name="Followed Hyperlink" xfId="5788"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0" builtinId="9" hidden="1"/>
    <cellStyle name="Followed Hyperlink" xfId="5822" builtinId="9" hidden="1"/>
    <cellStyle name="Followed Hyperlink" xfId="5824"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8"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4"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8" builtinId="9" hidden="1"/>
    <cellStyle name="Followed Hyperlink" xfId="5930" builtinId="9" hidden="1"/>
    <cellStyle name="Followed Hyperlink" xfId="5932" builtinId="9" hidden="1"/>
    <cellStyle name="Followed Hyperlink" xfId="5934" builtinId="9" hidden="1"/>
    <cellStyle name="Followed Hyperlink" xfId="5936" builtinId="9" hidden="1"/>
    <cellStyle name="Followed Hyperlink" xfId="5938" builtinId="9" hidden="1"/>
    <cellStyle name="Followed Hyperlink" xfId="5940" builtinId="9" hidden="1"/>
    <cellStyle name="Followed Hyperlink" xfId="5942" builtinId="9" hidden="1"/>
    <cellStyle name="Followed Hyperlink" xfId="5944" builtinId="9" hidden="1"/>
    <cellStyle name="Followed Hyperlink" xfId="5946" builtinId="9" hidden="1"/>
    <cellStyle name="Followed Hyperlink" xfId="5948" builtinId="9" hidden="1"/>
    <cellStyle name="Followed Hyperlink" xfId="5950" builtinId="9" hidden="1"/>
    <cellStyle name="Followed Hyperlink" xfId="5952" builtinId="9" hidden="1"/>
    <cellStyle name="Followed Hyperlink" xfId="5954" builtinId="9" hidden="1"/>
    <cellStyle name="Followed Hyperlink" xfId="5956" builtinId="9" hidden="1"/>
    <cellStyle name="Followed Hyperlink" xfId="5958" builtinId="9" hidden="1"/>
    <cellStyle name="Followed Hyperlink" xfId="5960" builtinId="9" hidden="1"/>
    <cellStyle name="Followed Hyperlink" xfId="5962" builtinId="9" hidden="1"/>
    <cellStyle name="Followed Hyperlink" xfId="5964" builtinId="9" hidden="1"/>
    <cellStyle name="Followed Hyperlink" xfId="5966"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70" builtinId="9" hidden="1"/>
    <cellStyle name="Followed Hyperlink" xfId="6072" builtinId="9" hidden="1"/>
    <cellStyle name="Followed Hyperlink" xfId="6074" builtinId="9" hidden="1"/>
    <cellStyle name="Followed Hyperlink" xfId="6076" builtinId="9" hidden="1"/>
    <cellStyle name="Followed Hyperlink" xfId="6078" builtinId="9" hidden="1"/>
    <cellStyle name="Followed Hyperlink" xfId="6080" builtinId="9" hidden="1"/>
    <cellStyle name="Followed Hyperlink" xfId="6082" builtinId="9" hidden="1"/>
    <cellStyle name="Followed Hyperlink" xfId="6084" builtinId="9" hidden="1"/>
    <cellStyle name="Followed Hyperlink" xfId="6086" builtinId="9" hidden="1"/>
    <cellStyle name="Followed Hyperlink" xfId="6088" builtinId="9" hidden="1"/>
    <cellStyle name="Followed Hyperlink" xfId="6090" builtinId="9" hidden="1"/>
    <cellStyle name="Followed Hyperlink" xfId="6092" builtinId="9" hidden="1"/>
    <cellStyle name="Followed Hyperlink" xfId="6094" builtinId="9" hidden="1"/>
    <cellStyle name="Followed Hyperlink" xfId="6096" builtinId="9" hidden="1"/>
    <cellStyle name="Followed Hyperlink" xfId="6098" builtinId="9" hidden="1"/>
    <cellStyle name="Followed Hyperlink" xfId="6100" builtinId="9" hidden="1"/>
    <cellStyle name="Followed Hyperlink" xfId="6102" builtinId="9" hidden="1"/>
    <cellStyle name="Followed Hyperlink" xfId="6104" builtinId="9" hidden="1"/>
    <cellStyle name="Followed Hyperlink" xfId="6106" builtinId="9" hidden="1"/>
    <cellStyle name="Followed Hyperlink" xfId="6108" builtinId="9" hidden="1"/>
    <cellStyle name="Followed Hyperlink" xfId="6110" builtinId="9" hidden="1"/>
    <cellStyle name="Followed Hyperlink" xfId="6112" builtinId="9" hidden="1"/>
    <cellStyle name="Followed Hyperlink" xfId="6114" builtinId="9" hidden="1"/>
    <cellStyle name="Followed Hyperlink" xfId="6116" builtinId="9" hidden="1"/>
    <cellStyle name="Followed Hyperlink" xfId="6118" builtinId="9" hidden="1"/>
    <cellStyle name="Followed Hyperlink" xfId="6120" builtinId="9" hidden="1"/>
    <cellStyle name="Followed Hyperlink" xfId="6122" builtinId="9" hidden="1"/>
    <cellStyle name="Followed Hyperlink" xfId="6124" builtinId="9" hidden="1"/>
    <cellStyle name="Followed Hyperlink" xfId="6126" builtinId="9" hidden="1"/>
    <cellStyle name="Followed Hyperlink" xfId="6128" builtinId="9" hidden="1"/>
    <cellStyle name="Followed Hyperlink" xfId="6130" builtinId="9" hidden="1"/>
    <cellStyle name="Followed Hyperlink" xfId="6132" builtinId="9" hidden="1"/>
    <cellStyle name="Followed Hyperlink" xfId="6134" builtinId="9" hidden="1"/>
    <cellStyle name="Followed Hyperlink" xfId="6136" builtinId="9" hidden="1"/>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Followed Hyperlink" xfId="6156" builtinId="9" hidden="1"/>
    <cellStyle name="Followed Hyperlink" xfId="6158" builtinId="9" hidden="1"/>
    <cellStyle name="Followed Hyperlink" xfId="6160" builtinId="9" hidden="1"/>
    <cellStyle name="Followed Hyperlink" xfId="6162" builtinId="9" hidden="1"/>
    <cellStyle name="Followed Hyperlink" xfId="6164" builtinId="9" hidden="1"/>
    <cellStyle name="Followed Hyperlink" xfId="6166" builtinId="9" hidden="1"/>
    <cellStyle name="Followed Hyperlink" xfId="6168" builtinId="9" hidden="1"/>
    <cellStyle name="Followed Hyperlink" xfId="6170" builtinId="9" hidden="1"/>
    <cellStyle name="Followed Hyperlink" xfId="6172" builtinId="9" hidden="1"/>
    <cellStyle name="Followed Hyperlink" xfId="6174" builtinId="9" hidden="1"/>
    <cellStyle name="Followed Hyperlink" xfId="6176" builtinId="9" hidden="1"/>
    <cellStyle name="Followed Hyperlink" xfId="6178" builtinId="9" hidden="1"/>
    <cellStyle name="Followed Hyperlink" xfId="6180" builtinId="9" hidden="1"/>
    <cellStyle name="Followed Hyperlink" xfId="6182" builtinId="9" hidden="1"/>
    <cellStyle name="Followed Hyperlink" xfId="6184" builtinId="9" hidden="1"/>
    <cellStyle name="Followed Hyperlink" xfId="6186" builtinId="9" hidden="1"/>
    <cellStyle name="Followed Hyperlink" xfId="6188" builtinId="9" hidden="1"/>
    <cellStyle name="Followed Hyperlink" xfId="6190" builtinId="9" hidden="1"/>
    <cellStyle name="Followed Hyperlink" xfId="6192" builtinId="9" hidden="1"/>
    <cellStyle name="Followed Hyperlink" xfId="6194" builtinId="9" hidden="1"/>
    <cellStyle name="Followed Hyperlink" xfId="6196" builtinId="9" hidden="1"/>
    <cellStyle name="Followed Hyperlink" xfId="6198" builtinId="9" hidden="1"/>
    <cellStyle name="Followed Hyperlink" xfId="6200" builtinId="9" hidden="1"/>
    <cellStyle name="Followed Hyperlink" xfId="6202" builtinId="9" hidden="1"/>
    <cellStyle name="Followed Hyperlink" xfId="6204" builtinId="9" hidden="1"/>
    <cellStyle name="Followed Hyperlink" xfId="6206" builtinId="9" hidden="1"/>
    <cellStyle name="Followed Hyperlink" xfId="6208" builtinId="9" hidden="1"/>
    <cellStyle name="Followed Hyperlink" xfId="6210" builtinId="9" hidden="1"/>
    <cellStyle name="Followed Hyperlink" xfId="6212" builtinId="9" hidden="1"/>
    <cellStyle name="Followed Hyperlink" xfId="6214"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0" builtinId="9" hidden="1"/>
    <cellStyle name="Followed Hyperlink" xfId="6242" builtinId="9" hidden="1"/>
    <cellStyle name="Followed Hyperlink" xfId="6244"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6" builtinId="9" hidden="1"/>
    <cellStyle name="Followed Hyperlink" xfId="6278" builtinId="9" hidden="1"/>
    <cellStyle name="Followed Hyperlink" xfId="6280" builtinId="9" hidden="1"/>
    <cellStyle name="Followed Hyperlink" xfId="6282" builtinId="9" hidden="1"/>
    <cellStyle name="Followed Hyperlink" xfId="6284" builtinId="9" hidden="1"/>
    <cellStyle name="Followed Hyperlink" xfId="6286" builtinId="9" hidden="1"/>
    <cellStyle name="Followed Hyperlink" xfId="6288" builtinId="9" hidden="1"/>
    <cellStyle name="Followed Hyperlink" xfId="6290" builtinId="9" hidden="1"/>
    <cellStyle name="Followed Hyperlink" xfId="6292" builtinId="9" hidden="1"/>
    <cellStyle name="Followed Hyperlink" xfId="6294" builtinId="9" hidden="1"/>
    <cellStyle name="Followed Hyperlink" xfId="6296" builtinId="9" hidden="1"/>
    <cellStyle name="Followed Hyperlink" xfId="6298" builtinId="9" hidden="1"/>
    <cellStyle name="Followed Hyperlink" xfId="6300" builtinId="9" hidden="1"/>
    <cellStyle name="Followed Hyperlink" xfId="6302" builtinId="9" hidden="1"/>
    <cellStyle name="Followed Hyperlink" xfId="6304" builtinId="9" hidden="1"/>
    <cellStyle name="Followed Hyperlink" xfId="6306" builtinId="9" hidden="1"/>
    <cellStyle name="Followed Hyperlink" xfId="6308" builtinId="9" hidden="1"/>
    <cellStyle name="Followed Hyperlink" xfId="6310" builtinId="9" hidden="1"/>
    <cellStyle name="Followed Hyperlink" xfId="6312" builtinId="9" hidden="1"/>
    <cellStyle name="Followed Hyperlink" xfId="6314" builtinId="9" hidden="1"/>
    <cellStyle name="Followed Hyperlink" xfId="6316" builtinId="9" hidden="1"/>
    <cellStyle name="Followed Hyperlink" xfId="6318" builtinId="9" hidden="1"/>
    <cellStyle name="Followed Hyperlink" xfId="6320" builtinId="9" hidden="1"/>
    <cellStyle name="Followed Hyperlink" xfId="6322" builtinId="9" hidden="1"/>
    <cellStyle name="Followed Hyperlink" xfId="6324" builtinId="9" hidden="1"/>
    <cellStyle name="Followed Hyperlink" xfId="6326" builtinId="9" hidden="1"/>
    <cellStyle name="Followed Hyperlink" xfId="6328" builtinId="9" hidden="1"/>
    <cellStyle name="Followed Hyperlink" xfId="6330" builtinId="9" hidden="1"/>
    <cellStyle name="Followed Hyperlink" xfId="6332"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6862"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4" builtinId="9" hidden="1"/>
    <cellStyle name="Followed Hyperlink" xfId="6996" builtinId="9" hidden="1"/>
    <cellStyle name="Followed Hyperlink" xfId="6998" builtinId="9" hidden="1"/>
    <cellStyle name="Followed Hyperlink" xfId="7000" builtinId="9" hidden="1"/>
    <cellStyle name="Followed Hyperlink" xfId="7002" builtinId="9" hidden="1"/>
    <cellStyle name="Followed Hyperlink" xfId="7004" builtinId="9" hidden="1"/>
    <cellStyle name="Followed Hyperlink" xfId="7006" builtinId="9" hidden="1"/>
    <cellStyle name="Followed Hyperlink" xfId="7008"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7022" builtinId="9" hidden="1"/>
    <cellStyle name="Followed Hyperlink" xfId="7024" builtinId="9" hidden="1"/>
    <cellStyle name="Followed Hyperlink" xfId="7026" builtinId="9" hidden="1"/>
    <cellStyle name="Followed Hyperlink" xfId="7028" builtinId="9" hidden="1"/>
    <cellStyle name="Followed Hyperlink" xfId="7030" builtinId="9" hidden="1"/>
    <cellStyle name="Followed Hyperlink" xfId="7032" builtinId="9" hidden="1"/>
    <cellStyle name="Followed Hyperlink" xfId="7034" builtinId="9" hidden="1"/>
    <cellStyle name="Followed Hyperlink" xfId="7036" builtinId="9" hidden="1"/>
    <cellStyle name="Followed Hyperlink" xfId="7038" builtinId="9" hidden="1"/>
    <cellStyle name="Followed Hyperlink" xfId="7040" builtinId="9" hidden="1"/>
    <cellStyle name="Followed Hyperlink" xfId="7042" builtinId="9" hidden="1"/>
    <cellStyle name="Followed Hyperlink" xfId="7044" builtinId="9" hidden="1"/>
    <cellStyle name="Followed Hyperlink" xfId="7046" builtinId="9" hidden="1"/>
    <cellStyle name="Followed Hyperlink" xfId="7048" builtinId="9" hidden="1"/>
    <cellStyle name="Followed Hyperlink" xfId="7050" builtinId="9" hidden="1"/>
    <cellStyle name="Followed Hyperlink" xfId="7052" builtinId="9" hidden="1"/>
    <cellStyle name="Followed Hyperlink" xfId="7054" builtinId="9" hidden="1"/>
    <cellStyle name="Followed Hyperlink" xfId="7056" builtinId="9" hidden="1"/>
    <cellStyle name="Followed Hyperlink" xfId="7058" builtinId="9" hidden="1"/>
    <cellStyle name="Followed Hyperlink" xfId="7060" builtinId="9" hidden="1"/>
    <cellStyle name="Followed Hyperlink" xfId="7062" builtinId="9" hidden="1"/>
    <cellStyle name="Followed Hyperlink" xfId="7064" builtinId="9" hidden="1"/>
    <cellStyle name="Followed Hyperlink" xfId="7066" builtinId="9" hidden="1"/>
    <cellStyle name="Followed Hyperlink" xfId="7068" builtinId="9" hidden="1"/>
    <cellStyle name="Followed Hyperlink" xfId="7070" builtinId="9" hidden="1"/>
    <cellStyle name="Followed Hyperlink" xfId="7072" builtinId="9" hidden="1"/>
    <cellStyle name="Followed Hyperlink" xfId="7074" builtinId="9" hidden="1"/>
    <cellStyle name="Followed Hyperlink" xfId="7076" builtinId="9" hidden="1"/>
    <cellStyle name="Followed Hyperlink" xfId="7078" builtinId="9" hidden="1"/>
    <cellStyle name="Followed Hyperlink" xfId="7080" builtinId="9" hidden="1"/>
    <cellStyle name="Followed Hyperlink" xfId="7082" builtinId="9" hidden="1"/>
    <cellStyle name="Followed Hyperlink" xfId="7084" builtinId="9" hidden="1"/>
    <cellStyle name="Followed Hyperlink" xfId="7086" builtinId="9" hidden="1"/>
    <cellStyle name="Followed Hyperlink" xfId="7088" builtinId="9" hidden="1"/>
    <cellStyle name="Followed Hyperlink" xfId="7090" builtinId="9" hidden="1"/>
    <cellStyle name="Followed Hyperlink" xfId="7092" builtinId="9" hidden="1"/>
    <cellStyle name="Followed Hyperlink" xfId="7094" builtinId="9" hidden="1"/>
    <cellStyle name="Followed Hyperlink" xfId="7096" builtinId="9" hidden="1"/>
    <cellStyle name="Followed Hyperlink" xfId="7098" builtinId="9" hidden="1"/>
    <cellStyle name="Followed Hyperlink" xfId="7100" builtinId="9" hidden="1"/>
    <cellStyle name="Followed Hyperlink" xfId="7102" builtinId="9" hidden="1"/>
    <cellStyle name="Followed Hyperlink" xfId="7104" builtinId="9" hidden="1"/>
    <cellStyle name="Followed Hyperlink" xfId="7106" builtinId="9" hidden="1"/>
    <cellStyle name="Followed Hyperlink" xfId="7108" builtinId="9" hidden="1"/>
    <cellStyle name="Followed Hyperlink" xfId="7110" builtinId="9" hidden="1"/>
    <cellStyle name="Followed Hyperlink" xfId="7112" builtinId="9" hidden="1"/>
    <cellStyle name="Followed Hyperlink" xfId="7114" builtinId="9" hidden="1"/>
    <cellStyle name="Followed Hyperlink" xfId="7116" builtinId="9" hidden="1"/>
    <cellStyle name="Followed Hyperlink" xfId="7118" builtinId="9" hidden="1"/>
    <cellStyle name="Followed Hyperlink" xfId="7120" builtinId="9" hidden="1"/>
    <cellStyle name="Followed Hyperlink" xfId="7122" builtinId="9" hidden="1"/>
    <cellStyle name="Followed Hyperlink" xfId="7124" builtinId="9" hidden="1"/>
    <cellStyle name="Followed Hyperlink" xfId="7126" builtinId="9" hidden="1"/>
    <cellStyle name="Followed Hyperlink" xfId="7128" builtinId="9" hidden="1"/>
    <cellStyle name="Followed Hyperlink" xfId="7130" builtinId="9" hidden="1"/>
    <cellStyle name="Followed Hyperlink" xfId="7132" builtinId="9" hidden="1"/>
    <cellStyle name="Followed Hyperlink" xfId="7134" builtinId="9" hidden="1"/>
    <cellStyle name="Followed Hyperlink" xfId="7136" builtinId="9" hidden="1"/>
    <cellStyle name="Followed Hyperlink" xfId="7138" builtinId="9" hidden="1"/>
    <cellStyle name="Followed Hyperlink" xfId="7140" builtinId="9" hidden="1"/>
    <cellStyle name="Followed Hyperlink" xfId="7142" builtinId="9" hidden="1"/>
    <cellStyle name="Followed Hyperlink" xfId="7144" builtinId="9" hidden="1"/>
    <cellStyle name="Followed Hyperlink" xfId="7146" builtinId="9" hidden="1"/>
    <cellStyle name="Followed Hyperlink" xfId="7148" builtinId="9" hidden="1"/>
    <cellStyle name="Followed Hyperlink" xfId="7150" builtinId="9" hidden="1"/>
    <cellStyle name="Followed Hyperlink" xfId="7152" builtinId="9" hidden="1"/>
    <cellStyle name="Followed Hyperlink" xfId="7154" builtinId="9" hidden="1"/>
    <cellStyle name="Followed Hyperlink" xfId="7156" builtinId="9" hidden="1"/>
    <cellStyle name="Followed Hyperlink" xfId="7158" builtinId="9" hidden="1"/>
    <cellStyle name="Followed Hyperlink" xfId="7160" builtinId="9" hidden="1"/>
    <cellStyle name="Followed Hyperlink" xfId="7162" builtinId="9" hidden="1"/>
    <cellStyle name="Followed Hyperlink" xfId="7164" builtinId="9" hidden="1"/>
    <cellStyle name="Followed Hyperlink" xfId="7166" builtinId="9" hidden="1"/>
    <cellStyle name="Followed Hyperlink" xfId="7168" builtinId="9" hidden="1"/>
    <cellStyle name="Followed Hyperlink" xfId="7170" builtinId="9" hidden="1"/>
    <cellStyle name="Followed Hyperlink" xfId="7172" builtinId="9" hidden="1"/>
    <cellStyle name="Followed Hyperlink" xfId="7174" builtinId="9" hidden="1"/>
    <cellStyle name="Followed Hyperlink" xfId="7176" builtinId="9" hidden="1"/>
    <cellStyle name="Followed Hyperlink" xfId="7178" builtinId="9" hidden="1"/>
    <cellStyle name="Followed Hyperlink" xfId="7180" builtinId="9" hidden="1"/>
    <cellStyle name="Followed Hyperlink" xfId="7182" builtinId="9" hidden="1"/>
    <cellStyle name="Followed Hyperlink" xfId="7184" builtinId="9" hidden="1"/>
    <cellStyle name="Followed Hyperlink" xfId="7186" builtinId="9" hidden="1"/>
    <cellStyle name="Followed Hyperlink" xfId="7188" builtinId="9" hidden="1"/>
    <cellStyle name="Followed Hyperlink" xfId="7190" builtinId="9" hidden="1"/>
    <cellStyle name="Followed Hyperlink" xfId="7192" builtinId="9" hidden="1"/>
    <cellStyle name="Followed Hyperlink" xfId="7194" builtinId="9" hidden="1"/>
    <cellStyle name="Followed Hyperlink" xfId="7196" builtinId="9" hidden="1"/>
    <cellStyle name="Followed Hyperlink" xfId="7198" builtinId="9" hidden="1"/>
    <cellStyle name="Followed Hyperlink" xfId="7200" builtinId="9" hidden="1"/>
    <cellStyle name="Followed Hyperlink" xfId="7202" builtinId="9" hidden="1"/>
    <cellStyle name="Followed Hyperlink" xfId="7204" builtinId="9" hidden="1"/>
    <cellStyle name="Followed Hyperlink" xfId="7206" builtinId="9" hidden="1"/>
    <cellStyle name="Followed Hyperlink" xfId="7208" builtinId="9" hidden="1"/>
    <cellStyle name="Followed Hyperlink" xfId="7210" builtinId="9" hidden="1"/>
    <cellStyle name="Followed Hyperlink" xfId="7212" builtinId="9" hidden="1"/>
    <cellStyle name="Followed Hyperlink" xfId="7214" builtinId="9" hidden="1"/>
    <cellStyle name="Followed Hyperlink" xfId="7216" builtinId="9" hidden="1"/>
    <cellStyle name="Followed Hyperlink" xfId="7218" builtinId="9" hidden="1"/>
    <cellStyle name="Followed Hyperlink" xfId="7220" builtinId="9" hidden="1"/>
    <cellStyle name="Followed Hyperlink" xfId="7222" builtinId="9" hidden="1"/>
    <cellStyle name="Followed Hyperlink" xfId="7224" builtinId="9" hidden="1"/>
    <cellStyle name="Followed Hyperlink" xfId="7226" builtinId="9" hidden="1"/>
    <cellStyle name="Followed Hyperlink" xfId="7228" builtinId="9" hidden="1"/>
    <cellStyle name="Followed Hyperlink" xfId="7230" builtinId="9" hidden="1"/>
    <cellStyle name="Followed Hyperlink" xfId="7232" builtinId="9" hidden="1"/>
    <cellStyle name="Followed Hyperlink" xfId="7234" builtinId="9" hidden="1"/>
    <cellStyle name="Followed Hyperlink" xfId="7236" builtinId="9" hidden="1"/>
    <cellStyle name="Followed Hyperlink" xfId="7238" builtinId="9" hidden="1"/>
    <cellStyle name="Followed Hyperlink" xfId="7240" builtinId="9" hidden="1"/>
    <cellStyle name="Followed Hyperlink" xfId="7242" builtinId="9" hidden="1"/>
    <cellStyle name="Followed Hyperlink" xfId="7244" builtinId="9" hidden="1"/>
    <cellStyle name="Followed Hyperlink" xfId="7246" builtinId="9" hidden="1"/>
    <cellStyle name="Followed Hyperlink" xfId="7248" builtinId="9" hidden="1"/>
    <cellStyle name="Followed Hyperlink" xfId="7250" builtinId="9" hidden="1"/>
    <cellStyle name="Followed Hyperlink" xfId="7252" builtinId="9" hidden="1"/>
    <cellStyle name="Followed Hyperlink" xfId="7254" builtinId="9" hidden="1"/>
    <cellStyle name="Followed Hyperlink" xfId="7256" builtinId="9" hidden="1"/>
    <cellStyle name="Followed Hyperlink" xfId="7258" builtinId="9" hidden="1"/>
    <cellStyle name="Followed Hyperlink" xfId="7260" builtinId="9" hidden="1"/>
    <cellStyle name="Followed Hyperlink" xfId="7262" builtinId="9" hidden="1"/>
    <cellStyle name="Followed Hyperlink" xfId="7264" builtinId="9" hidden="1"/>
    <cellStyle name="Followed Hyperlink" xfId="7266" builtinId="9" hidden="1"/>
    <cellStyle name="Followed Hyperlink" xfId="7268" builtinId="9" hidden="1"/>
    <cellStyle name="Followed Hyperlink" xfId="7270"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2" builtinId="9" hidden="1"/>
    <cellStyle name="Followed Hyperlink" xfId="7304" builtinId="9" hidden="1"/>
    <cellStyle name="Followed Hyperlink" xfId="7306" builtinId="9" hidden="1"/>
    <cellStyle name="Followed Hyperlink" xfId="7308" builtinId="9" hidden="1"/>
    <cellStyle name="Followed Hyperlink" xfId="7310"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4"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80"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hidden="1"/>
    <cellStyle name="Hyperlink" xfId="4327" builtinId="8" hidden="1"/>
    <cellStyle name="Hyperlink" xfId="4329" builtinId="8" hidden="1"/>
    <cellStyle name="Hyperlink" xfId="4331" builtinId="8" hidden="1"/>
    <cellStyle name="Hyperlink" xfId="4333" builtinId="8" hidden="1"/>
    <cellStyle name="Hyperlink" xfId="4335" builtinId="8" hidden="1"/>
    <cellStyle name="Hyperlink" xfId="4337" builtinId="8" hidden="1"/>
    <cellStyle name="Hyperlink" xfId="4339" builtinId="8" hidden="1"/>
    <cellStyle name="Hyperlink" xfId="4341" builtinId="8" hidden="1"/>
    <cellStyle name="Hyperlink" xfId="4343" builtinId="8" hidden="1"/>
    <cellStyle name="Hyperlink" xfId="4345" builtinId="8" hidden="1"/>
    <cellStyle name="Hyperlink" xfId="4347" builtinId="8" hidden="1"/>
    <cellStyle name="Hyperlink" xfId="4349" builtinId="8" hidden="1"/>
    <cellStyle name="Hyperlink" xfId="4351" builtinId="8" hidden="1"/>
    <cellStyle name="Hyperlink" xfId="4353" builtinId="8" hidden="1"/>
    <cellStyle name="Hyperlink" xfId="4355" builtinId="8" hidden="1"/>
    <cellStyle name="Hyperlink" xfId="4357" builtinId="8" hidden="1"/>
    <cellStyle name="Hyperlink" xfId="4359" builtinId="8" hidden="1"/>
    <cellStyle name="Hyperlink" xfId="4361" builtinId="8" hidden="1"/>
    <cellStyle name="Hyperlink" xfId="4363" builtinId="8" hidden="1"/>
    <cellStyle name="Hyperlink" xfId="4365" builtinId="8" hidden="1"/>
    <cellStyle name="Hyperlink" xfId="4367" builtinId="8" hidden="1"/>
    <cellStyle name="Hyperlink" xfId="4369" builtinId="8" hidden="1"/>
    <cellStyle name="Hyperlink" xfId="4371" builtinId="8" hidden="1"/>
    <cellStyle name="Hyperlink" xfId="4373" builtinId="8" hidden="1"/>
    <cellStyle name="Hyperlink" xfId="4375"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Hyperlink" xfId="4617" builtinId="8" hidden="1"/>
    <cellStyle name="Hyperlink" xfId="4619"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3" builtinId="8" hidden="1"/>
    <cellStyle name="Hyperlink" xfId="4645" builtinId="8" hidden="1"/>
    <cellStyle name="Hyperlink" xfId="4647"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79" builtinId="8" hidden="1"/>
    <cellStyle name="Hyperlink" xfId="4681" builtinId="8" hidden="1"/>
    <cellStyle name="Hyperlink" xfId="4683" builtinId="8" hidden="1"/>
    <cellStyle name="Hyperlink" xfId="4685" builtinId="8" hidden="1"/>
    <cellStyle name="Hyperlink" xfId="4687" builtinId="8" hidden="1"/>
    <cellStyle name="Hyperlink" xfId="4689" builtinId="8" hidden="1"/>
    <cellStyle name="Hyperlink" xfId="4691" builtinId="8" hidden="1"/>
    <cellStyle name="Hyperlink" xfId="4693" builtinId="8" hidden="1"/>
    <cellStyle name="Hyperlink" xfId="4695" builtinId="8" hidden="1"/>
    <cellStyle name="Hyperlink" xfId="4697" builtinId="8" hidden="1"/>
    <cellStyle name="Hyperlink" xfId="4699" builtinId="8" hidden="1"/>
    <cellStyle name="Hyperlink" xfId="4701" builtinId="8" hidden="1"/>
    <cellStyle name="Hyperlink" xfId="4703" builtinId="8" hidden="1"/>
    <cellStyle name="Hyperlink" xfId="4705" builtinId="8" hidden="1"/>
    <cellStyle name="Hyperlink" xfId="4707" builtinId="8" hidden="1"/>
    <cellStyle name="Hyperlink" xfId="4709" builtinId="8" hidden="1"/>
    <cellStyle name="Hyperlink" xfId="4711" builtinId="8" hidden="1"/>
    <cellStyle name="Hyperlink" xfId="4713" builtinId="8" hidden="1"/>
    <cellStyle name="Hyperlink" xfId="4715" builtinId="8" hidden="1"/>
    <cellStyle name="Hyperlink" xfId="4717" builtinId="8" hidden="1"/>
    <cellStyle name="Hyperlink" xfId="4719" builtinId="8" hidden="1"/>
    <cellStyle name="Hyperlink" xfId="4721" builtinId="8" hidden="1"/>
    <cellStyle name="Hyperlink" xfId="4723" builtinId="8" hidden="1"/>
    <cellStyle name="Hyperlink" xfId="4725" builtinId="8" hidden="1"/>
    <cellStyle name="Hyperlink" xfId="4727" builtinId="8" hidden="1"/>
    <cellStyle name="Hyperlink" xfId="4729" builtinId="8" hidden="1"/>
    <cellStyle name="Hyperlink" xfId="4731" builtinId="8" hidden="1"/>
    <cellStyle name="Hyperlink" xfId="4733" builtinId="8" hidden="1"/>
    <cellStyle name="Hyperlink" xfId="4735" builtinId="8" hidden="1"/>
    <cellStyle name="Hyperlink" xfId="4737"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4751" builtinId="8" hidden="1"/>
    <cellStyle name="Hyperlink" xfId="4753" builtinId="8" hidden="1"/>
    <cellStyle name="Hyperlink" xfId="4755" builtinId="8" hidden="1"/>
    <cellStyle name="Hyperlink" xfId="4757" builtinId="8" hidden="1"/>
    <cellStyle name="Hyperlink" xfId="4759" builtinId="8" hidden="1"/>
    <cellStyle name="Hyperlink" xfId="4761" builtinId="8" hidden="1"/>
    <cellStyle name="Hyperlink" xfId="4763" builtinId="8" hidden="1"/>
    <cellStyle name="Hyperlink" xfId="4765" builtinId="8" hidden="1"/>
    <cellStyle name="Hyperlink" xfId="4767" builtinId="8" hidden="1"/>
    <cellStyle name="Hyperlink" xfId="4769" builtinId="8" hidden="1"/>
    <cellStyle name="Hyperlink" xfId="4771" builtinId="8" hidden="1"/>
    <cellStyle name="Hyperlink" xfId="4773" builtinId="8" hidden="1"/>
    <cellStyle name="Hyperlink" xfId="4775" builtinId="8" hidden="1"/>
    <cellStyle name="Hyperlink" xfId="4777" builtinId="8" hidden="1"/>
    <cellStyle name="Hyperlink" xfId="4779" builtinId="8" hidden="1"/>
    <cellStyle name="Hyperlink" xfId="4781" builtinId="8" hidden="1"/>
    <cellStyle name="Hyperlink" xfId="4783" builtinId="8" hidden="1"/>
    <cellStyle name="Hyperlink" xfId="4785" builtinId="8" hidden="1"/>
    <cellStyle name="Hyperlink" xfId="4787" builtinId="8" hidden="1"/>
    <cellStyle name="Hyperlink" xfId="4789" builtinId="8" hidden="1"/>
    <cellStyle name="Hyperlink" xfId="4791" builtinId="8" hidden="1"/>
    <cellStyle name="Hyperlink" xfId="4793" builtinId="8" hidden="1"/>
    <cellStyle name="Hyperlink" xfId="4795" builtinId="8" hidden="1"/>
    <cellStyle name="Hyperlink" xfId="4797" builtinId="8" hidden="1"/>
    <cellStyle name="Hyperlink" xfId="4799" builtinId="8" hidden="1"/>
    <cellStyle name="Hyperlink" xfId="4801" builtinId="8" hidden="1"/>
    <cellStyle name="Hyperlink" xfId="4803" builtinId="8" hidden="1"/>
    <cellStyle name="Hyperlink" xfId="4805" builtinId="8" hidden="1"/>
    <cellStyle name="Hyperlink" xfId="4807" builtinId="8" hidden="1"/>
    <cellStyle name="Hyperlink" xfId="4809" builtinId="8" hidden="1"/>
    <cellStyle name="Hyperlink" xfId="4811" builtinId="8" hidden="1"/>
    <cellStyle name="Hyperlink" xfId="4813" builtinId="8" hidden="1"/>
    <cellStyle name="Hyperlink" xfId="4815" builtinId="8" hidden="1"/>
    <cellStyle name="Hyperlink" xfId="4817" builtinId="8" hidden="1"/>
    <cellStyle name="Hyperlink" xfId="4819" builtinId="8" hidden="1"/>
    <cellStyle name="Hyperlink" xfId="4821" builtinId="8" hidden="1"/>
    <cellStyle name="Hyperlink" xfId="4823" builtinId="8" hidden="1"/>
    <cellStyle name="Hyperlink" xfId="4825" builtinId="8" hidden="1"/>
    <cellStyle name="Hyperlink" xfId="4827" builtinId="8" hidden="1"/>
    <cellStyle name="Hyperlink" xfId="4829" builtinId="8" hidden="1"/>
    <cellStyle name="Hyperlink" xfId="4831" builtinId="8" hidden="1"/>
    <cellStyle name="Hyperlink" xfId="4833" builtinId="8" hidden="1"/>
    <cellStyle name="Hyperlink" xfId="4835" builtinId="8" hidden="1"/>
    <cellStyle name="Hyperlink" xfId="4837" builtinId="8" hidden="1"/>
    <cellStyle name="Hyperlink" xfId="4839" builtinId="8" hidden="1"/>
    <cellStyle name="Hyperlink" xfId="4841" builtinId="8" hidden="1"/>
    <cellStyle name="Hyperlink" xfId="4843" builtinId="8" hidden="1"/>
    <cellStyle name="Hyperlink" xfId="4845" builtinId="8" hidden="1"/>
    <cellStyle name="Hyperlink" xfId="4847"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1" builtinId="8" hidden="1"/>
    <cellStyle name="Hyperlink" xfId="4873" builtinId="8" hidden="1"/>
    <cellStyle name="Hyperlink" xfId="4875"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7" builtinId="8" hidden="1"/>
    <cellStyle name="Hyperlink" xfId="4909" builtinId="8" hidden="1"/>
    <cellStyle name="Hyperlink" xfId="4911" builtinId="8" hidden="1"/>
    <cellStyle name="Hyperlink" xfId="4913" builtinId="8" hidden="1"/>
    <cellStyle name="Hyperlink" xfId="4915" builtinId="8" hidden="1"/>
    <cellStyle name="Hyperlink" xfId="4917" builtinId="8" hidden="1"/>
    <cellStyle name="Hyperlink" xfId="4919" builtinId="8" hidden="1"/>
    <cellStyle name="Hyperlink" xfId="4921" builtinId="8" hidden="1"/>
    <cellStyle name="Hyperlink" xfId="4923" builtinId="8" hidden="1"/>
    <cellStyle name="Hyperlink" xfId="4925" builtinId="8" hidden="1"/>
    <cellStyle name="Hyperlink" xfId="4927" builtinId="8" hidden="1"/>
    <cellStyle name="Hyperlink" xfId="4929" builtinId="8" hidden="1"/>
    <cellStyle name="Hyperlink" xfId="4931" builtinId="8" hidden="1"/>
    <cellStyle name="Hyperlink" xfId="4933" builtinId="8" hidden="1"/>
    <cellStyle name="Hyperlink" xfId="4935" builtinId="8" hidden="1"/>
    <cellStyle name="Hyperlink" xfId="4937" builtinId="8" hidden="1"/>
    <cellStyle name="Hyperlink" xfId="4939" builtinId="8" hidden="1"/>
    <cellStyle name="Hyperlink" xfId="4941" builtinId="8" hidden="1"/>
    <cellStyle name="Hyperlink" xfId="4943" builtinId="8" hidden="1"/>
    <cellStyle name="Hyperlink" xfId="4945" builtinId="8" hidden="1"/>
    <cellStyle name="Hyperlink" xfId="4947" builtinId="8" hidden="1"/>
    <cellStyle name="Hyperlink" xfId="4949" builtinId="8" hidden="1"/>
    <cellStyle name="Hyperlink" xfId="4951" builtinId="8" hidden="1"/>
    <cellStyle name="Hyperlink" xfId="4953" builtinId="8" hidden="1"/>
    <cellStyle name="Hyperlink" xfId="4955" builtinId="8" hidden="1"/>
    <cellStyle name="Hyperlink" xfId="4957" builtinId="8" hidden="1"/>
    <cellStyle name="Hyperlink" xfId="4959" builtinId="8" hidden="1"/>
    <cellStyle name="Hyperlink" xfId="4961" builtinId="8" hidden="1"/>
    <cellStyle name="Hyperlink" xfId="4963" builtinId="8" hidden="1"/>
    <cellStyle name="Hyperlink" xfId="4965" builtinId="8" hidden="1"/>
    <cellStyle name="Hyperlink" xfId="4967" builtinId="8" hidden="1"/>
    <cellStyle name="Hyperlink" xfId="4969" builtinId="8" hidden="1"/>
    <cellStyle name="Hyperlink" xfId="4971" builtinId="8" hidden="1"/>
    <cellStyle name="Hyperlink" xfId="4973" builtinId="8" hidden="1"/>
    <cellStyle name="Hyperlink" xfId="4975" builtinId="8" hidden="1"/>
    <cellStyle name="Hyperlink" xfId="4977" builtinId="8" hidden="1"/>
    <cellStyle name="Hyperlink" xfId="4979" builtinId="8" hidden="1"/>
    <cellStyle name="Hyperlink" xfId="4981" builtinId="8" hidden="1"/>
    <cellStyle name="Hyperlink" xfId="4983" builtinId="8" hidden="1"/>
    <cellStyle name="Hyperlink" xfId="4985" builtinId="8" hidden="1"/>
    <cellStyle name="Hyperlink" xfId="4987" builtinId="8" hidden="1"/>
    <cellStyle name="Hyperlink" xfId="4989" builtinId="8" hidden="1"/>
    <cellStyle name="Hyperlink" xfId="4991" builtinId="8" hidden="1"/>
    <cellStyle name="Hyperlink" xfId="4993" builtinId="8" hidden="1"/>
    <cellStyle name="Hyperlink" xfId="4995" builtinId="8" hidden="1"/>
    <cellStyle name="Hyperlink" xfId="4997" builtinId="8" hidden="1"/>
    <cellStyle name="Hyperlink" xfId="4999" builtinId="8" hidden="1"/>
    <cellStyle name="Hyperlink" xfId="5001" builtinId="8" hidden="1"/>
    <cellStyle name="Hyperlink" xfId="5003" builtinId="8" hidden="1"/>
    <cellStyle name="Hyperlink" xfId="5005" builtinId="8" hidden="1"/>
    <cellStyle name="Hyperlink" xfId="5007" builtinId="8" hidden="1"/>
    <cellStyle name="Hyperlink" xfId="5009" builtinId="8" hidden="1"/>
    <cellStyle name="Hyperlink" xfId="5011" builtinId="8" hidden="1"/>
    <cellStyle name="Hyperlink" xfId="5013" builtinId="8" hidden="1"/>
    <cellStyle name="Hyperlink" xfId="5015" builtinId="8" hidden="1"/>
    <cellStyle name="Hyperlink" xfId="5017" builtinId="8" hidden="1"/>
    <cellStyle name="Hyperlink" xfId="5019" builtinId="8" hidden="1"/>
    <cellStyle name="Hyperlink" xfId="5021" builtinId="8" hidden="1"/>
    <cellStyle name="Hyperlink" xfId="5023" builtinId="8" hidden="1"/>
    <cellStyle name="Hyperlink" xfId="5025" builtinId="8" hidden="1"/>
    <cellStyle name="Hyperlink" xfId="5027" builtinId="8" hidden="1"/>
    <cellStyle name="Hyperlink" xfId="5029" builtinId="8" hidden="1"/>
    <cellStyle name="Hyperlink" xfId="5031" builtinId="8" hidden="1"/>
    <cellStyle name="Hyperlink" xfId="5033" builtinId="8" hidden="1"/>
    <cellStyle name="Hyperlink" xfId="5035" builtinId="8" hidden="1"/>
    <cellStyle name="Hyperlink" xfId="5037" builtinId="8" hidden="1"/>
    <cellStyle name="Hyperlink" xfId="5039" builtinId="8" hidden="1"/>
    <cellStyle name="Hyperlink" xfId="5041" builtinId="8" hidden="1"/>
    <cellStyle name="Hyperlink" xfId="5043" builtinId="8" hidden="1"/>
    <cellStyle name="Hyperlink" xfId="5045" builtinId="8" hidden="1"/>
    <cellStyle name="Hyperlink" xfId="5047" builtinId="8" hidden="1"/>
    <cellStyle name="Hyperlink" xfId="5049" builtinId="8" hidden="1"/>
    <cellStyle name="Hyperlink" xfId="5051" builtinId="8" hidden="1"/>
    <cellStyle name="Hyperlink" xfId="5053" builtinId="8" hidden="1"/>
    <cellStyle name="Hyperlink" xfId="5055" builtinId="8" hidden="1"/>
    <cellStyle name="Hyperlink" xfId="5057" builtinId="8" hidden="1"/>
    <cellStyle name="Hyperlink" xfId="5059" builtinId="8" hidden="1"/>
    <cellStyle name="Hyperlink" xfId="5061" builtinId="8" hidden="1"/>
    <cellStyle name="Hyperlink" xfId="5063" builtinId="8" hidden="1"/>
    <cellStyle name="Hyperlink" xfId="5065" builtinId="8" hidden="1"/>
    <cellStyle name="Hyperlink" xfId="5067" builtinId="8" hidden="1"/>
    <cellStyle name="Hyperlink" xfId="5069" builtinId="8" hidden="1"/>
    <cellStyle name="Hyperlink" xfId="5071" builtinId="8" hidden="1"/>
    <cellStyle name="Hyperlink" xfId="5073" builtinId="8" hidden="1"/>
    <cellStyle name="Hyperlink" xfId="5075"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099" builtinId="8" hidden="1"/>
    <cellStyle name="Hyperlink" xfId="5101" builtinId="8" hidden="1"/>
    <cellStyle name="Hyperlink" xfId="5103"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5" builtinId="8" hidden="1"/>
    <cellStyle name="Hyperlink" xfId="5137" builtinId="8" hidden="1"/>
    <cellStyle name="Hyperlink" xfId="5139" builtinId="8" hidden="1"/>
    <cellStyle name="Hyperlink" xfId="5141" builtinId="8" hidden="1"/>
    <cellStyle name="Hyperlink" xfId="5143" builtinId="8" hidden="1"/>
    <cellStyle name="Hyperlink" xfId="5145" builtinId="8" hidden="1"/>
    <cellStyle name="Hyperlink" xfId="5147" builtinId="8" hidden="1"/>
    <cellStyle name="Hyperlink" xfId="5149" builtinId="8" hidden="1"/>
    <cellStyle name="Hyperlink" xfId="5151" builtinId="8" hidden="1"/>
    <cellStyle name="Hyperlink" xfId="5153" builtinId="8" hidden="1"/>
    <cellStyle name="Hyperlink" xfId="5155" builtinId="8" hidden="1"/>
    <cellStyle name="Hyperlink" xfId="5157" builtinId="8" hidden="1"/>
    <cellStyle name="Hyperlink" xfId="5159" builtinId="8" hidden="1"/>
    <cellStyle name="Hyperlink" xfId="5161" builtinId="8" hidden="1"/>
    <cellStyle name="Hyperlink" xfId="5163" builtinId="8" hidden="1"/>
    <cellStyle name="Hyperlink" xfId="5165" builtinId="8" hidden="1"/>
    <cellStyle name="Hyperlink" xfId="5167" builtinId="8" hidden="1"/>
    <cellStyle name="Hyperlink" xfId="5169" builtinId="8" hidden="1"/>
    <cellStyle name="Hyperlink" xfId="5171" builtinId="8" hidden="1"/>
    <cellStyle name="Hyperlink" xfId="5173" builtinId="8" hidden="1"/>
    <cellStyle name="Hyperlink" xfId="5175" builtinId="8" hidden="1"/>
    <cellStyle name="Hyperlink" xfId="5177" builtinId="8" hidden="1"/>
    <cellStyle name="Hyperlink" xfId="5179" builtinId="8" hidden="1"/>
    <cellStyle name="Hyperlink" xfId="5181" builtinId="8" hidden="1"/>
    <cellStyle name="Hyperlink" xfId="5183" builtinId="8" hidden="1"/>
    <cellStyle name="Hyperlink" xfId="5185" builtinId="8" hidden="1"/>
    <cellStyle name="Hyperlink" xfId="5187" builtinId="8" hidden="1"/>
    <cellStyle name="Hyperlink" xfId="5189" builtinId="8" hidden="1"/>
    <cellStyle name="Hyperlink" xfId="5191" builtinId="8" hidden="1"/>
    <cellStyle name="Hyperlink" xfId="5193" builtinId="8" hidden="1"/>
    <cellStyle name="Hyperlink" xfId="5195" builtinId="8" hidden="1"/>
    <cellStyle name="Hyperlink" xfId="5197" builtinId="8" hidden="1"/>
    <cellStyle name="Hyperlink" xfId="5199" builtinId="8" hidden="1"/>
    <cellStyle name="Hyperlink" xfId="5201" builtinId="8" hidden="1"/>
    <cellStyle name="Hyperlink" xfId="5203" builtinId="8" hidden="1"/>
    <cellStyle name="Hyperlink" xfId="5205" builtinId="8" hidden="1"/>
    <cellStyle name="Hyperlink" xfId="5207" builtinId="8" hidden="1"/>
    <cellStyle name="Hyperlink" xfId="5209" builtinId="8" hidden="1"/>
    <cellStyle name="Hyperlink" xfId="5211" builtinId="8" hidden="1"/>
    <cellStyle name="Hyperlink" xfId="5213" builtinId="8" hidden="1"/>
    <cellStyle name="Hyperlink" xfId="5215" builtinId="8" hidden="1"/>
    <cellStyle name="Hyperlink" xfId="5217" builtinId="8" hidden="1"/>
    <cellStyle name="Hyperlink" xfId="5219" builtinId="8" hidden="1"/>
    <cellStyle name="Hyperlink" xfId="5221" builtinId="8" hidden="1"/>
    <cellStyle name="Hyperlink" xfId="5223" builtinId="8" hidden="1"/>
    <cellStyle name="Hyperlink" xfId="5225" builtinId="8" hidden="1"/>
    <cellStyle name="Hyperlink" xfId="5227" builtinId="8" hidden="1"/>
    <cellStyle name="Hyperlink" xfId="5229" builtinId="8" hidden="1"/>
    <cellStyle name="Hyperlink" xfId="5231" builtinId="8" hidden="1"/>
    <cellStyle name="Hyperlink" xfId="5233" builtinId="8" hidden="1"/>
    <cellStyle name="Hyperlink" xfId="5235" builtinId="8" hidden="1"/>
    <cellStyle name="Hyperlink" xfId="5237" builtinId="8" hidden="1"/>
    <cellStyle name="Hyperlink" xfId="5239" builtinId="8" hidden="1"/>
    <cellStyle name="Hyperlink" xfId="5241" builtinId="8" hidden="1"/>
    <cellStyle name="Hyperlink" xfId="5243" builtinId="8" hidden="1"/>
    <cellStyle name="Hyperlink" xfId="5245" builtinId="8" hidden="1"/>
    <cellStyle name="Hyperlink" xfId="5247" builtinId="8" hidden="1"/>
    <cellStyle name="Hyperlink" xfId="5249" builtinId="8" hidden="1"/>
    <cellStyle name="Hyperlink" xfId="5251" builtinId="8" hidden="1"/>
    <cellStyle name="Hyperlink" xfId="5253" builtinId="8" hidden="1"/>
    <cellStyle name="Hyperlink" xfId="5255" builtinId="8" hidden="1"/>
    <cellStyle name="Hyperlink" xfId="5257" builtinId="8" hidden="1"/>
    <cellStyle name="Hyperlink" xfId="5259" builtinId="8" hidden="1"/>
    <cellStyle name="Hyperlink" xfId="5261" builtinId="8" hidden="1"/>
    <cellStyle name="Hyperlink" xfId="5263" builtinId="8" hidden="1"/>
    <cellStyle name="Hyperlink" xfId="5265" builtinId="8" hidden="1"/>
    <cellStyle name="Hyperlink" xfId="5267" builtinId="8" hidden="1"/>
    <cellStyle name="Hyperlink" xfId="5269" builtinId="8" hidden="1"/>
    <cellStyle name="Hyperlink" xfId="5271" builtinId="8" hidden="1"/>
    <cellStyle name="Hyperlink" xfId="5273" builtinId="8" hidden="1"/>
    <cellStyle name="Hyperlink" xfId="5275" builtinId="8" hidden="1"/>
    <cellStyle name="Hyperlink" xfId="5277" builtinId="8" hidden="1"/>
    <cellStyle name="Hyperlink" xfId="5279" builtinId="8" hidden="1"/>
    <cellStyle name="Hyperlink" xfId="5281" builtinId="8" hidden="1"/>
    <cellStyle name="Hyperlink" xfId="5283" builtinId="8" hidden="1"/>
    <cellStyle name="Hyperlink" xfId="5285" builtinId="8" hidden="1"/>
    <cellStyle name="Hyperlink" xfId="5287" builtinId="8" hidden="1"/>
    <cellStyle name="Hyperlink" xfId="5289" builtinId="8" hidden="1"/>
    <cellStyle name="Hyperlink" xfId="5291" builtinId="8" hidden="1"/>
    <cellStyle name="Hyperlink" xfId="5293" builtinId="8" hidden="1"/>
    <cellStyle name="Hyperlink" xfId="5295" builtinId="8" hidden="1"/>
    <cellStyle name="Hyperlink" xfId="5297" builtinId="8" hidden="1"/>
    <cellStyle name="Hyperlink" xfId="5299" builtinId="8" hidden="1"/>
    <cellStyle name="Hyperlink" xfId="5301" builtinId="8" hidden="1"/>
    <cellStyle name="Hyperlink" xfId="5303"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27" builtinId="8" hidden="1"/>
    <cellStyle name="Hyperlink" xfId="5329" builtinId="8" hidden="1"/>
    <cellStyle name="Hyperlink" xfId="5331"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3" builtinId="8" hidden="1"/>
    <cellStyle name="Hyperlink" xfId="5365" builtinId="8" hidden="1"/>
    <cellStyle name="Hyperlink" xfId="5367" builtinId="8" hidden="1"/>
    <cellStyle name="Hyperlink" xfId="5369" builtinId="8" hidden="1"/>
    <cellStyle name="Hyperlink" xfId="5371" builtinId="8" hidden="1"/>
    <cellStyle name="Hyperlink" xfId="5373" builtinId="8" hidden="1"/>
    <cellStyle name="Hyperlink" xfId="5375" builtinId="8" hidden="1"/>
    <cellStyle name="Hyperlink" xfId="5377" builtinId="8" hidden="1"/>
    <cellStyle name="Hyperlink" xfId="5379" builtinId="8" hidden="1"/>
    <cellStyle name="Hyperlink" xfId="5381" builtinId="8" hidden="1"/>
    <cellStyle name="Hyperlink" xfId="5383" builtinId="8" hidden="1"/>
    <cellStyle name="Hyperlink" xfId="5385" builtinId="8" hidden="1"/>
    <cellStyle name="Hyperlink" xfId="5387" builtinId="8" hidden="1"/>
    <cellStyle name="Hyperlink" xfId="5389" builtinId="8" hidden="1"/>
    <cellStyle name="Hyperlink" xfId="5391" builtinId="8" hidden="1"/>
    <cellStyle name="Hyperlink" xfId="5393" builtinId="8" hidden="1"/>
    <cellStyle name="Hyperlink" xfId="5395" builtinId="8" hidden="1"/>
    <cellStyle name="Hyperlink" xfId="5397" builtinId="8" hidden="1"/>
    <cellStyle name="Hyperlink" xfId="5399" builtinId="8" hidden="1"/>
    <cellStyle name="Hyperlink" xfId="5401" builtinId="8" hidden="1"/>
    <cellStyle name="Hyperlink" xfId="5403" builtinId="8" hidden="1"/>
    <cellStyle name="Hyperlink" xfId="5405" builtinId="8" hidden="1"/>
    <cellStyle name="Hyperlink" xfId="5407" builtinId="8" hidden="1"/>
    <cellStyle name="Hyperlink" xfId="5409" builtinId="8" hidden="1"/>
    <cellStyle name="Hyperlink" xfId="5411" builtinId="8" hidden="1"/>
    <cellStyle name="Hyperlink" xfId="5413" builtinId="8" hidden="1"/>
    <cellStyle name="Hyperlink" xfId="5415" builtinId="8" hidden="1"/>
    <cellStyle name="Hyperlink" xfId="5417" builtinId="8" hidden="1"/>
    <cellStyle name="Hyperlink" xfId="5419" builtinId="8" hidden="1"/>
    <cellStyle name="Hyperlink" xfId="5421" builtinId="8" hidden="1"/>
    <cellStyle name="Hyperlink" xfId="5423" builtinId="8" hidden="1"/>
    <cellStyle name="Hyperlink" xfId="5425" builtinId="8" hidden="1"/>
    <cellStyle name="Hyperlink" xfId="5427" builtinId="8" hidden="1"/>
    <cellStyle name="Hyperlink" xfId="5429" builtinId="8" hidden="1"/>
    <cellStyle name="Hyperlink" xfId="5431" builtinId="8" hidden="1"/>
    <cellStyle name="Hyperlink" xfId="5433" builtinId="8" hidden="1"/>
    <cellStyle name="Hyperlink" xfId="5435" builtinId="8" hidden="1"/>
    <cellStyle name="Hyperlink" xfId="5437" builtinId="8" hidden="1"/>
    <cellStyle name="Hyperlink" xfId="5439" builtinId="8" hidden="1"/>
    <cellStyle name="Hyperlink" xfId="5441" builtinId="8" hidden="1"/>
    <cellStyle name="Hyperlink" xfId="5443" builtinId="8" hidden="1"/>
    <cellStyle name="Hyperlink" xfId="5445" builtinId="8" hidden="1"/>
    <cellStyle name="Hyperlink" xfId="5447" builtinId="8" hidden="1"/>
    <cellStyle name="Hyperlink" xfId="5449" builtinId="8" hidden="1"/>
    <cellStyle name="Hyperlink" xfId="5451" builtinId="8" hidden="1"/>
    <cellStyle name="Hyperlink" xfId="5453" builtinId="8" hidden="1"/>
    <cellStyle name="Hyperlink" xfId="5455" builtinId="8" hidden="1"/>
    <cellStyle name="Hyperlink" xfId="5457" builtinId="8" hidden="1"/>
    <cellStyle name="Hyperlink" xfId="5459" builtinId="8" hidden="1"/>
    <cellStyle name="Hyperlink" xfId="5461" builtinId="8" hidden="1"/>
    <cellStyle name="Hyperlink" xfId="5463" builtinId="8" hidden="1"/>
    <cellStyle name="Hyperlink" xfId="5465" builtinId="8" hidden="1"/>
    <cellStyle name="Hyperlink" xfId="5467" builtinId="8" hidden="1"/>
    <cellStyle name="Hyperlink" xfId="5469" builtinId="8" hidden="1"/>
    <cellStyle name="Hyperlink" xfId="5471" builtinId="8" hidden="1"/>
    <cellStyle name="Hyperlink" xfId="5473" builtinId="8" hidden="1"/>
    <cellStyle name="Hyperlink" xfId="5475" builtinId="8" hidden="1"/>
    <cellStyle name="Hyperlink" xfId="5477" builtinId="8" hidden="1"/>
    <cellStyle name="Hyperlink" xfId="5479" builtinId="8" hidden="1"/>
    <cellStyle name="Hyperlink" xfId="5481" builtinId="8" hidden="1"/>
    <cellStyle name="Hyperlink" xfId="5483" builtinId="8" hidden="1"/>
    <cellStyle name="Hyperlink" xfId="5485" builtinId="8" hidden="1"/>
    <cellStyle name="Hyperlink" xfId="5487" builtinId="8" hidden="1"/>
    <cellStyle name="Hyperlink" xfId="5489" builtinId="8" hidden="1"/>
    <cellStyle name="Hyperlink" xfId="5491" builtinId="8" hidden="1"/>
    <cellStyle name="Hyperlink" xfId="5493" builtinId="8" hidden="1"/>
    <cellStyle name="Hyperlink" xfId="5495" builtinId="8" hidden="1"/>
    <cellStyle name="Hyperlink" xfId="5497" builtinId="8" hidden="1"/>
    <cellStyle name="Hyperlink" xfId="5499" builtinId="8" hidden="1"/>
    <cellStyle name="Hyperlink" xfId="5501" builtinId="8" hidden="1"/>
    <cellStyle name="Hyperlink" xfId="5503" builtinId="8" hidden="1"/>
    <cellStyle name="Hyperlink" xfId="5505" builtinId="8" hidden="1"/>
    <cellStyle name="Hyperlink" xfId="5507" builtinId="8" hidden="1"/>
    <cellStyle name="Hyperlink" xfId="5509" builtinId="8" hidden="1"/>
    <cellStyle name="Hyperlink" xfId="5511" builtinId="8" hidden="1"/>
    <cellStyle name="Hyperlink" xfId="5513" builtinId="8" hidden="1"/>
    <cellStyle name="Hyperlink" xfId="5515" builtinId="8" hidden="1"/>
    <cellStyle name="Hyperlink" xfId="5517" builtinId="8" hidden="1"/>
    <cellStyle name="Hyperlink" xfId="5519" builtinId="8" hidden="1"/>
    <cellStyle name="Hyperlink" xfId="5521" builtinId="8" hidden="1"/>
    <cellStyle name="Hyperlink" xfId="5523" builtinId="8" hidden="1"/>
    <cellStyle name="Hyperlink" xfId="5525" builtinId="8" hidden="1"/>
    <cellStyle name="Hyperlink" xfId="5527" builtinId="8" hidden="1"/>
    <cellStyle name="Hyperlink" xfId="5529" builtinId="8" hidden="1"/>
    <cellStyle name="Hyperlink" xfId="5531"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55" builtinId="8" hidden="1"/>
    <cellStyle name="Hyperlink" xfId="5557" builtinId="8" hidden="1"/>
    <cellStyle name="Hyperlink" xfId="5559"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1" builtinId="8" hidden="1"/>
    <cellStyle name="Hyperlink" xfId="5593" builtinId="8" hidden="1"/>
    <cellStyle name="Hyperlink" xfId="5595" builtinId="8" hidden="1"/>
    <cellStyle name="Hyperlink" xfId="5597" builtinId="8" hidden="1"/>
    <cellStyle name="Hyperlink" xfId="5599" builtinId="8" hidden="1"/>
    <cellStyle name="Hyperlink" xfId="5601" builtinId="8" hidden="1"/>
    <cellStyle name="Hyperlink" xfId="5603" builtinId="8" hidden="1"/>
    <cellStyle name="Hyperlink" xfId="5605" builtinId="8" hidden="1"/>
    <cellStyle name="Hyperlink" xfId="5607" builtinId="8" hidden="1"/>
    <cellStyle name="Hyperlink" xfId="5609" builtinId="8" hidden="1"/>
    <cellStyle name="Hyperlink" xfId="5611" builtinId="8" hidden="1"/>
    <cellStyle name="Hyperlink" xfId="5613" builtinId="8" hidden="1"/>
    <cellStyle name="Hyperlink" xfId="5615" builtinId="8" hidden="1"/>
    <cellStyle name="Hyperlink" xfId="5617" builtinId="8" hidden="1"/>
    <cellStyle name="Hyperlink" xfId="5619" builtinId="8" hidden="1"/>
    <cellStyle name="Hyperlink" xfId="5621" builtinId="8" hidden="1"/>
    <cellStyle name="Hyperlink" xfId="5623" builtinId="8" hidden="1"/>
    <cellStyle name="Hyperlink" xfId="5625" builtinId="8" hidden="1"/>
    <cellStyle name="Hyperlink" xfId="5627" builtinId="8" hidden="1"/>
    <cellStyle name="Hyperlink" xfId="5629" builtinId="8" hidden="1"/>
    <cellStyle name="Hyperlink" xfId="5631" builtinId="8" hidden="1"/>
    <cellStyle name="Hyperlink" xfId="5633" builtinId="8" hidden="1"/>
    <cellStyle name="Hyperlink" xfId="5635" builtinId="8" hidden="1"/>
    <cellStyle name="Hyperlink" xfId="5637" builtinId="8" hidden="1"/>
    <cellStyle name="Hyperlink" xfId="5639" builtinId="8" hidden="1"/>
    <cellStyle name="Hyperlink" xfId="5641" builtinId="8" hidden="1"/>
    <cellStyle name="Hyperlink" xfId="5643" builtinId="8" hidden="1"/>
    <cellStyle name="Hyperlink" xfId="5645" builtinId="8" hidden="1"/>
    <cellStyle name="Hyperlink" xfId="5647" builtinId="8" hidden="1"/>
    <cellStyle name="Hyperlink" xfId="5649" builtinId="8" hidden="1"/>
    <cellStyle name="Hyperlink" xfId="5651" builtinId="8" hidden="1"/>
    <cellStyle name="Hyperlink" xfId="5653" builtinId="8" hidden="1"/>
    <cellStyle name="Hyperlink" xfId="5655" builtinId="8" hidden="1"/>
    <cellStyle name="Hyperlink" xfId="5657" builtinId="8" hidden="1"/>
    <cellStyle name="Hyperlink" xfId="5659" builtinId="8" hidden="1"/>
    <cellStyle name="Hyperlink" xfId="5661" builtinId="8" hidden="1"/>
    <cellStyle name="Hyperlink" xfId="5663" builtinId="8" hidden="1"/>
    <cellStyle name="Hyperlink" xfId="5665" builtinId="8" hidden="1"/>
    <cellStyle name="Hyperlink" xfId="5667" builtinId="8" hidden="1"/>
    <cellStyle name="Hyperlink" xfId="5669" builtinId="8" hidden="1"/>
    <cellStyle name="Hyperlink" xfId="5671" builtinId="8" hidden="1"/>
    <cellStyle name="Hyperlink" xfId="5673" builtinId="8" hidden="1"/>
    <cellStyle name="Hyperlink" xfId="5675" builtinId="8" hidden="1"/>
    <cellStyle name="Hyperlink" xfId="5677" builtinId="8" hidden="1"/>
    <cellStyle name="Hyperlink" xfId="5679" builtinId="8" hidden="1"/>
    <cellStyle name="Hyperlink" xfId="5681" builtinId="8" hidden="1"/>
    <cellStyle name="Hyperlink" xfId="5683" builtinId="8" hidden="1"/>
    <cellStyle name="Hyperlink" xfId="5685" builtinId="8" hidden="1"/>
    <cellStyle name="Hyperlink" xfId="5687" builtinId="8" hidden="1"/>
    <cellStyle name="Hyperlink" xfId="5689" builtinId="8" hidden="1"/>
    <cellStyle name="Hyperlink" xfId="5691" builtinId="8" hidden="1"/>
    <cellStyle name="Hyperlink" xfId="5693" builtinId="8" hidden="1"/>
    <cellStyle name="Hyperlink" xfId="5695" builtinId="8" hidden="1"/>
    <cellStyle name="Hyperlink" xfId="5697" builtinId="8" hidden="1"/>
    <cellStyle name="Hyperlink" xfId="5699" builtinId="8" hidden="1"/>
    <cellStyle name="Hyperlink" xfId="5701" builtinId="8" hidden="1"/>
    <cellStyle name="Hyperlink" xfId="5703" builtinId="8" hidden="1"/>
    <cellStyle name="Hyperlink" xfId="5705" builtinId="8" hidden="1"/>
    <cellStyle name="Hyperlink" xfId="5707" builtinId="8" hidden="1"/>
    <cellStyle name="Hyperlink" xfId="5709" builtinId="8" hidden="1"/>
    <cellStyle name="Hyperlink" xfId="5711" builtinId="8" hidden="1"/>
    <cellStyle name="Hyperlink" xfId="5713" builtinId="8" hidden="1"/>
    <cellStyle name="Hyperlink" xfId="5715" builtinId="8" hidden="1"/>
    <cellStyle name="Hyperlink" xfId="5717" builtinId="8" hidden="1"/>
    <cellStyle name="Hyperlink" xfId="5719" builtinId="8" hidden="1"/>
    <cellStyle name="Hyperlink" xfId="5721" builtinId="8" hidden="1"/>
    <cellStyle name="Hyperlink" xfId="5723" builtinId="8" hidden="1"/>
    <cellStyle name="Hyperlink" xfId="5725" builtinId="8" hidden="1"/>
    <cellStyle name="Hyperlink" xfId="5727" builtinId="8" hidden="1"/>
    <cellStyle name="Hyperlink" xfId="5729" builtinId="8" hidden="1"/>
    <cellStyle name="Hyperlink" xfId="5731" builtinId="8" hidden="1"/>
    <cellStyle name="Hyperlink" xfId="5733" builtinId="8" hidden="1"/>
    <cellStyle name="Hyperlink" xfId="5735" builtinId="8" hidden="1"/>
    <cellStyle name="Hyperlink" xfId="5737" builtinId="8" hidden="1"/>
    <cellStyle name="Hyperlink" xfId="5739" builtinId="8" hidden="1"/>
    <cellStyle name="Hyperlink" xfId="5741" builtinId="8" hidden="1"/>
    <cellStyle name="Hyperlink" xfId="5743" builtinId="8" hidden="1"/>
    <cellStyle name="Hyperlink" xfId="5745" builtinId="8" hidden="1"/>
    <cellStyle name="Hyperlink" xfId="5747" builtinId="8" hidden="1"/>
    <cellStyle name="Hyperlink" xfId="5749" builtinId="8" hidden="1"/>
    <cellStyle name="Hyperlink" xfId="5751" builtinId="8" hidden="1"/>
    <cellStyle name="Hyperlink" xfId="5753" builtinId="8" hidden="1"/>
    <cellStyle name="Hyperlink" xfId="5755" builtinId="8" hidden="1"/>
    <cellStyle name="Hyperlink" xfId="5757" builtinId="8" hidden="1"/>
    <cellStyle name="Hyperlink" xfId="5759"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3" builtinId="8" hidden="1"/>
    <cellStyle name="Hyperlink" xfId="5785" builtinId="8" hidden="1"/>
    <cellStyle name="Hyperlink" xfId="5787"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19" builtinId="8" hidden="1"/>
    <cellStyle name="Hyperlink" xfId="5821" builtinId="8" hidden="1"/>
    <cellStyle name="Hyperlink" xfId="5823" builtinId="8" hidden="1"/>
    <cellStyle name="Hyperlink" xfId="5825" builtinId="8" hidden="1"/>
    <cellStyle name="Hyperlink" xfId="5827" builtinId="8" hidden="1"/>
    <cellStyle name="Hyperlink" xfId="5829" builtinId="8" hidden="1"/>
    <cellStyle name="Hyperlink" xfId="5831" builtinId="8" hidden="1"/>
    <cellStyle name="Hyperlink" xfId="5833" builtinId="8" hidden="1"/>
    <cellStyle name="Hyperlink" xfId="5835" builtinId="8" hidden="1"/>
    <cellStyle name="Hyperlink" xfId="5837" builtinId="8" hidden="1"/>
    <cellStyle name="Hyperlink" xfId="5839" builtinId="8" hidden="1"/>
    <cellStyle name="Hyperlink" xfId="5841" builtinId="8" hidden="1"/>
    <cellStyle name="Hyperlink" xfId="5843" builtinId="8" hidden="1"/>
    <cellStyle name="Hyperlink" xfId="5845" builtinId="8" hidden="1"/>
    <cellStyle name="Hyperlink" xfId="5847" builtinId="8" hidden="1"/>
    <cellStyle name="Hyperlink" xfId="5849" builtinId="8" hidden="1"/>
    <cellStyle name="Hyperlink" xfId="5851" builtinId="8" hidden="1"/>
    <cellStyle name="Hyperlink" xfId="5853" builtinId="8" hidden="1"/>
    <cellStyle name="Hyperlink" xfId="5855" builtinId="8" hidden="1"/>
    <cellStyle name="Hyperlink" xfId="5857" builtinId="8" hidden="1"/>
    <cellStyle name="Hyperlink" xfId="5859" builtinId="8" hidden="1"/>
    <cellStyle name="Hyperlink" xfId="5861" builtinId="8" hidden="1"/>
    <cellStyle name="Hyperlink" xfId="5863" builtinId="8" hidden="1"/>
    <cellStyle name="Hyperlink" xfId="5865" builtinId="8" hidden="1"/>
    <cellStyle name="Hyperlink" xfId="5867" builtinId="8" hidden="1"/>
    <cellStyle name="Hyperlink" xfId="5869" builtinId="8" hidden="1"/>
    <cellStyle name="Hyperlink" xfId="5871" builtinId="8" hidden="1"/>
    <cellStyle name="Hyperlink" xfId="5873" builtinId="8" hidden="1"/>
    <cellStyle name="Hyperlink" xfId="5875" builtinId="8" hidden="1"/>
    <cellStyle name="Hyperlink" xfId="5877" builtinId="8" hidden="1"/>
    <cellStyle name="Hyperlink" xfId="5879" builtinId="8" hidden="1"/>
    <cellStyle name="Hyperlink" xfId="5881" builtinId="8" hidden="1"/>
    <cellStyle name="Hyperlink" xfId="5883" builtinId="8" hidden="1"/>
    <cellStyle name="Hyperlink" xfId="5885" builtinId="8" hidden="1"/>
    <cellStyle name="Hyperlink" xfId="5887" builtinId="8" hidden="1"/>
    <cellStyle name="Hyperlink" xfId="5889" builtinId="8" hidden="1"/>
    <cellStyle name="Hyperlink" xfId="5891" builtinId="8" hidden="1"/>
    <cellStyle name="Hyperlink" xfId="5893" builtinId="8" hidden="1"/>
    <cellStyle name="Hyperlink" xfId="5895" builtinId="8" hidden="1"/>
    <cellStyle name="Hyperlink" xfId="5897" builtinId="8" hidden="1"/>
    <cellStyle name="Hyperlink" xfId="5899" builtinId="8" hidden="1"/>
    <cellStyle name="Hyperlink" xfId="5901" builtinId="8" hidden="1"/>
    <cellStyle name="Hyperlink" xfId="5903" builtinId="8" hidden="1"/>
    <cellStyle name="Hyperlink" xfId="5905" builtinId="8" hidden="1"/>
    <cellStyle name="Hyperlink" xfId="5907" builtinId="8" hidden="1"/>
    <cellStyle name="Hyperlink" xfId="5909" builtinId="8" hidden="1"/>
    <cellStyle name="Hyperlink" xfId="5911" builtinId="8" hidden="1"/>
    <cellStyle name="Hyperlink" xfId="5913" builtinId="8" hidden="1"/>
    <cellStyle name="Hyperlink" xfId="5915" builtinId="8" hidden="1"/>
    <cellStyle name="Hyperlink" xfId="5917" builtinId="8" hidden="1"/>
    <cellStyle name="Hyperlink" xfId="5919" builtinId="8" hidden="1"/>
    <cellStyle name="Hyperlink" xfId="5921" builtinId="8" hidden="1"/>
    <cellStyle name="Hyperlink" xfId="5923" builtinId="8" hidden="1"/>
    <cellStyle name="Hyperlink" xfId="5925" builtinId="8" hidden="1"/>
    <cellStyle name="Hyperlink" xfId="5927" builtinId="8" hidden="1"/>
    <cellStyle name="Hyperlink" xfId="5929" builtinId="8" hidden="1"/>
    <cellStyle name="Hyperlink" xfId="5931" builtinId="8" hidden="1"/>
    <cellStyle name="Hyperlink" xfId="5933" builtinId="8" hidden="1"/>
    <cellStyle name="Hyperlink" xfId="5935" builtinId="8" hidden="1"/>
    <cellStyle name="Hyperlink" xfId="5937" builtinId="8" hidden="1"/>
    <cellStyle name="Hyperlink" xfId="5939" builtinId="8" hidden="1"/>
    <cellStyle name="Hyperlink" xfId="5941" builtinId="8" hidden="1"/>
    <cellStyle name="Hyperlink" xfId="5943" builtinId="8" hidden="1"/>
    <cellStyle name="Hyperlink" xfId="5945" builtinId="8" hidden="1"/>
    <cellStyle name="Hyperlink" xfId="5947" builtinId="8" hidden="1"/>
    <cellStyle name="Hyperlink" xfId="5949" builtinId="8" hidden="1"/>
    <cellStyle name="Hyperlink" xfId="5951" builtinId="8" hidden="1"/>
    <cellStyle name="Hyperlink" xfId="5953" builtinId="8" hidden="1"/>
    <cellStyle name="Hyperlink" xfId="5955" builtinId="8" hidden="1"/>
    <cellStyle name="Hyperlink" xfId="5957" builtinId="8" hidden="1"/>
    <cellStyle name="Hyperlink" xfId="5959" builtinId="8" hidden="1"/>
    <cellStyle name="Hyperlink" xfId="5961" builtinId="8" hidden="1"/>
    <cellStyle name="Hyperlink" xfId="5963" builtinId="8" hidden="1"/>
    <cellStyle name="Hyperlink" xfId="5965" builtinId="8" hidden="1"/>
    <cellStyle name="Hyperlink" xfId="5967" builtinId="8" hidden="1"/>
    <cellStyle name="Hyperlink" xfId="5969" builtinId="8" hidden="1"/>
    <cellStyle name="Hyperlink" xfId="5971" builtinId="8" hidden="1"/>
    <cellStyle name="Hyperlink" xfId="5973" builtinId="8" hidden="1"/>
    <cellStyle name="Hyperlink" xfId="5975" builtinId="8" hidden="1"/>
    <cellStyle name="Hyperlink" xfId="5977" builtinId="8" hidden="1"/>
    <cellStyle name="Hyperlink" xfId="5979" builtinId="8" hidden="1"/>
    <cellStyle name="Hyperlink" xfId="5981" builtinId="8" hidden="1"/>
    <cellStyle name="Hyperlink" xfId="5983" builtinId="8" hidden="1"/>
    <cellStyle name="Hyperlink" xfId="5985" builtinId="8" hidden="1"/>
    <cellStyle name="Hyperlink" xfId="5987"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1" builtinId="8" hidden="1"/>
    <cellStyle name="Hyperlink" xfId="6013" builtinId="8" hidden="1"/>
    <cellStyle name="Hyperlink" xfId="6015"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7" builtinId="8" hidden="1"/>
    <cellStyle name="Hyperlink" xfId="6049" builtinId="8" hidden="1"/>
    <cellStyle name="Hyperlink" xfId="6051" builtinId="8" hidden="1"/>
    <cellStyle name="Hyperlink" xfId="6053" builtinId="8" hidden="1"/>
    <cellStyle name="Hyperlink" xfId="6055" builtinId="8" hidden="1"/>
    <cellStyle name="Hyperlink" xfId="6057" builtinId="8" hidden="1"/>
    <cellStyle name="Hyperlink" xfId="6059" builtinId="8" hidden="1"/>
    <cellStyle name="Hyperlink" xfId="6061" builtinId="8" hidden="1"/>
    <cellStyle name="Hyperlink" xfId="6063" builtinId="8" hidden="1"/>
    <cellStyle name="Hyperlink" xfId="6065" builtinId="8" hidden="1"/>
    <cellStyle name="Hyperlink" xfId="6067" builtinId="8" hidden="1"/>
    <cellStyle name="Hyperlink" xfId="6069" builtinId="8" hidden="1"/>
    <cellStyle name="Hyperlink" xfId="6071" builtinId="8" hidden="1"/>
    <cellStyle name="Hyperlink" xfId="6073" builtinId="8" hidden="1"/>
    <cellStyle name="Hyperlink" xfId="6075" builtinId="8" hidden="1"/>
    <cellStyle name="Hyperlink" xfId="6077" builtinId="8" hidden="1"/>
    <cellStyle name="Hyperlink" xfId="6079" builtinId="8" hidden="1"/>
    <cellStyle name="Hyperlink" xfId="6081" builtinId="8" hidden="1"/>
    <cellStyle name="Hyperlink" xfId="6083" builtinId="8" hidden="1"/>
    <cellStyle name="Hyperlink" xfId="6085" builtinId="8" hidden="1"/>
    <cellStyle name="Hyperlink" xfId="6087" builtinId="8" hidden="1"/>
    <cellStyle name="Hyperlink" xfId="6089" builtinId="8" hidden="1"/>
    <cellStyle name="Hyperlink" xfId="6091" builtinId="8" hidden="1"/>
    <cellStyle name="Hyperlink" xfId="6093" builtinId="8" hidden="1"/>
    <cellStyle name="Hyperlink" xfId="6095" builtinId="8" hidden="1"/>
    <cellStyle name="Hyperlink" xfId="6097" builtinId="8" hidden="1"/>
    <cellStyle name="Hyperlink" xfId="6099" builtinId="8" hidden="1"/>
    <cellStyle name="Hyperlink" xfId="6101" builtinId="8" hidden="1"/>
    <cellStyle name="Hyperlink" xfId="6103" builtinId="8" hidden="1"/>
    <cellStyle name="Hyperlink" xfId="6105" builtinId="8" hidden="1"/>
    <cellStyle name="Hyperlink" xfId="6107" builtinId="8" hidden="1"/>
    <cellStyle name="Hyperlink" xfId="6109" builtinId="8" hidden="1"/>
    <cellStyle name="Hyperlink" xfId="6111" builtinId="8" hidden="1"/>
    <cellStyle name="Hyperlink" xfId="6113" builtinId="8" hidden="1"/>
    <cellStyle name="Hyperlink" xfId="6115" builtinId="8" hidden="1"/>
    <cellStyle name="Hyperlink" xfId="6117" builtinId="8" hidden="1"/>
    <cellStyle name="Hyperlink" xfId="6119" builtinId="8" hidden="1"/>
    <cellStyle name="Hyperlink" xfId="6121" builtinId="8" hidden="1"/>
    <cellStyle name="Hyperlink" xfId="6123" builtinId="8" hidden="1"/>
    <cellStyle name="Hyperlink" xfId="6125" builtinId="8" hidden="1"/>
    <cellStyle name="Hyperlink" xfId="6127" builtinId="8" hidden="1"/>
    <cellStyle name="Hyperlink" xfId="6129" builtinId="8" hidden="1"/>
    <cellStyle name="Hyperlink" xfId="6131" builtinId="8" hidden="1"/>
    <cellStyle name="Hyperlink" xfId="6133" builtinId="8" hidden="1"/>
    <cellStyle name="Hyperlink" xfId="6135" builtinId="8" hidden="1"/>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Hyperlink" xfId="6155" builtinId="8" hidden="1"/>
    <cellStyle name="Hyperlink" xfId="6157" builtinId="8" hidden="1"/>
    <cellStyle name="Hyperlink" xfId="6159" builtinId="8" hidden="1"/>
    <cellStyle name="Hyperlink" xfId="6161" builtinId="8" hidden="1"/>
    <cellStyle name="Hyperlink" xfId="6163" builtinId="8" hidden="1"/>
    <cellStyle name="Hyperlink" xfId="6165" builtinId="8" hidden="1"/>
    <cellStyle name="Hyperlink" xfId="6167" builtinId="8" hidden="1"/>
    <cellStyle name="Hyperlink" xfId="6169" builtinId="8" hidden="1"/>
    <cellStyle name="Hyperlink" xfId="6171" builtinId="8" hidden="1"/>
    <cellStyle name="Hyperlink" xfId="6173" builtinId="8" hidden="1"/>
    <cellStyle name="Hyperlink" xfId="6175" builtinId="8" hidden="1"/>
    <cellStyle name="Hyperlink" xfId="6177" builtinId="8" hidden="1"/>
    <cellStyle name="Hyperlink" xfId="6179" builtinId="8" hidden="1"/>
    <cellStyle name="Hyperlink" xfId="6181" builtinId="8" hidden="1"/>
    <cellStyle name="Hyperlink" xfId="6183" builtinId="8" hidden="1"/>
    <cellStyle name="Hyperlink" xfId="6185" builtinId="8" hidden="1"/>
    <cellStyle name="Hyperlink" xfId="6187" builtinId="8" hidden="1"/>
    <cellStyle name="Hyperlink" xfId="6189" builtinId="8" hidden="1"/>
    <cellStyle name="Hyperlink" xfId="6191" builtinId="8" hidden="1"/>
    <cellStyle name="Hyperlink" xfId="6193" builtinId="8" hidden="1"/>
    <cellStyle name="Hyperlink" xfId="6195" builtinId="8" hidden="1"/>
    <cellStyle name="Hyperlink" xfId="6197" builtinId="8" hidden="1"/>
    <cellStyle name="Hyperlink" xfId="6199" builtinId="8" hidden="1"/>
    <cellStyle name="Hyperlink" xfId="6201" builtinId="8" hidden="1"/>
    <cellStyle name="Hyperlink" xfId="6203" builtinId="8" hidden="1"/>
    <cellStyle name="Hyperlink" xfId="6205" builtinId="8" hidden="1"/>
    <cellStyle name="Hyperlink" xfId="6207" builtinId="8" hidden="1"/>
    <cellStyle name="Hyperlink" xfId="6209" builtinId="8" hidden="1"/>
    <cellStyle name="Hyperlink" xfId="6211" builtinId="8" hidden="1"/>
    <cellStyle name="Hyperlink" xfId="6213" builtinId="8" hidden="1"/>
    <cellStyle name="Hyperlink" xfId="6215"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39" builtinId="8" hidden="1"/>
    <cellStyle name="Hyperlink" xfId="6241" builtinId="8" hidden="1"/>
    <cellStyle name="Hyperlink" xfId="6243"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5" builtinId="8" hidden="1"/>
    <cellStyle name="Hyperlink" xfId="6277" builtinId="8" hidden="1"/>
    <cellStyle name="Hyperlink" xfId="6279" builtinId="8" hidden="1"/>
    <cellStyle name="Hyperlink" xfId="6281" builtinId="8" hidden="1"/>
    <cellStyle name="Hyperlink" xfId="6283" builtinId="8" hidden="1"/>
    <cellStyle name="Hyperlink" xfId="6285" builtinId="8" hidden="1"/>
    <cellStyle name="Hyperlink" xfId="6287" builtinId="8" hidden="1"/>
    <cellStyle name="Hyperlink" xfId="6289" builtinId="8" hidden="1"/>
    <cellStyle name="Hyperlink" xfId="6291" builtinId="8" hidden="1"/>
    <cellStyle name="Hyperlink" xfId="6293" builtinId="8" hidden="1"/>
    <cellStyle name="Hyperlink" xfId="6295" builtinId="8" hidden="1"/>
    <cellStyle name="Hyperlink" xfId="6297" builtinId="8" hidden="1"/>
    <cellStyle name="Hyperlink" xfId="6299" builtinId="8" hidden="1"/>
    <cellStyle name="Hyperlink" xfId="6301" builtinId="8" hidden="1"/>
    <cellStyle name="Hyperlink" xfId="6303" builtinId="8" hidden="1"/>
    <cellStyle name="Hyperlink" xfId="6305" builtinId="8" hidden="1"/>
    <cellStyle name="Hyperlink" xfId="6307" builtinId="8" hidden="1"/>
    <cellStyle name="Hyperlink" xfId="6309" builtinId="8" hidden="1"/>
    <cellStyle name="Hyperlink" xfId="6311" builtinId="8" hidden="1"/>
    <cellStyle name="Hyperlink" xfId="6313" builtinId="8" hidden="1"/>
    <cellStyle name="Hyperlink" xfId="6315" builtinId="8" hidden="1"/>
    <cellStyle name="Hyperlink" xfId="6317" builtinId="8" hidden="1"/>
    <cellStyle name="Hyperlink" xfId="6319" builtinId="8" hidden="1"/>
    <cellStyle name="Hyperlink" xfId="6321" builtinId="8" hidden="1"/>
    <cellStyle name="Hyperlink" xfId="6323" builtinId="8" hidden="1"/>
    <cellStyle name="Hyperlink" xfId="6325" builtinId="8" hidden="1"/>
    <cellStyle name="Hyperlink" xfId="6327" builtinId="8" hidden="1"/>
    <cellStyle name="Hyperlink" xfId="6329" builtinId="8" hidden="1"/>
    <cellStyle name="Hyperlink" xfId="6331" builtinId="8" hidden="1"/>
    <cellStyle name="Hyperlink" xfId="6333" builtinId="8" hidden="1"/>
    <cellStyle name="Hyperlink" xfId="6335" builtinId="8" hidden="1"/>
    <cellStyle name="Hyperlink" xfId="6337" builtinId="8" hidden="1"/>
    <cellStyle name="Hyperlink" xfId="6339" builtinId="8" hidden="1"/>
    <cellStyle name="Hyperlink" xfId="6341" builtinId="8" hidden="1"/>
    <cellStyle name="Hyperlink" xfId="6343" builtinId="8" hidden="1"/>
    <cellStyle name="Hyperlink" xfId="6345" builtinId="8" hidden="1"/>
    <cellStyle name="Hyperlink" xfId="6347" builtinId="8" hidden="1"/>
    <cellStyle name="Hyperlink" xfId="6349" builtinId="8" hidden="1"/>
    <cellStyle name="Hyperlink" xfId="6351" builtinId="8" hidden="1"/>
    <cellStyle name="Hyperlink" xfId="6353" builtinId="8" hidden="1"/>
    <cellStyle name="Hyperlink" xfId="6355" builtinId="8" hidden="1"/>
    <cellStyle name="Hyperlink" xfId="6357" builtinId="8" hidden="1"/>
    <cellStyle name="Hyperlink" xfId="6359" builtinId="8" hidden="1"/>
    <cellStyle name="Hyperlink" xfId="6361" builtinId="8" hidden="1"/>
    <cellStyle name="Hyperlink" xfId="6363" builtinId="8" hidden="1"/>
    <cellStyle name="Hyperlink" xfId="6365" builtinId="8" hidden="1"/>
    <cellStyle name="Hyperlink" xfId="6367" builtinId="8" hidden="1"/>
    <cellStyle name="Hyperlink" xfId="6369" builtinId="8" hidden="1"/>
    <cellStyle name="Hyperlink" xfId="6371" builtinId="8" hidden="1"/>
    <cellStyle name="Hyperlink" xfId="6373" builtinId="8" hidden="1"/>
    <cellStyle name="Hyperlink" xfId="6375" builtinId="8" hidden="1"/>
    <cellStyle name="Hyperlink" xfId="6377" builtinId="8" hidden="1"/>
    <cellStyle name="Hyperlink" xfId="6379" builtinId="8" hidden="1"/>
    <cellStyle name="Hyperlink" xfId="6381" builtinId="8" hidden="1"/>
    <cellStyle name="Hyperlink" xfId="6383" builtinId="8" hidden="1"/>
    <cellStyle name="Hyperlink" xfId="6385" builtinId="8" hidden="1"/>
    <cellStyle name="Hyperlink" xfId="6387" builtinId="8" hidden="1"/>
    <cellStyle name="Hyperlink" xfId="6389" builtinId="8" hidden="1"/>
    <cellStyle name="Hyperlink" xfId="6391" builtinId="8" hidden="1"/>
    <cellStyle name="Hyperlink" xfId="6393" builtinId="8" hidden="1"/>
    <cellStyle name="Hyperlink" xfId="6395" builtinId="8" hidden="1"/>
    <cellStyle name="Hyperlink" xfId="6397" builtinId="8" hidden="1"/>
    <cellStyle name="Hyperlink" xfId="6399" builtinId="8" hidden="1"/>
    <cellStyle name="Hyperlink" xfId="6401" builtinId="8" hidden="1"/>
    <cellStyle name="Hyperlink" xfId="6403" builtinId="8" hidden="1"/>
    <cellStyle name="Hyperlink" xfId="6405" builtinId="8" hidden="1"/>
    <cellStyle name="Hyperlink" xfId="6407" builtinId="8" hidden="1"/>
    <cellStyle name="Hyperlink" xfId="6409" builtinId="8" hidden="1"/>
    <cellStyle name="Hyperlink" xfId="6411" builtinId="8" hidden="1"/>
    <cellStyle name="Hyperlink" xfId="6413" builtinId="8" hidden="1"/>
    <cellStyle name="Hyperlink" xfId="6415" builtinId="8" hidden="1"/>
    <cellStyle name="Hyperlink" xfId="6417" builtinId="8" hidden="1"/>
    <cellStyle name="Hyperlink" xfId="6419" builtinId="8" hidden="1"/>
    <cellStyle name="Hyperlink" xfId="6421" builtinId="8" hidden="1"/>
    <cellStyle name="Hyperlink" xfId="6423" builtinId="8" hidden="1"/>
    <cellStyle name="Hyperlink" xfId="6425" builtinId="8" hidden="1"/>
    <cellStyle name="Hyperlink" xfId="6427" builtinId="8" hidden="1"/>
    <cellStyle name="Hyperlink" xfId="6429" builtinId="8" hidden="1"/>
    <cellStyle name="Hyperlink" xfId="6431" builtinId="8" hidden="1"/>
    <cellStyle name="Hyperlink" xfId="6433" builtinId="8" hidden="1"/>
    <cellStyle name="Hyperlink" xfId="6435" builtinId="8" hidden="1"/>
    <cellStyle name="Hyperlink" xfId="6437" builtinId="8" hidden="1"/>
    <cellStyle name="Hyperlink" xfId="6439" builtinId="8" hidden="1"/>
    <cellStyle name="Hyperlink" xfId="6441" builtinId="8" hidden="1"/>
    <cellStyle name="Hyperlink" xfId="6443" builtinId="8" hidden="1"/>
    <cellStyle name="Hyperlink" xfId="6445" builtinId="8" hidden="1"/>
    <cellStyle name="Hyperlink" xfId="6447" builtinId="8" hidden="1"/>
    <cellStyle name="Hyperlink" xfId="6449" builtinId="8" hidden="1"/>
    <cellStyle name="Hyperlink" xfId="6451" builtinId="8" hidden="1"/>
    <cellStyle name="Hyperlink" xfId="6453" builtinId="8" hidden="1"/>
    <cellStyle name="Hyperlink" xfId="6455" builtinId="8" hidden="1"/>
    <cellStyle name="Hyperlink" xfId="6457" builtinId="8" hidden="1"/>
    <cellStyle name="Hyperlink" xfId="6459" builtinId="8" hidden="1"/>
    <cellStyle name="Hyperlink" xfId="6461" builtinId="8" hidden="1"/>
    <cellStyle name="Hyperlink" xfId="6463" builtinId="8" hidden="1"/>
    <cellStyle name="Hyperlink" xfId="6465" builtinId="8" hidden="1"/>
    <cellStyle name="Hyperlink" xfId="6467" builtinId="8" hidden="1"/>
    <cellStyle name="Hyperlink" xfId="6469" builtinId="8" hidden="1"/>
    <cellStyle name="Hyperlink" xfId="6471"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3" builtinId="8" hidden="1"/>
    <cellStyle name="Hyperlink" xfId="6505" builtinId="8" hidden="1"/>
    <cellStyle name="Hyperlink" xfId="6507" builtinId="8" hidden="1"/>
    <cellStyle name="Hyperlink" xfId="6509" builtinId="8" hidden="1"/>
    <cellStyle name="Hyperlink" xfId="6511" builtinId="8" hidden="1"/>
    <cellStyle name="Hyperlink" xfId="6513" builtinId="8" hidden="1"/>
    <cellStyle name="Hyperlink" xfId="6515" builtinId="8" hidden="1"/>
    <cellStyle name="Hyperlink" xfId="6517" builtinId="8" hidden="1"/>
    <cellStyle name="Hyperlink" xfId="6519" builtinId="8" hidden="1"/>
    <cellStyle name="Hyperlink" xfId="6521" builtinId="8" hidden="1"/>
    <cellStyle name="Hyperlink" xfId="6523" builtinId="8" hidden="1"/>
    <cellStyle name="Hyperlink" xfId="6525" builtinId="8" hidden="1"/>
    <cellStyle name="Hyperlink" xfId="6527" builtinId="8" hidden="1"/>
    <cellStyle name="Hyperlink" xfId="6529" builtinId="8" hidden="1"/>
    <cellStyle name="Hyperlink" xfId="6531" builtinId="8" hidden="1"/>
    <cellStyle name="Hyperlink" xfId="6533" builtinId="8" hidden="1"/>
    <cellStyle name="Hyperlink" xfId="6535" builtinId="8" hidden="1"/>
    <cellStyle name="Hyperlink" xfId="6537" builtinId="8" hidden="1"/>
    <cellStyle name="Hyperlink" xfId="6539" builtinId="8" hidden="1"/>
    <cellStyle name="Hyperlink" xfId="6541" builtinId="8" hidden="1"/>
    <cellStyle name="Hyperlink" xfId="6543" builtinId="8" hidden="1"/>
    <cellStyle name="Hyperlink" xfId="6545" builtinId="8" hidden="1"/>
    <cellStyle name="Hyperlink" xfId="6547" builtinId="8" hidden="1"/>
    <cellStyle name="Hyperlink" xfId="6549" builtinId="8" hidden="1"/>
    <cellStyle name="Hyperlink" xfId="6551" builtinId="8" hidden="1"/>
    <cellStyle name="Hyperlink" xfId="6553" builtinId="8" hidden="1"/>
    <cellStyle name="Hyperlink" xfId="6555" builtinId="8" hidden="1"/>
    <cellStyle name="Hyperlink" xfId="6557" builtinId="8" hidden="1"/>
    <cellStyle name="Hyperlink" xfId="6559" builtinId="8" hidden="1"/>
    <cellStyle name="Hyperlink" xfId="6561" builtinId="8" hidden="1"/>
    <cellStyle name="Hyperlink" xfId="6563" builtinId="8" hidden="1"/>
    <cellStyle name="Hyperlink" xfId="6565" builtinId="8" hidden="1"/>
    <cellStyle name="Hyperlink" xfId="6567" builtinId="8" hidden="1"/>
    <cellStyle name="Hyperlink" xfId="6569" builtinId="8" hidden="1"/>
    <cellStyle name="Hyperlink" xfId="6571" builtinId="8" hidden="1"/>
    <cellStyle name="Hyperlink" xfId="6573" builtinId="8" hidden="1"/>
    <cellStyle name="Hyperlink" xfId="6575" builtinId="8" hidden="1"/>
    <cellStyle name="Hyperlink" xfId="6577" builtinId="8" hidden="1"/>
    <cellStyle name="Hyperlink" xfId="6579" builtinId="8" hidden="1"/>
    <cellStyle name="Hyperlink" xfId="6581" builtinId="8" hidden="1"/>
    <cellStyle name="Hyperlink" xfId="6583" builtinId="8" hidden="1"/>
    <cellStyle name="Hyperlink" xfId="6585" builtinId="8" hidden="1"/>
    <cellStyle name="Hyperlink" xfId="6587" builtinId="8" hidden="1"/>
    <cellStyle name="Hyperlink" xfId="6589" builtinId="8" hidden="1"/>
    <cellStyle name="Hyperlink" xfId="6591" builtinId="8" hidden="1"/>
    <cellStyle name="Hyperlink" xfId="6593" builtinId="8" hidden="1"/>
    <cellStyle name="Hyperlink" xfId="6595" builtinId="8" hidden="1"/>
    <cellStyle name="Hyperlink" xfId="6597" builtinId="8" hidden="1"/>
    <cellStyle name="Hyperlink" xfId="6599" builtinId="8" hidden="1"/>
    <cellStyle name="Hyperlink" xfId="6601" builtinId="8" hidden="1"/>
    <cellStyle name="Hyperlink" xfId="6603" builtinId="8" hidden="1"/>
    <cellStyle name="Hyperlink" xfId="6605" builtinId="8" hidden="1"/>
    <cellStyle name="Hyperlink" xfId="6607" builtinId="8" hidden="1"/>
    <cellStyle name="Hyperlink" xfId="6609" builtinId="8" hidden="1"/>
    <cellStyle name="Hyperlink" xfId="6611" builtinId="8" hidden="1"/>
    <cellStyle name="Hyperlink" xfId="6613" builtinId="8" hidden="1"/>
    <cellStyle name="Hyperlink" xfId="6615" builtinId="8" hidden="1"/>
    <cellStyle name="Hyperlink" xfId="6617" builtinId="8" hidden="1"/>
    <cellStyle name="Hyperlink" xfId="6619" builtinId="8" hidden="1"/>
    <cellStyle name="Hyperlink" xfId="6621" builtinId="8" hidden="1"/>
    <cellStyle name="Hyperlink" xfId="6623" builtinId="8" hidden="1"/>
    <cellStyle name="Hyperlink" xfId="6625" builtinId="8" hidden="1"/>
    <cellStyle name="Hyperlink" xfId="6627" builtinId="8" hidden="1"/>
    <cellStyle name="Hyperlink" xfId="6629" builtinId="8" hidden="1"/>
    <cellStyle name="Hyperlink" xfId="6631" builtinId="8" hidden="1"/>
    <cellStyle name="Hyperlink" xfId="6633" builtinId="8" hidden="1"/>
    <cellStyle name="Hyperlink" xfId="6635" builtinId="8" hidden="1"/>
    <cellStyle name="Hyperlink" xfId="6637" builtinId="8" hidden="1"/>
    <cellStyle name="Hyperlink" xfId="6639" builtinId="8" hidden="1"/>
    <cellStyle name="Hyperlink" xfId="6641" builtinId="8" hidden="1"/>
    <cellStyle name="Hyperlink" xfId="6643" builtinId="8" hidden="1"/>
    <cellStyle name="Hyperlink" xfId="6645" builtinId="8" hidden="1"/>
    <cellStyle name="Hyperlink" xfId="6647" builtinId="8" hidden="1"/>
    <cellStyle name="Hyperlink" xfId="6649" builtinId="8" hidden="1"/>
    <cellStyle name="Hyperlink" xfId="6651" builtinId="8" hidden="1"/>
    <cellStyle name="Hyperlink" xfId="6653" builtinId="8" hidden="1"/>
    <cellStyle name="Hyperlink" xfId="6655" builtinId="8" hidden="1"/>
    <cellStyle name="Hyperlink" xfId="6657" builtinId="8" hidden="1"/>
    <cellStyle name="Hyperlink" xfId="6659" builtinId="8" hidden="1"/>
    <cellStyle name="Hyperlink" xfId="6661" builtinId="8" hidden="1"/>
    <cellStyle name="Hyperlink" xfId="6663" builtinId="8" hidden="1"/>
    <cellStyle name="Hyperlink" xfId="6665" builtinId="8" hidden="1"/>
    <cellStyle name="Hyperlink" xfId="6667" builtinId="8" hidden="1"/>
    <cellStyle name="Hyperlink" xfId="6669" builtinId="8" hidden="1"/>
    <cellStyle name="Hyperlink" xfId="6671"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5"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7" builtinId="8" hidden="1"/>
    <cellStyle name="Hyperlink" xfId="6729" builtinId="8" hidden="1"/>
    <cellStyle name="Hyperlink" xfId="6731" builtinId="8" hidden="1"/>
    <cellStyle name="Hyperlink" xfId="6733" builtinId="8" hidden="1"/>
    <cellStyle name="Hyperlink" xfId="6735" builtinId="8" hidden="1"/>
    <cellStyle name="Hyperlink" xfId="6737" builtinId="8" hidden="1"/>
    <cellStyle name="Hyperlink" xfId="6739" builtinId="8" hidden="1"/>
    <cellStyle name="Hyperlink" xfId="6741" builtinId="8" hidden="1"/>
    <cellStyle name="Hyperlink" xfId="6743" builtinId="8" hidden="1"/>
    <cellStyle name="Hyperlink" xfId="6745" builtinId="8" hidden="1"/>
    <cellStyle name="Hyperlink" xfId="6747" builtinId="8" hidden="1"/>
    <cellStyle name="Hyperlink" xfId="6749" builtinId="8" hidden="1"/>
    <cellStyle name="Hyperlink" xfId="6751" builtinId="8" hidden="1"/>
    <cellStyle name="Hyperlink" xfId="6753" builtinId="8" hidden="1"/>
    <cellStyle name="Hyperlink" xfId="6755" builtinId="8" hidden="1"/>
    <cellStyle name="Hyperlink" xfId="6757" builtinId="8" hidden="1"/>
    <cellStyle name="Hyperlink" xfId="6759" builtinId="8" hidden="1"/>
    <cellStyle name="Hyperlink" xfId="6761" builtinId="8" hidden="1"/>
    <cellStyle name="Hyperlink" xfId="6763" builtinId="8" hidden="1"/>
    <cellStyle name="Hyperlink" xfId="6765" builtinId="8" hidden="1"/>
    <cellStyle name="Hyperlink" xfId="6767" builtinId="8" hidden="1"/>
    <cellStyle name="Hyperlink" xfId="6769" builtinId="8" hidden="1"/>
    <cellStyle name="Hyperlink" xfId="6771" builtinId="8" hidden="1"/>
    <cellStyle name="Hyperlink" xfId="6773" builtinId="8" hidden="1"/>
    <cellStyle name="Hyperlink" xfId="6775" builtinId="8" hidden="1"/>
    <cellStyle name="Hyperlink" xfId="6777" builtinId="8" hidden="1"/>
    <cellStyle name="Hyperlink" xfId="6779" builtinId="8" hidden="1"/>
    <cellStyle name="Hyperlink" xfId="6781" builtinId="8" hidden="1"/>
    <cellStyle name="Hyperlink" xfId="6783" builtinId="8" hidden="1"/>
    <cellStyle name="Hyperlink" xfId="6785" builtinId="8" hidden="1"/>
    <cellStyle name="Hyperlink" xfId="6787" builtinId="8" hidden="1"/>
    <cellStyle name="Hyperlink" xfId="6789" builtinId="8" hidden="1"/>
    <cellStyle name="Hyperlink" xfId="6791" builtinId="8" hidden="1"/>
    <cellStyle name="Hyperlink" xfId="6793" builtinId="8" hidden="1"/>
    <cellStyle name="Hyperlink" xfId="6795" builtinId="8" hidden="1"/>
    <cellStyle name="Hyperlink" xfId="6797" builtinId="8" hidden="1"/>
    <cellStyle name="Hyperlink" xfId="6799" builtinId="8" hidden="1"/>
    <cellStyle name="Hyperlink" xfId="6801" builtinId="8" hidden="1"/>
    <cellStyle name="Hyperlink" xfId="6803" builtinId="8" hidden="1"/>
    <cellStyle name="Hyperlink" xfId="6805" builtinId="8" hidden="1"/>
    <cellStyle name="Hyperlink" xfId="6807" builtinId="8" hidden="1"/>
    <cellStyle name="Hyperlink" xfId="6809" builtinId="8" hidden="1"/>
    <cellStyle name="Hyperlink" xfId="6811" builtinId="8" hidden="1"/>
    <cellStyle name="Hyperlink" xfId="6813" builtinId="8" hidden="1"/>
    <cellStyle name="Hyperlink" xfId="6815" builtinId="8" hidden="1"/>
    <cellStyle name="Hyperlink" xfId="6817" builtinId="8" hidden="1"/>
    <cellStyle name="Hyperlink" xfId="6819" builtinId="8" hidden="1"/>
    <cellStyle name="Hyperlink" xfId="6821" builtinId="8" hidden="1"/>
    <cellStyle name="Hyperlink" xfId="6823" builtinId="8" hidden="1"/>
    <cellStyle name="Hyperlink" xfId="6825" builtinId="8" hidden="1"/>
    <cellStyle name="Hyperlink" xfId="6827" builtinId="8" hidden="1"/>
    <cellStyle name="Hyperlink" xfId="6829" builtinId="8" hidden="1"/>
    <cellStyle name="Hyperlink" xfId="6831" builtinId="8" hidden="1"/>
    <cellStyle name="Hyperlink" xfId="6833" builtinId="8" hidden="1"/>
    <cellStyle name="Hyperlink" xfId="6835" builtinId="8" hidden="1"/>
    <cellStyle name="Hyperlink" xfId="6837" builtinId="8" hidden="1"/>
    <cellStyle name="Hyperlink" xfId="6839" builtinId="8" hidden="1"/>
    <cellStyle name="Hyperlink" xfId="6841" builtinId="8" hidden="1"/>
    <cellStyle name="Hyperlink" xfId="6843" builtinId="8" hidden="1"/>
    <cellStyle name="Hyperlink" xfId="6845" builtinId="8" hidden="1"/>
    <cellStyle name="Hyperlink" xfId="6847" builtinId="8" hidden="1"/>
    <cellStyle name="Hyperlink" xfId="6849" builtinId="8" hidden="1"/>
    <cellStyle name="Hyperlink" xfId="6851" builtinId="8" hidden="1"/>
    <cellStyle name="Hyperlink" xfId="6853" builtinId="8" hidden="1"/>
    <cellStyle name="Hyperlink" xfId="6855" builtinId="8" hidden="1"/>
    <cellStyle name="Hyperlink" xfId="6857" builtinId="8" hidden="1"/>
    <cellStyle name="Hyperlink" xfId="6859" builtinId="8" hidden="1"/>
    <cellStyle name="Hyperlink" xfId="6861" builtinId="8" hidden="1"/>
    <cellStyle name="Hyperlink" xfId="6863" builtinId="8" hidden="1"/>
    <cellStyle name="Hyperlink" xfId="6865" builtinId="8" hidden="1"/>
    <cellStyle name="Hyperlink" xfId="6867" builtinId="8" hidden="1"/>
    <cellStyle name="Hyperlink" xfId="6869" builtinId="8" hidden="1"/>
    <cellStyle name="Hyperlink" xfId="6871" builtinId="8" hidden="1"/>
    <cellStyle name="Hyperlink" xfId="6873" builtinId="8" hidden="1"/>
    <cellStyle name="Hyperlink" xfId="6875" builtinId="8" hidden="1"/>
    <cellStyle name="Hyperlink" xfId="6877" builtinId="8" hidden="1"/>
    <cellStyle name="Hyperlink" xfId="6879" builtinId="8" hidden="1"/>
    <cellStyle name="Hyperlink" xfId="6881" builtinId="8" hidden="1"/>
    <cellStyle name="Hyperlink" xfId="6883" builtinId="8" hidden="1"/>
    <cellStyle name="Hyperlink" xfId="6885" builtinId="8" hidden="1"/>
    <cellStyle name="Hyperlink" xfId="6887" builtinId="8" hidden="1"/>
    <cellStyle name="Hyperlink" xfId="6889" builtinId="8" hidden="1"/>
    <cellStyle name="Hyperlink" xfId="6891" builtinId="8" hidden="1"/>
    <cellStyle name="Hyperlink" xfId="6893" builtinId="8" hidden="1"/>
    <cellStyle name="Hyperlink" xfId="6895"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xfId="6987" builtinId="8" hidden="1"/>
    <cellStyle name="Hyperlink" xfId="6989" builtinId="8" hidden="1"/>
    <cellStyle name="Hyperlink" xfId="6991" builtinId="8" hidden="1"/>
    <cellStyle name="Hyperlink" xfId="6993" builtinId="8" hidden="1"/>
    <cellStyle name="Hyperlink" xfId="6995" builtinId="8" hidden="1"/>
    <cellStyle name="Hyperlink" xfId="6997" builtinId="8" hidden="1"/>
    <cellStyle name="Hyperlink" xfId="6999" builtinId="8" hidden="1"/>
    <cellStyle name="Hyperlink" xfId="7001" builtinId="8" hidden="1"/>
    <cellStyle name="Hyperlink" xfId="7003" builtinId="8" hidden="1"/>
    <cellStyle name="Hyperlink" xfId="7005" builtinId="8" hidden="1"/>
    <cellStyle name="Hyperlink" xfId="7007" builtinId="8" hidden="1"/>
    <cellStyle name="Hyperlink" xfId="7009" builtinId="8" hidden="1"/>
    <cellStyle name="Hyperlink" xfId="7011" builtinId="8" hidden="1"/>
    <cellStyle name="Hyperlink" xfId="7013" builtinId="8" hidden="1"/>
    <cellStyle name="Hyperlink" xfId="7015" builtinId="8" hidden="1"/>
    <cellStyle name="Hyperlink" xfId="7017" builtinId="8" hidden="1"/>
    <cellStyle name="Hyperlink" xfId="7019" builtinId="8" hidden="1"/>
    <cellStyle name="Hyperlink" xfId="7021" builtinId="8" hidden="1"/>
    <cellStyle name="Hyperlink" xfId="7023" builtinId="8" hidden="1"/>
    <cellStyle name="Hyperlink" xfId="7025" builtinId="8" hidden="1"/>
    <cellStyle name="Hyperlink" xfId="7027" builtinId="8" hidden="1"/>
    <cellStyle name="Hyperlink" xfId="7029" builtinId="8" hidden="1"/>
    <cellStyle name="Hyperlink" xfId="7031" builtinId="8" hidden="1"/>
    <cellStyle name="Hyperlink" xfId="7033" builtinId="8" hidden="1"/>
    <cellStyle name="Hyperlink" xfId="7035" builtinId="8" hidden="1"/>
    <cellStyle name="Hyperlink" xfId="7037" builtinId="8" hidden="1"/>
    <cellStyle name="Hyperlink" xfId="7039" builtinId="8" hidden="1"/>
    <cellStyle name="Hyperlink" xfId="7041" builtinId="8" hidden="1"/>
    <cellStyle name="Hyperlink" xfId="7043" builtinId="8" hidden="1"/>
    <cellStyle name="Hyperlink" xfId="7045" builtinId="8" hidden="1"/>
    <cellStyle name="Hyperlink" xfId="7047" builtinId="8" hidden="1"/>
    <cellStyle name="Hyperlink" xfId="7049" builtinId="8" hidden="1"/>
    <cellStyle name="Hyperlink" xfId="7051" builtinId="8" hidden="1"/>
    <cellStyle name="Hyperlink" xfId="7053" builtinId="8" hidden="1"/>
    <cellStyle name="Hyperlink" xfId="7055" builtinId="8" hidden="1"/>
    <cellStyle name="Hyperlink" xfId="7057" builtinId="8" hidden="1"/>
    <cellStyle name="Hyperlink" xfId="7059" builtinId="8" hidden="1"/>
    <cellStyle name="Hyperlink" xfId="7061" builtinId="8" hidden="1"/>
    <cellStyle name="Hyperlink" xfId="7063" builtinId="8" hidden="1"/>
    <cellStyle name="Hyperlink" xfId="7065" builtinId="8" hidden="1"/>
    <cellStyle name="Hyperlink" xfId="7067" builtinId="8" hidden="1"/>
    <cellStyle name="Hyperlink" xfId="7069" builtinId="8" hidden="1"/>
    <cellStyle name="Hyperlink" xfId="7071" builtinId="8" hidden="1"/>
    <cellStyle name="Hyperlink" xfId="7073" builtinId="8" hidden="1"/>
    <cellStyle name="Hyperlink" xfId="7075" builtinId="8" hidden="1"/>
    <cellStyle name="Hyperlink" xfId="7077" builtinId="8" hidden="1"/>
    <cellStyle name="Hyperlink" xfId="7079" builtinId="8" hidden="1"/>
    <cellStyle name="Hyperlink" xfId="7081" builtinId="8" hidden="1"/>
    <cellStyle name="Hyperlink" xfId="7083" builtinId="8" hidden="1"/>
    <cellStyle name="Hyperlink" xfId="7085" builtinId="8" hidden="1"/>
    <cellStyle name="Hyperlink" xfId="7087" builtinId="8" hidden="1"/>
    <cellStyle name="Hyperlink" xfId="7089" builtinId="8" hidden="1"/>
    <cellStyle name="Hyperlink" xfId="7091" builtinId="8" hidden="1"/>
    <cellStyle name="Hyperlink" xfId="7093" builtinId="8" hidden="1"/>
    <cellStyle name="Hyperlink" xfId="7095" builtinId="8" hidden="1"/>
    <cellStyle name="Hyperlink" xfId="7097" builtinId="8" hidden="1"/>
    <cellStyle name="Hyperlink" xfId="7099" builtinId="8" hidden="1"/>
    <cellStyle name="Hyperlink" xfId="7101" builtinId="8" hidden="1"/>
    <cellStyle name="Hyperlink" xfId="7103" builtinId="8" hidden="1"/>
    <cellStyle name="Hyperlink" xfId="7105" builtinId="8" hidden="1"/>
    <cellStyle name="Hyperlink" xfId="7107" builtinId="8" hidden="1"/>
    <cellStyle name="Hyperlink" xfId="7109" builtinId="8" hidden="1"/>
    <cellStyle name="Hyperlink" xfId="7111" builtinId="8" hidden="1"/>
    <cellStyle name="Hyperlink" xfId="7113" builtinId="8" hidden="1"/>
    <cellStyle name="Hyperlink" xfId="7115" builtinId="8" hidden="1"/>
    <cellStyle name="Hyperlink" xfId="7117" builtinId="8" hidden="1"/>
    <cellStyle name="Hyperlink" xfId="7119" builtinId="8" hidden="1"/>
    <cellStyle name="Hyperlink" xfId="7121" builtinId="8" hidden="1"/>
    <cellStyle name="Hyperlink" xfId="7123" builtinId="8" hidden="1"/>
    <cellStyle name="Hyperlink" xfId="7125" builtinId="8" hidden="1"/>
    <cellStyle name="Hyperlink" xfId="7127" builtinId="8" hidden="1"/>
    <cellStyle name="Hyperlink" xfId="7129" builtinId="8" hidden="1"/>
    <cellStyle name="Hyperlink" xfId="7131" builtinId="8" hidden="1"/>
    <cellStyle name="Hyperlink" xfId="7133" builtinId="8" hidden="1"/>
    <cellStyle name="Hyperlink" xfId="7135" builtinId="8" hidden="1"/>
    <cellStyle name="Hyperlink" xfId="7137" builtinId="8" hidden="1"/>
    <cellStyle name="Hyperlink" xfId="7139" builtinId="8" hidden="1"/>
    <cellStyle name="Hyperlink" xfId="7141" builtinId="8" hidden="1"/>
    <cellStyle name="Hyperlink" xfId="7143" builtinId="8" hidden="1"/>
    <cellStyle name="Hyperlink" xfId="7145" builtinId="8" hidden="1"/>
    <cellStyle name="Hyperlink" xfId="7147" builtinId="8" hidden="1"/>
    <cellStyle name="Hyperlink" xfId="7149" builtinId="8" hidden="1"/>
    <cellStyle name="Hyperlink" xfId="7151" builtinId="8" hidden="1"/>
    <cellStyle name="Hyperlink" xfId="7153" builtinId="8" hidden="1"/>
    <cellStyle name="Hyperlink" xfId="7155" builtinId="8" hidden="1"/>
    <cellStyle name="Hyperlink" xfId="7157" builtinId="8" hidden="1"/>
    <cellStyle name="Hyperlink" xfId="7159" builtinId="8" hidden="1"/>
    <cellStyle name="Hyperlink" xfId="7161" builtinId="8" hidden="1"/>
    <cellStyle name="Hyperlink" xfId="7163" builtinId="8" hidden="1"/>
    <cellStyle name="Hyperlink" xfId="7165" builtinId="8" hidden="1"/>
    <cellStyle name="Hyperlink" xfId="7167" builtinId="8" hidden="1"/>
    <cellStyle name="Hyperlink" xfId="7169" builtinId="8" hidden="1"/>
    <cellStyle name="Hyperlink" xfId="7171" builtinId="8" hidden="1"/>
    <cellStyle name="Hyperlink" xfId="7173" builtinId="8" hidden="1"/>
    <cellStyle name="Hyperlink" xfId="7175" builtinId="8" hidden="1"/>
    <cellStyle name="Hyperlink" xfId="7177" builtinId="8" hidden="1"/>
    <cellStyle name="Hyperlink" xfId="7179" builtinId="8" hidden="1"/>
    <cellStyle name="Hyperlink" xfId="7181" builtinId="8" hidden="1"/>
    <cellStyle name="Hyperlink" xfId="7183" builtinId="8" hidden="1"/>
    <cellStyle name="Hyperlink" xfId="7185" builtinId="8" hidden="1"/>
    <cellStyle name="Hyperlink" xfId="7187" builtinId="8" hidden="1"/>
    <cellStyle name="Hyperlink" xfId="7189" builtinId="8" hidden="1"/>
    <cellStyle name="Hyperlink" xfId="7191" builtinId="8" hidden="1"/>
    <cellStyle name="Hyperlink" xfId="7193" builtinId="8" hidden="1"/>
    <cellStyle name="Hyperlink" xfId="7195" builtinId="8" hidden="1"/>
    <cellStyle name="Hyperlink" xfId="7197" builtinId="8" hidden="1"/>
    <cellStyle name="Hyperlink" xfId="7199" builtinId="8" hidden="1"/>
    <cellStyle name="Hyperlink" xfId="7201" builtinId="8" hidden="1"/>
    <cellStyle name="Hyperlink" xfId="7203" builtinId="8" hidden="1"/>
    <cellStyle name="Hyperlink" xfId="7205" builtinId="8" hidden="1"/>
    <cellStyle name="Hyperlink" xfId="7207" builtinId="8" hidden="1"/>
    <cellStyle name="Hyperlink" xfId="7209" builtinId="8" hidden="1"/>
    <cellStyle name="Hyperlink" xfId="7211" builtinId="8" hidden="1"/>
    <cellStyle name="Hyperlink" xfId="7213" builtinId="8" hidden="1"/>
    <cellStyle name="Hyperlink" xfId="7215" builtinId="8" hidden="1"/>
    <cellStyle name="Hyperlink" xfId="7217" builtinId="8" hidden="1"/>
    <cellStyle name="Hyperlink" xfId="7219" builtinId="8" hidden="1"/>
    <cellStyle name="Hyperlink" xfId="7221" builtinId="8" hidden="1"/>
    <cellStyle name="Hyperlink" xfId="7223" builtinId="8" hidden="1"/>
    <cellStyle name="Hyperlink" xfId="7225" builtinId="8" hidden="1"/>
    <cellStyle name="Hyperlink" xfId="7227" builtinId="8" hidden="1"/>
    <cellStyle name="Hyperlink" xfId="7229" builtinId="8" hidden="1"/>
    <cellStyle name="Hyperlink" xfId="7231" builtinId="8" hidden="1"/>
    <cellStyle name="Hyperlink" xfId="7233" builtinId="8" hidden="1"/>
    <cellStyle name="Hyperlink" xfId="7235" builtinId="8" hidden="1"/>
    <cellStyle name="Hyperlink" xfId="7237" builtinId="8" hidden="1"/>
    <cellStyle name="Hyperlink" xfId="7239" builtinId="8" hidden="1"/>
    <cellStyle name="Hyperlink" xfId="7241" builtinId="8" hidden="1"/>
    <cellStyle name="Hyperlink" xfId="7243" builtinId="8" hidden="1"/>
    <cellStyle name="Hyperlink" xfId="7245" builtinId="8" hidden="1"/>
    <cellStyle name="Hyperlink" xfId="7247" builtinId="8" hidden="1"/>
    <cellStyle name="Hyperlink" xfId="7249" builtinId="8" hidden="1"/>
    <cellStyle name="Hyperlink" xfId="7251" builtinId="8" hidden="1"/>
    <cellStyle name="Hyperlink" xfId="7253" builtinId="8" hidden="1"/>
    <cellStyle name="Hyperlink" xfId="7255" builtinId="8" hidden="1"/>
    <cellStyle name="Hyperlink" xfId="7257" builtinId="8" hidden="1"/>
    <cellStyle name="Hyperlink" xfId="7259" builtinId="8" hidden="1"/>
    <cellStyle name="Hyperlink" xfId="7261" builtinId="8" hidden="1"/>
    <cellStyle name="Hyperlink" xfId="7263" builtinId="8" hidden="1"/>
    <cellStyle name="Hyperlink" xfId="7265" builtinId="8" hidden="1"/>
    <cellStyle name="Hyperlink" xfId="7267" builtinId="8" hidden="1"/>
    <cellStyle name="Hyperlink" xfId="7269" builtinId="8" hidden="1"/>
    <cellStyle name="Hyperlink" xfId="7271" builtinId="8" hidden="1"/>
    <cellStyle name="Hyperlink" xfId="7273" builtinId="8" hidden="1"/>
    <cellStyle name="Hyperlink" xfId="7275" builtinId="8" hidden="1"/>
    <cellStyle name="Hyperlink" xfId="7277" builtinId="8" hidden="1"/>
    <cellStyle name="Hyperlink" xfId="7279" builtinId="8" hidden="1"/>
    <cellStyle name="Hyperlink" xfId="7281" builtinId="8" hidden="1"/>
    <cellStyle name="Hyperlink" xfId="7283" builtinId="8" hidden="1"/>
    <cellStyle name="Hyperlink" xfId="7285" builtinId="8" hidden="1"/>
    <cellStyle name="Hyperlink" xfId="7287" builtinId="8" hidden="1"/>
    <cellStyle name="Hyperlink" xfId="7289" builtinId="8" hidden="1"/>
    <cellStyle name="Hyperlink" xfId="7291" builtinId="8" hidden="1"/>
    <cellStyle name="Hyperlink" xfId="7293" builtinId="8" hidden="1"/>
    <cellStyle name="Hyperlink" xfId="7295" builtinId="8" hidden="1"/>
    <cellStyle name="Hyperlink" xfId="7297" builtinId="8" hidden="1"/>
    <cellStyle name="Hyperlink" xfId="7299" builtinId="8" hidden="1"/>
    <cellStyle name="Hyperlink" xfId="7301" builtinId="8" hidden="1"/>
    <cellStyle name="Hyperlink" xfId="7303" builtinId="8" hidden="1"/>
    <cellStyle name="Hyperlink" xfId="7305" builtinId="8" hidden="1"/>
    <cellStyle name="Hyperlink" xfId="7307" builtinId="8" hidden="1"/>
    <cellStyle name="Hyperlink" xfId="7309" builtinId="8" hidden="1"/>
    <cellStyle name="Hyperlink" xfId="7311" builtinId="8" hidden="1"/>
    <cellStyle name="Hyperlink" xfId="7313" builtinId="8" hidden="1"/>
    <cellStyle name="Hyperlink" xfId="7315" builtinId="8" hidden="1"/>
    <cellStyle name="Hyperlink" xfId="7317" builtinId="8" hidden="1"/>
    <cellStyle name="Hyperlink" xfId="7319" builtinId="8" hidden="1"/>
    <cellStyle name="Hyperlink" xfId="7321" builtinId="8" hidden="1"/>
    <cellStyle name="Hyperlink" xfId="7323" builtinId="8" hidden="1"/>
    <cellStyle name="Hyperlink" xfId="7325" builtinId="8" hidden="1"/>
    <cellStyle name="Hyperlink" xfId="7327" builtinId="8" hidden="1"/>
    <cellStyle name="Hyperlink" xfId="7329" builtinId="8" hidden="1"/>
    <cellStyle name="Hyperlink" xfId="7331" builtinId="8" hidden="1"/>
    <cellStyle name="Hyperlink" xfId="7333" builtinId="8" hidden="1"/>
    <cellStyle name="Hyperlink" xfId="7335" builtinId="8" hidden="1"/>
    <cellStyle name="Hyperlink" xfId="7337" builtinId="8" hidden="1"/>
    <cellStyle name="Hyperlink" xfId="7339" builtinId="8" hidden="1"/>
    <cellStyle name="Hyperlink" xfId="7341" builtinId="8" hidden="1"/>
    <cellStyle name="Hyperlink" xfId="7343" builtinId="8" hidden="1"/>
    <cellStyle name="Hyperlink" xfId="7345" builtinId="8" hidden="1"/>
    <cellStyle name="Hyperlink" xfId="7347" builtinId="8" hidden="1"/>
    <cellStyle name="Hyperlink" xfId="7349"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377" builtinId="8" hidden="1"/>
    <cellStyle name="Hyperlink" xfId="7379" builtinId="8" hidden="1"/>
    <cellStyle name="Hyperlink" xfId="7381" builtinId="8" hidden="1"/>
    <cellStyle name="Hyperlink" xfId="7383" builtinId="8" hidden="1"/>
    <cellStyle name="Hyperlink" xfId="7385" builtinId="8" hidden="1"/>
    <cellStyle name="Hyperlink" xfId="7387" builtinId="8" hidden="1"/>
    <cellStyle name="Hyperlink" xfId="7389" builtinId="8" hidden="1"/>
    <cellStyle name="Hyperlink" xfId="7391" builtinId="8" hidden="1"/>
    <cellStyle name="Hyperlink" xfId="7393" builtinId="8" hidden="1"/>
    <cellStyle name="Hyperlink" xfId="7395" builtinId="8" hidden="1"/>
    <cellStyle name="Hyperlink" xfId="7397" builtinId="8" hidden="1"/>
    <cellStyle name="Hyperlink" xfId="7399" builtinId="8" hidden="1"/>
    <cellStyle name="Hyperlink" xfId="7401" builtinId="8" hidden="1"/>
    <cellStyle name="Hyperlink" xfId="7403" builtinId="8" hidden="1"/>
    <cellStyle name="Hyperlink" xfId="7405" builtinId="8" hidden="1"/>
    <cellStyle name="Hyperlink" xfId="7407" builtinId="8" hidden="1"/>
    <cellStyle name="Hyperlink" xfId="7409" builtinId="8" hidden="1"/>
    <cellStyle name="Hyperlink" xfId="7411" builtinId="8" hidden="1"/>
    <cellStyle name="Hyperlink" xfId="7413" builtinId="8" hidden="1"/>
    <cellStyle name="Hyperlink" xfId="7415" builtinId="8" hidden="1"/>
    <cellStyle name="Hyperlink" xfId="7417" builtinId="8" hidden="1"/>
    <cellStyle name="Hyperlink" xfId="7419" builtinId="8" hidden="1"/>
    <cellStyle name="Hyperlink" xfId="7421" builtinId="8" hidden="1"/>
    <cellStyle name="Hyperlink" xfId="7423" builtinId="8" hidden="1"/>
    <cellStyle name="Hyperlink" xfId="7425" builtinId="8" hidden="1"/>
    <cellStyle name="Hyperlink" xfId="7427" builtinId="8" hidden="1"/>
    <cellStyle name="Hyperlink" xfId="7429" builtinId="8" hidden="1"/>
    <cellStyle name="Hyperlink" xfId="7431" builtinId="8" hidden="1"/>
    <cellStyle name="Hyperlink" xfId="7433" builtinId="8" hidden="1"/>
    <cellStyle name="Hyperlink" xfId="7435" builtinId="8" hidden="1"/>
    <cellStyle name="Hyperlink" xfId="7437" builtinId="8" hidden="1"/>
    <cellStyle name="Hyperlink" xfId="7439" builtinId="8" hidden="1"/>
    <cellStyle name="Hyperlink" xfId="7441" builtinId="8" hidden="1"/>
    <cellStyle name="Hyperlink" xfId="7443" builtinId="8" hidden="1"/>
    <cellStyle name="Hyperlink" xfId="7445" builtinId="8" hidden="1"/>
    <cellStyle name="Hyperlink" xfId="7447" builtinId="8" hidden="1"/>
    <cellStyle name="Hyperlink" xfId="7449" builtinId="8" hidden="1"/>
    <cellStyle name="Hyperlink" xfId="7451" builtinId="8" hidden="1"/>
    <cellStyle name="Hyperlink" xfId="7453" builtinId="8" hidden="1"/>
    <cellStyle name="Hyperlink" xfId="7455" builtinId="8" hidden="1"/>
    <cellStyle name="Hyperlink" xfId="7457" builtinId="8" hidden="1"/>
    <cellStyle name="Hyperlink" xfId="7459" builtinId="8" hidden="1"/>
    <cellStyle name="Hyperlink" xfId="7461" builtinId="8" hidden="1"/>
    <cellStyle name="Hyperlink" xfId="7463" builtinId="8" hidden="1"/>
    <cellStyle name="Hyperlink" xfId="7465" builtinId="8" hidden="1"/>
    <cellStyle name="Hyperlink" xfId="7467" builtinId="8" hidden="1"/>
    <cellStyle name="Hyperlink" xfId="7469" builtinId="8" hidden="1"/>
    <cellStyle name="Hyperlink" xfId="7471" builtinId="8" hidden="1"/>
    <cellStyle name="Hyperlink" xfId="7473" builtinId="8" hidden="1"/>
    <cellStyle name="Hyperlink" xfId="7475" builtinId="8" hidden="1"/>
    <cellStyle name="Hyperlink" xfId="7477" builtinId="8" hidden="1"/>
    <cellStyle name="Hyperlink" xfId="7479" builtinId="8" hidden="1"/>
    <cellStyle name="Hyperlink" xfId="7481" builtinId="8" hidden="1"/>
    <cellStyle name="Hyperlink" xfId="7483" builtinId="8" hidden="1"/>
    <cellStyle name="Hyperlink" xfId="7485" builtinId="8" hidden="1"/>
    <cellStyle name="Hyperlink" xfId="7487" builtinId="8" hidden="1"/>
    <cellStyle name="Hyperlink" xfId="7489" builtinId="8" hidden="1"/>
    <cellStyle name="Hyperlink" xfId="7491" builtinId="8" hidden="1"/>
    <cellStyle name="Hyperlink" xfId="7493" builtinId="8" hidden="1"/>
    <cellStyle name="Hyperlink" xfId="7495" builtinId="8" hidden="1"/>
    <cellStyle name="Hyperlink" xfId="7497" builtinId="8" hidden="1"/>
    <cellStyle name="Hyperlink" xfId="7499" builtinId="8" hidden="1"/>
    <cellStyle name="Hyperlink" xfId="7501" builtinId="8" hidden="1"/>
    <cellStyle name="Hyperlink" xfId="7503" builtinId="8" hidden="1"/>
    <cellStyle name="Hyperlink" xfId="7505" builtinId="8" hidden="1"/>
    <cellStyle name="Hyperlink" xfId="7507" builtinId="8" hidden="1"/>
    <cellStyle name="Hyperlink" xfId="7509" builtinId="8" hidden="1"/>
    <cellStyle name="Hyperlink" xfId="7511" builtinId="8" hidden="1"/>
    <cellStyle name="Hyperlink" xfId="7513" builtinId="8" hidden="1"/>
    <cellStyle name="Hyperlink" xfId="7515" builtinId="8" hidden="1"/>
    <cellStyle name="Hyperlink" xfId="7517" builtinId="8" hidden="1"/>
    <cellStyle name="Hyperlink" xfId="7519" builtinId="8" hidden="1"/>
    <cellStyle name="Hyperlink" xfId="7521" builtinId="8" hidden="1"/>
    <cellStyle name="Hyperlink" xfId="7523" builtinId="8" hidden="1"/>
    <cellStyle name="Hyperlink" xfId="7525" builtinId="8" hidden="1"/>
    <cellStyle name="Hyperlink" xfId="7527" builtinId="8" hidden="1"/>
    <cellStyle name="Hyperlink" xfId="7529" builtinId="8" hidden="1"/>
    <cellStyle name="Hyperlink" xfId="7531" builtinId="8" hidden="1"/>
    <cellStyle name="Hyperlink" xfId="7533" builtinId="8" hidden="1"/>
    <cellStyle name="Hyperlink" xfId="7535" builtinId="8" hidden="1"/>
    <cellStyle name="Hyperlink" xfId="7537" builtinId="8" hidden="1"/>
    <cellStyle name="Hyperlink" xfId="7539" builtinId="8" hidden="1"/>
    <cellStyle name="Hyperlink" xfId="7541" builtinId="8" hidden="1"/>
    <cellStyle name="Hyperlink" xfId="7543" builtinId="8" hidden="1"/>
    <cellStyle name="Hyperlink" xfId="7545" builtinId="8" hidden="1"/>
    <cellStyle name="Hyperlink" xfId="75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opLeftCell="A52" zoomScale="75" zoomScaleNormal="75" zoomScalePageLayoutView="75" workbookViewId="0">
      <selection activeCell="B67" sqref="B67"/>
    </sheetView>
  </sheetViews>
  <sheetFormatPr baseColWidth="10" defaultRowHeight="15" x14ac:dyDescent="0"/>
  <cols>
    <col min="1" max="1" width="91" bestFit="1" customWidth="1"/>
    <col min="2" max="2" width="130.5" customWidth="1"/>
    <col min="3" max="3" width="29.33203125" bestFit="1" customWidth="1"/>
    <col min="4" max="4" width="20.33203125" bestFit="1" customWidth="1"/>
    <col min="5" max="5" width="22.6640625" bestFit="1" customWidth="1"/>
    <col min="6" max="6" width="20.33203125" bestFit="1" customWidth="1"/>
  </cols>
  <sheetData>
    <row r="1" spans="1:6">
      <c r="A1" s="138" t="s">
        <v>36</v>
      </c>
      <c r="B1" s="138" t="s">
        <v>37</v>
      </c>
      <c r="C1" s="139" t="s">
        <v>195</v>
      </c>
      <c r="D1" s="139" t="s">
        <v>38</v>
      </c>
      <c r="E1" s="139" t="s">
        <v>39</v>
      </c>
      <c r="F1" s="139" t="s">
        <v>38</v>
      </c>
    </row>
    <row r="2" spans="1:6" s="137" customFormat="1">
      <c r="A2" s="140" t="s">
        <v>40</v>
      </c>
      <c r="B2" s="140" t="s">
        <v>41</v>
      </c>
      <c r="C2" s="141" t="s">
        <v>42</v>
      </c>
      <c r="D2" s="141" t="s">
        <v>43</v>
      </c>
      <c r="E2" s="141"/>
      <c r="F2" s="141"/>
    </row>
    <row r="3" spans="1:6" s="137" customFormat="1">
      <c r="A3" s="140" t="s">
        <v>44</v>
      </c>
      <c r="B3" s="140" t="s">
        <v>45</v>
      </c>
      <c r="C3" s="141" t="s">
        <v>42</v>
      </c>
      <c r="D3" s="141" t="s">
        <v>43</v>
      </c>
      <c r="E3" s="141"/>
      <c r="F3" s="141"/>
    </row>
    <row r="4" spans="1:6" s="137" customFormat="1" ht="30">
      <c r="A4" s="142" t="s">
        <v>561</v>
      </c>
      <c r="B4" s="142" t="s">
        <v>560</v>
      </c>
      <c r="C4" s="143" t="s">
        <v>42</v>
      </c>
      <c r="D4" s="141" t="s">
        <v>43</v>
      </c>
      <c r="E4" s="143"/>
      <c r="F4" s="143"/>
    </row>
    <row r="5" spans="1:6" s="137" customFormat="1">
      <c r="A5" s="142" t="s">
        <v>548</v>
      </c>
      <c r="B5" s="142" t="s">
        <v>547</v>
      </c>
      <c r="C5" s="143" t="s">
        <v>42</v>
      </c>
      <c r="D5" s="141" t="s">
        <v>43</v>
      </c>
      <c r="E5" s="143"/>
      <c r="F5" s="143"/>
    </row>
    <row r="6" spans="1:6" s="137" customFormat="1" ht="75">
      <c r="A6" s="142" t="s">
        <v>559</v>
      </c>
      <c r="B6" s="142" t="s">
        <v>558</v>
      </c>
      <c r="C6" s="143" t="s">
        <v>42</v>
      </c>
      <c r="D6" s="141" t="s">
        <v>43</v>
      </c>
      <c r="E6" s="143"/>
      <c r="F6" s="143"/>
    </row>
    <row r="7" spans="1:6" s="137" customFormat="1">
      <c r="A7" s="140" t="s">
        <v>46</v>
      </c>
      <c r="B7" s="140" t="s">
        <v>47</v>
      </c>
      <c r="C7" s="141" t="s">
        <v>42</v>
      </c>
      <c r="D7" s="141" t="s">
        <v>48</v>
      </c>
      <c r="E7" s="141"/>
      <c r="F7" s="141"/>
    </row>
    <row r="8" spans="1:6" s="137" customFormat="1" ht="30">
      <c r="A8" s="140" t="s">
        <v>49</v>
      </c>
      <c r="B8" s="140" t="s">
        <v>50</v>
      </c>
      <c r="C8" s="141" t="s">
        <v>42</v>
      </c>
      <c r="D8" s="141" t="s">
        <v>48</v>
      </c>
      <c r="E8" s="141"/>
      <c r="F8" s="141"/>
    </row>
    <row r="9" spans="1:6" s="137" customFormat="1">
      <c r="A9" s="140" t="s">
        <v>51</v>
      </c>
      <c r="B9" s="140" t="s">
        <v>52</v>
      </c>
      <c r="C9" s="141" t="s">
        <v>42</v>
      </c>
      <c r="D9" s="141" t="s">
        <v>53</v>
      </c>
      <c r="E9" s="141"/>
      <c r="F9" s="141"/>
    </row>
    <row r="10" spans="1:6" s="137" customFormat="1" ht="30">
      <c r="A10" s="140" t="s">
        <v>54</v>
      </c>
      <c r="B10" s="140" t="s">
        <v>55</v>
      </c>
      <c r="C10" s="141" t="s">
        <v>42</v>
      </c>
      <c r="D10" s="141" t="s">
        <v>53</v>
      </c>
      <c r="E10" s="141"/>
      <c r="F10" s="141"/>
    </row>
    <row r="11" spans="1:6" s="137" customFormat="1">
      <c r="A11" s="140" t="s">
        <v>56</v>
      </c>
      <c r="B11" s="140" t="s">
        <v>57</v>
      </c>
      <c r="C11" s="141" t="s">
        <v>42</v>
      </c>
      <c r="D11" s="141" t="s">
        <v>53</v>
      </c>
      <c r="E11" s="141"/>
      <c r="F11" s="141"/>
    </row>
    <row r="12" spans="1:6" s="137" customFormat="1">
      <c r="A12" s="142" t="s">
        <v>563</v>
      </c>
      <c r="B12" s="142" t="s">
        <v>562</v>
      </c>
      <c r="C12" s="143" t="s">
        <v>42</v>
      </c>
      <c r="D12" s="141" t="s">
        <v>53</v>
      </c>
      <c r="E12" s="143"/>
      <c r="F12" s="143"/>
    </row>
    <row r="13" spans="1:6" s="137" customFormat="1">
      <c r="A13" s="140" t="s">
        <v>58</v>
      </c>
      <c r="B13" s="140" t="s">
        <v>59</v>
      </c>
      <c r="C13" s="141" t="s">
        <v>42</v>
      </c>
      <c r="D13" s="141" t="s">
        <v>53</v>
      </c>
      <c r="E13" s="141"/>
      <c r="F13" s="141"/>
    </row>
    <row r="14" spans="1:6" ht="30">
      <c r="A14" s="140" t="s">
        <v>60</v>
      </c>
      <c r="B14" s="140" t="s">
        <v>61</v>
      </c>
      <c r="C14" s="141" t="s">
        <v>42</v>
      </c>
      <c r="D14" s="141" t="s">
        <v>53</v>
      </c>
      <c r="E14" s="141"/>
      <c r="F14" s="141"/>
    </row>
    <row r="15" spans="1:6">
      <c r="A15" s="140" t="s">
        <v>62</v>
      </c>
      <c r="B15" s="140" t="s">
        <v>63</v>
      </c>
      <c r="C15" s="141" t="s">
        <v>42</v>
      </c>
      <c r="D15" s="141" t="s">
        <v>53</v>
      </c>
      <c r="E15" s="141"/>
      <c r="F15" s="141"/>
    </row>
    <row r="16" spans="1:6">
      <c r="A16" s="142" t="s">
        <v>565</v>
      </c>
      <c r="B16" s="142" t="s">
        <v>564</v>
      </c>
      <c r="C16" s="143" t="s">
        <v>42</v>
      </c>
      <c r="D16" s="141" t="s">
        <v>53</v>
      </c>
      <c r="E16" s="143"/>
      <c r="F16" s="143"/>
    </row>
    <row r="17" spans="1:6" ht="30">
      <c r="A17" s="140" t="s">
        <v>64</v>
      </c>
      <c r="B17" s="140" t="s">
        <v>65</v>
      </c>
      <c r="C17" s="141" t="s">
        <v>42</v>
      </c>
      <c r="D17" s="141" t="s">
        <v>53</v>
      </c>
      <c r="E17" s="141"/>
      <c r="F17" s="141"/>
    </row>
    <row r="18" spans="1:6">
      <c r="A18" s="140" t="s">
        <v>66</v>
      </c>
      <c r="B18" s="140" t="s">
        <v>67</v>
      </c>
      <c r="C18" s="141" t="s">
        <v>42</v>
      </c>
      <c r="D18" s="141" t="s">
        <v>68</v>
      </c>
      <c r="E18" s="141"/>
      <c r="F18" s="141"/>
    </row>
    <row r="19" spans="1:6">
      <c r="A19" s="140" t="s">
        <v>69</v>
      </c>
      <c r="B19" s="140" t="s">
        <v>70</v>
      </c>
      <c r="C19" s="141" t="s">
        <v>42</v>
      </c>
      <c r="D19" s="141" t="s">
        <v>68</v>
      </c>
      <c r="E19" s="141"/>
      <c r="F19" s="141"/>
    </row>
    <row r="20" spans="1:6">
      <c r="A20" s="142" t="s">
        <v>553</v>
      </c>
      <c r="B20" s="142" t="s">
        <v>552</v>
      </c>
      <c r="C20" s="143" t="s">
        <v>42</v>
      </c>
      <c r="D20" s="143" t="s">
        <v>68</v>
      </c>
      <c r="E20" s="143"/>
      <c r="F20" s="143"/>
    </row>
    <row r="21" spans="1:6">
      <c r="A21" s="140" t="s">
        <v>71</v>
      </c>
      <c r="B21" s="140" t="s">
        <v>72</v>
      </c>
      <c r="C21" s="141" t="s">
        <v>42</v>
      </c>
      <c r="D21" s="141" t="s">
        <v>68</v>
      </c>
      <c r="E21" s="141"/>
      <c r="F21" s="141"/>
    </row>
    <row r="22" spans="1:6">
      <c r="A22" s="140" t="s">
        <v>73</v>
      </c>
      <c r="B22" s="140" t="s">
        <v>74</v>
      </c>
      <c r="C22" s="141" t="s">
        <v>42</v>
      </c>
      <c r="D22" s="141" t="s">
        <v>68</v>
      </c>
      <c r="E22" s="141"/>
      <c r="F22" s="141"/>
    </row>
    <row r="23" spans="1:6" ht="30">
      <c r="A23" s="140" t="s">
        <v>75</v>
      </c>
      <c r="B23" s="140" t="s">
        <v>76</v>
      </c>
      <c r="C23" s="141" t="s">
        <v>42</v>
      </c>
      <c r="D23" s="141" t="s">
        <v>68</v>
      </c>
      <c r="E23" s="141"/>
      <c r="F23" s="141"/>
    </row>
    <row r="24" spans="1:6">
      <c r="A24" s="140" t="s">
        <v>77</v>
      </c>
      <c r="B24" s="140" t="s">
        <v>78</v>
      </c>
      <c r="C24" s="141" t="s">
        <v>42</v>
      </c>
      <c r="D24" s="141" t="s">
        <v>68</v>
      </c>
      <c r="E24" s="141"/>
      <c r="F24" s="141"/>
    </row>
    <row r="25" spans="1:6">
      <c r="A25" s="140" t="s">
        <v>79</v>
      </c>
      <c r="B25" s="140" t="s">
        <v>80</v>
      </c>
      <c r="C25" s="141" t="s">
        <v>42</v>
      </c>
      <c r="D25" s="141" t="s">
        <v>68</v>
      </c>
      <c r="E25" s="141"/>
      <c r="F25" s="141"/>
    </row>
    <row r="26" spans="1:6">
      <c r="A26" s="142" t="s">
        <v>555</v>
      </c>
      <c r="B26" s="142" t="s">
        <v>554</v>
      </c>
      <c r="C26" s="143" t="s">
        <v>42</v>
      </c>
      <c r="D26" s="143" t="s">
        <v>68</v>
      </c>
      <c r="E26" s="143"/>
      <c r="F26" s="143"/>
    </row>
    <row r="27" spans="1:6">
      <c r="A27" s="140" t="s">
        <v>81</v>
      </c>
      <c r="B27" s="140" t="s">
        <v>82</v>
      </c>
      <c r="C27" s="141" t="s">
        <v>42</v>
      </c>
      <c r="D27" s="141" t="s">
        <v>68</v>
      </c>
      <c r="E27" s="141"/>
      <c r="F27" s="141"/>
    </row>
    <row r="28" spans="1:6">
      <c r="A28" s="140" t="s">
        <v>83</v>
      </c>
      <c r="B28" s="140" t="s">
        <v>84</v>
      </c>
      <c r="C28" s="141" t="s">
        <v>42</v>
      </c>
      <c r="D28" s="141" t="s">
        <v>68</v>
      </c>
      <c r="E28" s="141"/>
      <c r="F28" s="141"/>
    </row>
    <row r="29" spans="1:6">
      <c r="A29" s="140" t="s">
        <v>85</v>
      </c>
      <c r="B29" s="140" t="s">
        <v>86</v>
      </c>
      <c r="C29" s="141" t="s">
        <v>42</v>
      </c>
      <c r="D29" s="141" t="s">
        <v>68</v>
      </c>
      <c r="E29" s="141"/>
      <c r="F29" s="141"/>
    </row>
    <row r="30" spans="1:6">
      <c r="A30" s="144" t="s">
        <v>87</v>
      </c>
      <c r="B30" s="144" t="s">
        <v>88</v>
      </c>
      <c r="C30" s="145" t="s">
        <v>42</v>
      </c>
      <c r="D30" s="145" t="s">
        <v>68</v>
      </c>
      <c r="E30" s="141"/>
      <c r="F30" s="141"/>
    </row>
    <row r="31" spans="1:6">
      <c r="A31" s="140" t="s">
        <v>89</v>
      </c>
      <c r="B31" s="140" t="s">
        <v>90</v>
      </c>
      <c r="C31" s="141" t="s">
        <v>42</v>
      </c>
      <c r="D31" s="141" t="s">
        <v>68</v>
      </c>
      <c r="E31" s="141"/>
      <c r="F31" s="141"/>
    </row>
    <row r="32" spans="1:6" ht="30">
      <c r="A32" s="140" t="s">
        <v>91</v>
      </c>
      <c r="B32" s="140" t="s">
        <v>92</v>
      </c>
      <c r="C32" s="141" t="s">
        <v>42</v>
      </c>
      <c r="D32" s="141" t="s">
        <v>68</v>
      </c>
      <c r="E32" s="141"/>
      <c r="F32" s="141"/>
    </row>
    <row r="33" spans="1:6" ht="30">
      <c r="A33" s="140" t="s">
        <v>91</v>
      </c>
      <c r="B33" s="140" t="s">
        <v>92</v>
      </c>
      <c r="C33" s="141" t="s">
        <v>42</v>
      </c>
      <c r="D33" s="141" t="s">
        <v>68</v>
      </c>
      <c r="E33" s="141"/>
      <c r="F33" s="141"/>
    </row>
    <row r="34" spans="1:6">
      <c r="A34" s="140" t="s">
        <v>93</v>
      </c>
      <c r="B34" s="140" t="s">
        <v>94</v>
      </c>
      <c r="C34" s="141" t="s">
        <v>42</v>
      </c>
      <c r="D34" s="141" t="s">
        <v>68</v>
      </c>
      <c r="E34" s="141"/>
      <c r="F34" s="141"/>
    </row>
    <row r="35" spans="1:6">
      <c r="A35" s="140" t="s">
        <v>95</v>
      </c>
      <c r="B35" s="140" t="s">
        <v>96</v>
      </c>
      <c r="C35" s="141" t="s">
        <v>42</v>
      </c>
      <c r="D35" s="141" t="s">
        <v>68</v>
      </c>
      <c r="E35" s="141"/>
      <c r="F35" s="141"/>
    </row>
    <row r="36" spans="1:6">
      <c r="A36" s="140" t="s">
        <v>97</v>
      </c>
      <c r="B36" s="140" t="s">
        <v>98</v>
      </c>
      <c r="C36" s="141" t="s">
        <v>42</v>
      </c>
      <c r="D36" s="141" t="s">
        <v>68</v>
      </c>
      <c r="E36" s="141"/>
      <c r="F36" s="141"/>
    </row>
    <row r="37" spans="1:6">
      <c r="A37" s="142" t="s">
        <v>551</v>
      </c>
      <c r="B37" s="142" t="s">
        <v>550</v>
      </c>
      <c r="C37" s="143" t="s">
        <v>42</v>
      </c>
      <c r="D37" s="143" t="s">
        <v>68</v>
      </c>
      <c r="E37" s="143"/>
      <c r="F37" s="143"/>
    </row>
    <row r="38" spans="1:6">
      <c r="A38" s="140" t="s">
        <v>99</v>
      </c>
      <c r="B38" s="140" t="s">
        <v>100</v>
      </c>
      <c r="C38" s="141" t="s">
        <v>42</v>
      </c>
      <c r="D38" s="141" t="s">
        <v>68</v>
      </c>
      <c r="E38" s="141"/>
      <c r="F38" s="141"/>
    </row>
    <row r="39" spans="1:6">
      <c r="A39" s="140" t="s">
        <v>101</v>
      </c>
      <c r="B39" s="140" t="s">
        <v>102</v>
      </c>
      <c r="C39" s="141" t="s">
        <v>42</v>
      </c>
      <c r="D39" s="141" t="s">
        <v>68</v>
      </c>
      <c r="E39" s="141"/>
      <c r="F39" s="141"/>
    </row>
    <row r="40" spans="1:6">
      <c r="A40" s="140" t="s">
        <v>103</v>
      </c>
      <c r="B40" s="140" t="s">
        <v>104</v>
      </c>
      <c r="C40" s="141" t="s">
        <v>42</v>
      </c>
      <c r="D40" s="141" t="s">
        <v>68</v>
      </c>
      <c r="E40" s="141"/>
      <c r="F40" s="141"/>
    </row>
    <row r="41" spans="1:6">
      <c r="A41" s="140" t="s">
        <v>105</v>
      </c>
      <c r="B41" s="140" t="s">
        <v>106</v>
      </c>
      <c r="C41" s="141" t="s">
        <v>42</v>
      </c>
      <c r="D41" s="141" t="s">
        <v>68</v>
      </c>
      <c r="E41" s="141"/>
      <c r="F41" s="141"/>
    </row>
    <row r="42" spans="1:6">
      <c r="A42" s="140" t="s">
        <v>107</v>
      </c>
      <c r="B42" s="140" t="s">
        <v>106</v>
      </c>
      <c r="C42" s="141" t="s">
        <v>42</v>
      </c>
      <c r="D42" s="141" t="s">
        <v>68</v>
      </c>
      <c r="E42" s="141"/>
      <c r="F42" s="141"/>
    </row>
    <row r="43" spans="1:6">
      <c r="A43" s="140" t="s">
        <v>108</v>
      </c>
      <c r="B43" s="140" t="s">
        <v>109</v>
      </c>
      <c r="C43" s="141" t="s">
        <v>42</v>
      </c>
      <c r="D43" s="141" t="s">
        <v>68</v>
      </c>
      <c r="E43" s="141"/>
      <c r="F43" s="141"/>
    </row>
    <row r="44" spans="1:6">
      <c r="A44" s="142" t="s">
        <v>557</v>
      </c>
      <c r="B44" s="142" t="s">
        <v>556</v>
      </c>
      <c r="C44" s="143" t="s">
        <v>42</v>
      </c>
      <c r="D44" s="143" t="s">
        <v>68</v>
      </c>
      <c r="E44" s="143"/>
      <c r="F44" s="143"/>
    </row>
    <row r="45" spans="1:6">
      <c r="A45" s="140" t="s">
        <v>110</v>
      </c>
      <c r="B45" s="140" t="s">
        <v>111</v>
      </c>
      <c r="C45" s="141" t="s">
        <v>42</v>
      </c>
      <c r="D45" s="141" t="s">
        <v>68</v>
      </c>
      <c r="E45" s="141"/>
      <c r="F45" s="141"/>
    </row>
    <row r="46" spans="1:6">
      <c r="A46" s="142" t="s">
        <v>549</v>
      </c>
      <c r="B46" s="142" t="s">
        <v>546</v>
      </c>
      <c r="C46" s="143" t="s">
        <v>42</v>
      </c>
      <c r="D46" s="141" t="s">
        <v>68</v>
      </c>
      <c r="E46" s="143"/>
      <c r="F46" s="143"/>
    </row>
    <row r="47" spans="1:6">
      <c r="A47" s="142" t="s">
        <v>566</v>
      </c>
      <c r="B47" s="142" t="s">
        <v>545</v>
      </c>
      <c r="C47" s="143" t="s">
        <v>42</v>
      </c>
      <c r="D47" s="141" t="s">
        <v>68</v>
      </c>
      <c r="E47" s="143"/>
      <c r="F47" s="143"/>
    </row>
    <row r="48" spans="1:6">
      <c r="A48" s="146" t="s">
        <v>112</v>
      </c>
      <c r="B48" s="146" t="s">
        <v>113</v>
      </c>
      <c r="C48" s="147" t="s">
        <v>42</v>
      </c>
      <c r="D48" s="147" t="s">
        <v>68</v>
      </c>
      <c r="E48" s="147"/>
      <c r="F48" s="147"/>
    </row>
    <row r="49" spans="1:6">
      <c r="A49" s="140" t="s">
        <v>114</v>
      </c>
      <c r="B49" s="140" t="s">
        <v>115</v>
      </c>
      <c r="C49" s="141" t="s">
        <v>116</v>
      </c>
      <c r="D49" s="141"/>
      <c r="E49" s="141" t="s">
        <v>42</v>
      </c>
      <c r="F49" s="141" t="s">
        <v>43</v>
      </c>
    </row>
    <row r="50" spans="1:6" ht="30">
      <c r="A50" s="140" t="s">
        <v>117</v>
      </c>
      <c r="B50" s="140" t="s">
        <v>118</v>
      </c>
      <c r="C50" s="141" t="s">
        <v>116</v>
      </c>
      <c r="D50" s="141"/>
      <c r="E50" s="141" t="s">
        <v>42</v>
      </c>
      <c r="F50" s="141" t="s">
        <v>43</v>
      </c>
    </row>
    <row r="51" spans="1:6">
      <c r="A51" s="140" t="s">
        <v>119</v>
      </c>
      <c r="B51" s="140" t="s">
        <v>120</v>
      </c>
      <c r="C51" s="141" t="s">
        <v>116</v>
      </c>
      <c r="D51" s="141"/>
      <c r="E51" s="141" t="s">
        <v>42</v>
      </c>
      <c r="F51" s="141" t="s">
        <v>43</v>
      </c>
    </row>
    <row r="52" spans="1:6">
      <c r="A52" s="144" t="s">
        <v>121</v>
      </c>
      <c r="B52" s="140" t="s">
        <v>122</v>
      </c>
      <c r="C52" s="145" t="s">
        <v>123</v>
      </c>
      <c r="D52" s="141"/>
      <c r="E52" s="141" t="s">
        <v>42</v>
      </c>
      <c r="F52" s="141" t="s">
        <v>53</v>
      </c>
    </row>
    <row r="53" spans="1:6">
      <c r="A53" s="144" t="s">
        <v>199</v>
      </c>
      <c r="B53" s="140" t="s">
        <v>124</v>
      </c>
      <c r="C53" s="145" t="s">
        <v>123</v>
      </c>
      <c r="D53" s="141"/>
      <c r="E53" s="141" t="s">
        <v>42</v>
      </c>
      <c r="F53" s="141" t="s">
        <v>53</v>
      </c>
    </row>
    <row r="54" spans="1:6" ht="30">
      <c r="A54" s="140" t="s">
        <v>125</v>
      </c>
      <c r="B54" s="140" t="s">
        <v>126</v>
      </c>
      <c r="C54" s="141" t="s">
        <v>116</v>
      </c>
      <c r="D54" s="141"/>
      <c r="E54" s="141" t="s">
        <v>42</v>
      </c>
      <c r="F54" s="141" t="s">
        <v>68</v>
      </c>
    </row>
    <row r="55" spans="1:6">
      <c r="A55" s="140" t="s">
        <v>127</v>
      </c>
      <c r="B55" s="140" t="s">
        <v>128</v>
      </c>
      <c r="C55" s="141" t="s">
        <v>116</v>
      </c>
      <c r="D55" s="141"/>
      <c r="E55" s="141" t="s">
        <v>42</v>
      </c>
      <c r="F55" s="141" t="s">
        <v>68</v>
      </c>
    </row>
    <row r="56" spans="1:6">
      <c r="A56" s="144" t="s">
        <v>129</v>
      </c>
      <c r="B56" s="144" t="s">
        <v>130</v>
      </c>
      <c r="C56" s="145" t="s">
        <v>131</v>
      </c>
      <c r="D56" s="145"/>
      <c r="E56" s="145" t="s">
        <v>42</v>
      </c>
      <c r="F56" s="145" t="s">
        <v>68</v>
      </c>
    </row>
    <row r="57" spans="1:6">
      <c r="A57" s="144" t="s">
        <v>132</v>
      </c>
      <c r="B57" s="144" t="s">
        <v>133</v>
      </c>
      <c r="C57" s="145" t="s">
        <v>116</v>
      </c>
      <c r="D57" s="145"/>
      <c r="E57" s="145" t="s">
        <v>42</v>
      </c>
      <c r="F57" s="145" t="s">
        <v>68</v>
      </c>
    </row>
    <row r="58" spans="1:6">
      <c r="A58" s="144" t="s">
        <v>198</v>
      </c>
      <c r="B58" s="144" t="s">
        <v>197</v>
      </c>
      <c r="C58" s="145" t="s">
        <v>116</v>
      </c>
      <c r="D58" s="145"/>
      <c r="E58" s="145" t="s">
        <v>42</v>
      </c>
      <c r="F58" s="145" t="s">
        <v>68</v>
      </c>
    </row>
    <row r="59" spans="1:6" ht="30">
      <c r="A59" s="142" t="s">
        <v>541</v>
      </c>
      <c r="B59" s="142" t="s">
        <v>542</v>
      </c>
      <c r="C59" s="145" t="s">
        <v>123</v>
      </c>
      <c r="D59" s="143"/>
      <c r="E59" s="143" t="s">
        <v>42</v>
      </c>
      <c r="F59" s="145" t="s">
        <v>135</v>
      </c>
    </row>
    <row r="60" spans="1:6" ht="30">
      <c r="A60" s="142" t="s">
        <v>541</v>
      </c>
      <c r="B60" s="142" t="s">
        <v>540</v>
      </c>
      <c r="C60" s="145" t="s">
        <v>123</v>
      </c>
      <c r="D60" s="143"/>
      <c r="E60" s="143" t="s">
        <v>42</v>
      </c>
      <c r="F60" s="145" t="s">
        <v>135</v>
      </c>
    </row>
    <row r="61" spans="1:6">
      <c r="A61" s="144" t="s">
        <v>121</v>
      </c>
      <c r="B61" s="144" t="s">
        <v>134</v>
      </c>
      <c r="C61" s="145" t="s">
        <v>123</v>
      </c>
      <c r="D61" s="145"/>
      <c r="E61" s="145" t="s">
        <v>42</v>
      </c>
      <c r="F61" s="145" t="s">
        <v>135</v>
      </c>
    </row>
    <row r="62" spans="1:6">
      <c r="A62" s="142" t="s">
        <v>537</v>
      </c>
      <c r="B62" s="142" t="s">
        <v>536</v>
      </c>
      <c r="C62" s="145" t="s">
        <v>123</v>
      </c>
      <c r="D62" s="145"/>
      <c r="E62" s="145" t="s">
        <v>42</v>
      </c>
      <c r="F62" s="145" t="s">
        <v>135</v>
      </c>
    </row>
    <row r="63" spans="1:6">
      <c r="A63" s="142" t="s">
        <v>539</v>
      </c>
      <c r="B63" s="142" t="s">
        <v>538</v>
      </c>
      <c r="C63" s="145" t="s">
        <v>123</v>
      </c>
      <c r="D63" s="143"/>
      <c r="E63" s="145" t="s">
        <v>42</v>
      </c>
      <c r="F63" s="145" t="s">
        <v>135</v>
      </c>
    </row>
    <row r="64" spans="1:6" s="137" customFormat="1">
      <c r="A64" s="144" t="s">
        <v>136</v>
      </c>
      <c r="B64" s="144" t="s">
        <v>137</v>
      </c>
      <c r="C64" s="145" t="s">
        <v>123</v>
      </c>
      <c r="D64" s="145"/>
      <c r="E64" s="145" t="s">
        <v>42</v>
      </c>
      <c r="F64" s="145" t="s">
        <v>135</v>
      </c>
    </row>
    <row r="65" spans="1:6" s="137" customFormat="1">
      <c r="A65" s="144" t="s">
        <v>138</v>
      </c>
      <c r="B65" s="144" t="s">
        <v>139</v>
      </c>
      <c r="C65" s="145" t="s">
        <v>123</v>
      </c>
      <c r="D65" s="145"/>
      <c r="E65" s="145" t="s">
        <v>42</v>
      </c>
      <c r="F65" s="145" t="s">
        <v>135</v>
      </c>
    </row>
    <row r="66" spans="1:6" s="137" customFormat="1">
      <c r="A66" s="144" t="s">
        <v>140</v>
      </c>
      <c r="B66" s="144" t="s">
        <v>141</v>
      </c>
      <c r="C66" s="145" t="s">
        <v>123</v>
      </c>
      <c r="D66" s="145"/>
      <c r="E66" s="145" t="s">
        <v>42</v>
      </c>
      <c r="F66" s="145" t="s">
        <v>135</v>
      </c>
    </row>
    <row r="67" spans="1:6" s="137" customFormat="1">
      <c r="A67" s="144" t="s">
        <v>142</v>
      </c>
      <c r="B67" s="144" t="s">
        <v>196</v>
      </c>
      <c r="C67" s="145" t="s">
        <v>123</v>
      </c>
      <c r="D67" s="145"/>
      <c r="E67" s="145" t="s">
        <v>42</v>
      </c>
      <c r="F67" s="145" t="s">
        <v>135</v>
      </c>
    </row>
    <row r="68" spans="1:6" ht="30">
      <c r="A68" s="144" t="s">
        <v>143</v>
      </c>
      <c r="B68" s="144" t="s">
        <v>144</v>
      </c>
      <c r="C68" s="145" t="s">
        <v>123</v>
      </c>
      <c r="D68" s="145"/>
      <c r="E68" s="145" t="s">
        <v>42</v>
      </c>
      <c r="F68" s="145" t="s">
        <v>145</v>
      </c>
    </row>
    <row r="69" spans="1:6" ht="30">
      <c r="A69" s="146" t="s">
        <v>143</v>
      </c>
      <c r="B69" s="146" t="s">
        <v>146</v>
      </c>
      <c r="C69" s="147" t="s">
        <v>123</v>
      </c>
      <c r="D69" s="147"/>
      <c r="E69" s="147" t="s">
        <v>42</v>
      </c>
      <c r="F69" s="147" t="s">
        <v>145</v>
      </c>
    </row>
    <row r="70" spans="1:6">
      <c r="A70" s="140" t="s">
        <v>147</v>
      </c>
      <c r="B70" s="140" t="s">
        <v>148</v>
      </c>
      <c r="C70" s="141" t="s">
        <v>116</v>
      </c>
      <c r="D70" s="141"/>
      <c r="E70" s="141" t="s">
        <v>116</v>
      </c>
      <c r="F70" s="141"/>
    </row>
    <row r="71" spans="1:6">
      <c r="A71" s="140" t="s">
        <v>149</v>
      </c>
      <c r="B71" s="140" t="s">
        <v>150</v>
      </c>
      <c r="C71" s="141" t="s">
        <v>116</v>
      </c>
      <c r="D71" s="141"/>
      <c r="E71" s="141" t="s">
        <v>116</v>
      </c>
      <c r="F71" s="141"/>
    </row>
    <row r="72" spans="1:6">
      <c r="A72" s="140" t="s">
        <v>151</v>
      </c>
      <c r="B72" s="140" t="s">
        <v>152</v>
      </c>
      <c r="C72" s="141" t="s">
        <v>116</v>
      </c>
      <c r="D72" s="141"/>
      <c r="E72" s="141" t="s">
        <v>116</v>
      </c>
      <c r="F72" s="141"/>
    </row>
    <row r="73" spans="1:6" ht="30">
      <c r="A73" s="140" t="s">
        <v>153</v>
      </c>
      <c r="B73" s="140" t="s">
        <v>154</v>
      </c>
      <c r="C73" s="141" t="s">
        <v>131</v>
      </c>
      <c r="D73" s="141"/>
      <c r="E73" s="141" t="s">
        <v>116</v>
      </c>
      <c r="F73" s="141"/>
    </row>
    <row r="74" spans="1:6">
      <c r="A74" s="144" t="s">
        <v>155</v>
      </c>
      <c r="B74" s="144" t="s">
        <v>156</v>
      </c>
      <c r="C74" s="145" t="s">
        <v>116</v>
      </c>
      <c r="D74" s="145"/>
      <c r="E74" s="145" t="s">
        <v>116</v>
      </c>
      <c r="F74" s="145"/>
    </row>
    <row r="75" spans="1:6">
      <c r="A75" s="140" t="s">
        <v>157</v>
      </c>
      <c r="B75" s="140" t="s">
        <v>158</v>
      </c>
      <c r="C75" s="141" t="s">
        <v>116</v>
      </c>
      <c r="D75" s="141"/>
      <c r="E75" s="141" t="s">
        <v>116</v>
      </c>
      <c r="F75" s="141"/>
    </row>
    <row r="76" spans="1:6">
      <c r="A76" s="140" t="s">
        <v>159</v>
      </c>
      <c r="B76" s="140" t="s">
        <v>160</v>
      </c>
      <c r="C76" s="141" t="s">
        <v>116</v>
      </c>
      <c r="D76" s="141"/>
      <c r="E76" s="141" t="s">
        <v>116</v>
      </c>
      <c r="F76" s="141"/>
    </row>
    <row r="77" spans="1:6" ht="30">
      <c r="A77" s="140" t="s">
        <v>161</v>
      </c>
      <c r="B77" s="140" t="s">
        <v>162</v>
      </c>
      <c r="C77" s="141" t="s">
        <v>116</v>
      </c>
      <c r="D77" s="141"/>
      <c r="E77" s="141" t="s">
        <v>116</v>
      </c>
      <c r="F77" s="141"/>
    </row>
    <row r="78" spans="1:6">
      <c r="A78" s="140" t="s">
        <v>163</v>
      </c>
      <c r="B78" s="140" t="s">
        <v>164</v>
      </c>
      <c r="C78" s="141" t="s">
        <v>116</v>
      </c>
      <c r="D78" s="141"/>
      <c r="E78" s="141" t="s">
        <v>116</v>
      </c>
      <c r="F78" s="141"/>
    </row>
    <row r="79" spans="1:6">
      <c r="A79" s="140" t="s">
        <v>165</v>
      </c>
      <c r="B79" s="140" t="s">
        <v>166</v>
      </c>
      <c r="C79" s="141" t="s">
        <v>116</v>
      </c>
      <c r="D79" s="141"/>
      <c r="E79" s="141" t="s">
        <v>116</v>
      </c>
      <c r="F79" s="141"/>
    </row>
    <row r="80" spans="1:6">
      <c r="A80" s="140" t="s">
        <v>167</v>
      </c>
      <c r="B80" s="140" t="s">
        <v>168</v>
      </c>
      <c r="C80" s="141" t="s">
        <v>116</v>
      </c>
      <c r="D80" s="141"/>
      <c r="E80" s="141" t="s">
        <v>116</v>
      </c>
      <c r="F80" s="141"/>
    </row>
    <row r="81" spans="1:6">
      <c r="A81" s="140" t="s">
        <v>169</v>
      </c>
      <c r="B81" s="140" t="s">
        <v>170</v>
      </c>
      <c r="C81" s="141" t="s">
        <v>116</v>
      </c>
      <c r="D81" s="141"/>
      <c r="E81" s="141" t="s">
        <v>116</v>
      </c>
      <c r="F81" s="141"/>
    </row>
    <row r="82" spans="1:6">
      <c r="A82" s="140" t="s">
        <v>169</v>
      </c>
      <c r="B82" s="140" t="s">
        <v>567</v>
      </c>
      <c r="C82" s="141" t="s">
        <v>116</v>
      </c>
      <c r="D82" s="141"/>
      <c r="E82" s="141" t="s">
        <v>116</v>
      </c>
      <c r="F82" s="141"/>
    </row>
    <row r="83" spans="1:6" s="137" customFormat="1" ht="30">
      <c r="A83" s="142" t="s">
        <v>544</v>
      </c>
      <c r="B83" s="142" t="s">
        <v>543</v>
      </c>
      <c r="C83" s="141" t="s">
        <v>116</v>
      </c>
      <c r="D83" s="143"/>
      <c r="E83" s="143" t="s">
        <v>116</v>
      </c>
      <c r="F83" s="143"/>
    </row>
    <row r="84" spans="1:6">
      <c r="A84" s="140" t="s">
        <v>171</v>
      </c>
      <c r="B84" s="140" t="s">
        <v>172</v>
      </c>
      <c r="C84" s="141" t="s">
        <v>116</v>
      </c>
      <c r="D84" s="141"/>
      <c r="E84" s="141" t="s">
        <v>116</v>
      </c>
      <c r="F84" s="141"/>
    </row>
    <row r="85" spans="1:6" ht="30">
      <c r="A85" s="140" t="s">
        <v>173</v>
      </c>
      <c r="B85" s="140" t="s">
        <v>174</v>
      </c>
      <c r="C85" s="141" t="s">
        <v>116</v>
      </c>
      <c r="D85" s="141"/>
      <c r="E85" s="141" t="s">
        <v>116</v>
      </c>
      <c r="F85" s="141"/>
    </row>
    <row r="86" spans="1:6">
      <c r="A86" s="140" t="s">
        <v>175</v>
      </c>
      <c r="B86" s="140" t="s">
        <v>176</v>
      </c>
      <c r="C86" s="141" t="s">
        <v>116</v>
      </c>
      <c r="D86" s="141"/>
      <c r="E86" s="141" t="s">
        <v>116</v>
      </c>
      <c r="F86" s="141"/>
    </row>
    <row r="87" spans="1:6" ht="30">
      <c r="A87" s="140" t="s">
        <v>177</v>
      </c>
      <c r="B87" s="140" t="s">
        <v>178</v>
      </c>
      <c r="C87" s="141" t="s">
        <v>116</v>
      </c>
      <c r="D87" s="141"/>
      <c r="E87" s="141" t="s">
        <v>116</v>
      </c>
      <c r="F87" s="141"/>
    </row>
    <row r="88" spans="1:6">
      <c r="A88" s="140" t="s">
        <v>179</v>
      </c>
      <c r="B88" s="140" t="s">
        <v>180</v>
      </c>
      <c r="C88" s="141" t="s">
        <v>116</v>
      </c>
      <c r="D88" s="141"/>
      <c r="E88" s="141" t="s">
        <v>116</v>
      </c>
      <c r="F88" s="141"/>
    </row>
    <row r="89" spans="1:6">
      <c r="A89" s="140" t="s">
        <v>181</v>
      </c>
      <c r="B89" s="140" t="s">
        <v>182</v>
      </c>
      <c r="C89" s="141" t="s">
        <v>116</v>
      </c>
      <c r="D89" s="141"/>
      <c r="E89" s="141" t="s">
        <v>116</v>
      </c>
      <c r="F89" s="141"/>
    </row>
    <row r="90" spans="1:6">
      <c r="A90" s="140" t="s">
        <v>183</v>
      </c>
      <c r="B90" s="140" t="s">
        <v>184</v>
      </c>
      <c r="C90" s="141" t="s">
        <v>116</v>
      </c>
      <c r="D90" s="141"/>
      <c r="E90" s="141" t="s">
        <v>116</v>
      </c>
      <c r="F90" s="141"/>
    </row>
    <row r="91" spans="1:6">
      <c r="A91" s="140" t="s">
        <v>185</v>
      </c>
      <c r="B91" s="140" t="s">
        <v>186</v>
      </c>
      <c r="C91" s="141" t="s">
        <v>116</v>
      </c>
      <c r="D91" s="141"/>
      <c r="E91" s="141" t="s">
        <v>116</v>
      </c>
      <c r="F91" s="141"/>
    </row>
    <row r="92" spans="1:6" ht="30">
      <c r="A92" s="140" t="s">
        <v>187</v>
      </c>
      <c r="B92" s="140" t="s">
        <v>188</v>
      </c>
      <c r="C92" s="141" t="s">
        <v>116</v>
      </c>
      <c r="D92" s="141"/>
      <c r="E92" s="141" t="s">
        <v>116</v>
      </c>
      <c r="F92" s="141"/>
    </row>
    <row r="93" spans="1:6">
      <c r="A93" s="140" t="s">
        <v>607</v>
      </c>
      <c r="B93" s="140" t="s">
        <v>608</v>
      </c>
      <c r="C93" s="141" t="s">
        <v>116</v>
      </c>
      <c r="D93" s="141"/>
      <c r="E93" s="141" t="s">
        <v>116</v>
      </c>
      <c r="F93" s="141"/>
    </row>
    <row r="94" spans="1:6" ht="30">
      <c r="A94" s="140" t="s">
        <v>189</v>
      </c>
      <c r="B94" s="140" t="s">
        <v>190</v>
      </c>
      <c r="C94" s="141" t="s">
        <v>131</v>
      </c>
      <c r="D94" s="141"/>
      <c r="E94" s="141" t="s">
        <v>116</v>
      </c>
      <c r="F94" s="141"/>
    </row>
    <row r="95" spans="1:6">
      <c r="A95" s="140" t="s">
        <v>191</v>
      </c>
      <c r="B95" s="140" t="s">
        <v>192</v>
      </c>
      <c r="C95" s="141" t="s">
        <v>116</v>
      </c>
      <c r="D95" s="141"/>
      <c r="E95" s="141" t="s">
        <v>116</v>
      </c>
      <c r="F95" s="141"/>
    </row>
    <row r="96" spans="1:6">
      <c r="A96" s="144" t="s">
        <v>193</v>
      </c>
      <c r="B96" s="144" t="s">
        <v>194</v>
      </c>
      <c r="C96" s="145" t="s">
        <v>131</v>
      </c>
      <c r="D96" s="145"/>
      <c r="E96" s="145" t="s">
        <v>116</v>
      </c>
      <c r="F96" s="145"/>
    </row>
    <row r="97" spans="1:6">
      <c r="A97" s="144" t="s">
        <v>630</v>
      </c>
      <c r="B97" s="144" t="s">
        <v>629</v>
      </c>
      <c r="C97" s="145" t="s">
        <v>116</v>
      </c>
      <c r="D97" s="145"/>
      <c r="E97" s="145" t="s">
        <v>116</v>
      </c>
      <c r="F97" s="145"/>
    </row>
    <row r="98" spans="1:6">
      <c r="A98" s="146" t="s">
        <v>534</v>
      </c>
      <c r="B98" s="146" t="s">
        <v>533</v>
      </c>
      <c r="C98" s="147" t="s">
        <v>116</v>
      </c>
      <c r="D98" s="147"/>
      <c r="E98" s="147" t="s">
        <v>116</v>
      </c>
      <c r="F98" s="147"/>
    </row>
  </sheetData>
  <sortState ref="A59:F67">
    <sortCondition ref="B59:B67"/>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workbookViewId="0">
      <pane ySplit="2" topLeftCell="A3" activePane="bottomLeft" state="frozen"/>
      <selection activeCell="CI1" sqref="CI1"/>
      <selection pane="bottomLeft" activeCell="T11" sqref="T11"/>
    </sheetView>
  </sheetViews>
  <sheetFormatPr baseColWidth="10" defaultRowHeight="15" x14ac:dyDescent="0"/>
  <cols>
    <col min="1" max="1" width="19.5" style="9" bestFit="1" customWidth="1"/>
    <col min="2" max="2" width="179.6640625" style="7" bestFit="1" customWidth="1"/>
    <col min="3" max="3" width="13.33203125" style="9" customWidth="1"/>
    <col min="4" max="4" width="20" style="9" bestFit="1" customWidth="1"/>
    <col min="5" max="5" width="48.5" style="7" customWidth="1"/>
    <col min="6" max="6" width="62.5" style="7" customWidth="1"/>
    <col min="7" max="7" width="78.6640625" style="7" customWidth="1"/>
    <col min="8" max="8" width="20.5" style="26" bestFit="1" customWidth="1"/>
    <col min="9" max="9" width="59.5" style="7" bestFit="1" customWidth="1"/>
    <col min="10" max="10" width="54" style="7" customWidth="1"/>
    <col min="11" max="11" width="28.5" style="9" bestFit="1" customWidth="1"/>
    <col min="12" max="12" width="12" style="26" customWidth="1"/>
    <col min="13" max="13" width="62.5" style="7" customWidth="1"/>
    <col min="14" max="14" width="74" style="7" customWidth="1"/>
    <col min="15" max="15" width="25.5" style="9" bestFit="1" customWidth="1"/>
    <col min="16" max="16" width="14.6640625" style="9" bestFit="1" customWidth="1"/>
    <col min="17" max="17" width="23.83203125" style="26" customWidth="1"/>
    <col min="18" max="18" width="29.5" style="26" customWidth="1"/>
    <col min="19" max="19" width="56.6640625" style="25" customWidth="1"/>
    <col min="20" max="20" width="97.83203125" style="4" customWidth="1"/>
    <col min="21" max="21" width="25.83203125" style="4" customWidth="1"/>
    <col min="22" max="22" width="31" style="9" bestFit="1" customWidth="1"/>
    <col min="23" max="23" width="24.6640625" style="9" bestFit="1" customWidth="1"/>
    <col min="24" max="24" width="26.5" style="9" bestFit="1" customWidth="1"/>
    <col min="25" max="25" width="78" style="16" customWidth="1"/>
    <col min="26" max="26" width="21" style="10" bestFit="1" customWidth="1"/>
    <col min="27" max="27" width="54.5" style="17" customWidth="1"/>
    <col min="28" max="28" width="29.1640625" style="10" bestFit="1" customWidth="1"/>
    <col min="29" max="29" width="36.6640625" style="10" bestFit="1" customWidth="1"/>
    <col min="30" max="30" width="26.6640625" style="10" bestFit="1" customWidth="1"/>
    <col min="31" max="31" width="83.33203125" style="17" customWidth="1"/>
    <col min="32" max="32" width="10.83203125" style="10" bestFit="1" customWidth="1"/>
    <col min="33" max="33" width="61.5" style="17" customWidth="1"/>
    <col min="34" max="34" width="25.5" style="10" bestFit="1" customWidth="1"/>
    <col min="35" max="35" width="74.83203125" style="17" customWidth="1"/>
    <col min="36" max="36" width="20.6640625" style="10" bestFit="1" customWidth="1"/>
    <col min="37" max="37" width="55.6640625" style="17" customWidth="1"/>
    <col min="38" max="16384" width="10.83203125" style="4"/>
  </cols>
  <sheetData>
    <row r="1" spans="1:37" ht="31" customHeight="1" thickBot="1">
      <c r="A1" s="197" t="s">
        <v>16</v>
      </c>
      <c r="B1" s="199" t="s">
        <v>238</v>
      </c>
      <c r="C1" s="199"/>
      <c r="D1" s="199"/>
      <c r="E1" s="200"/>
      <c r="F1" s="201" t="s">
        <v>239</v>
      </c>
      <c r="G1" s="199"/>
      <c r="H1" s="199"/>
      <c r="I1" s="199"/>
      <c r="J1" s="199"/>
      <c r="K1" s="199"/>
      <c r="L1" s="200"/>
      <c r="M1" s="201" t="s">
        <v>285</v>
      </c>
      <c r="N1" s="199"/>
      <c r="O1" s="199"/>
      <c r="P1" s="199"/>
      <c r="Q1" s="199"/>
      <c r="R1" s="199"/>
      <c r="S1" s="199"/>
      <c r="T1" s="199"/>
      <c r="U1" s="199"/>
      <c r="V1" s="199"/>
      <c r="W1" s="200"/>
      <c r="X1" s="201" t="s">
        <v>531</v>
      </c>
      <c r="Y1" s="200"/>
      <c r="Z1" s="135"/>
      <c r="AA1" s="135"/>
      <c r="AB1" s="135"/>
      <c r="AC1" s="135"/>
      <c r="AD1" s="135"/>
      <c r="AE1" s="135"/>
      <c r="AF1" s="135"/>
      <c r="AG1" s="135"/>
      <c r="AH1" s="135"/>
      <c r="AI1" s="135"/>
      <c r="AJ1" s="135"/>
      <c r="AK1" s="135"/>
    </row>
    <row r="2" spans="1:37" s="18" customFormat="1" ht="16" thickTop="1">
      <c r="A2" s="198"/>
      <c r="B2" s="19" t="s">
        <v>222</v>
      </c>
      <c r="C2" s="1" t="s">
        <v>201</v>
      </c>
      <c r="D2" s="1" t="s">
        <v>229</v>
      </c>
      <c r="E2" s="27" t="s">
        <v>200</v>
      </c>
      <c r="F2" s="19" t="s">
        <v>252</v>
      </c>
      <c r="G2" s="19" t="s">
        <v>253</v>
      </c>
      <c r="H2" s="19" t="s">
        <v>254</v>
      </c>
      <c r="I2" s="19" t="s">
        <v>267</v>
      </c>
      <c r="J2" s="19" t="s">
        <v>268</v>
      </c>
      <c r="K2" s="1" t="s">
        <v>203</v>
      </c>
      <c r="L2" s="27" t="s">
        <v>202</v>
      </c>
      <c r="M2" s="37" t="s">
        <v>286</v>
      </c>
      <c r="N2" s="19" t="s">
        <v>353</v>
      </c>
      <c r="O2" s="1" t="s">
        <v>287</v>
      </c>
      <c r="P2" s="1" t="s">
        <v>288</v>
      </c>
      <c r="Q2" s="19" t="s">
        <v>289</v>
      </c>
      <c r="R2" s="19" t="s">
        <v>295</v>
      </c>
      <c r="S2" s="1" t="s">
        <v>35</v>
      </c>
      <c r="T2" s="1" t="s">
        <v>290</v>
      </c>
      <c r="U2" s="1" t="s">
        <v>291</v>
      </c>
      <c r="V2" s="1" t="s">
        <v>292</v>
      </c>
      <c r="W2" s="38" t="s">
        <v>293</v>
      </c>
      <c r="X2" s="43" t="s">
        <v>31</v>
      </c>
      <c r="Y2" s="27" t="s">
        <v>17</v>
      </c>
      <c r="Z2" s="136"/>
      <c r="AA2" s="136"/>
      <c r="AB2" s="136"/>
      <c r="AC2" s="136"/>
      <c r="AD2" s="136"/>
      <c r="AE2" s="136"/>
      <c r="AF2" s="136"/>
      <c r="AG2" s="136"/>
      <c r="AH2" s="136"/>
      <c r="AI2" s="136"/>
      <c r="AJ2" s="136"/>
      <c r="AK2" s="136"/>
    </row>
    <row r="3" spans="1:37" ht="210">
      <c r="A3" s="30" t="s">
        <v>6</v>
      </c>
      <c r="B3" s="41" t="s">
        <v>341</v>
      </c>
      <c r="C3" s="20" t="s">
        <v>226</v>
      </c>
      <c r="D3" s="20" t="s">
        <v>230</v>
      </c>
      <c r="E3" s="28" t="s">
        <v>231</v>
      </c>
      <c r="F3" s="7" t="s">
        <v>244</v>
      </c>
      <c r="G3" s="7" t="s">
        <v>245</v>
      </c>
      <c r="H3" s="26" t="s">
        <v>255</v>
      </c>
      <c r="I3" s="21" t="s">
        <v>263</v>
      </c>
      <c r="J3" s="21" t="s">
        <v>389</v>
      </c>
      <c r="K3" s="20" t="s">
        <v>270</v>
      </c>
      <c r="L3" s="36" t="s">
        <v>278</v>
      </c>
      <c r="M3" s="39" t="s">
        <v>294</v>
      </c>
      <c r="N3" s="21" t="s">
        <v>354</v>
      </c>
      <c r="O3" s="20" t="s">
        <v>300</v>
      </c>
      <c r="P3" s="20">
        <v>1</v>
      </c>
      <c r="Q3" s="33" t="s">
        <v>302</v>
      </c>
      <c r="R3" s="33" t="s">
        <v>296</v>
      </c>
      <c r="S3" s="32" t="s">
        <v>390</v>
      </c>
      <c r="T3" s="21" t="s">
        <v>297</v>
      </c>
      <c r="U3" s="21" t="s">
        <v>298</v>
      </c>
      <c r="V3" s="20" t="s">
        <v>299</v>
      </c>
      <c r="W3" s="30" t="s">
        <v>305</v>
      </c>
      <c r="X3" s="44" t="s">
        <v>358</v>
      </c>
      <c r="Y3" s="45" t="s">
        <v>28</v>
      </c>
      <c r="Z3" s="5"/>
      <c r="AA3" s="5"/>
      <c r="AB3" s="5"/>
      <c r="AC3" s="5"/>
      <c r="AD3" s="5"/>
      <c r="AE3" s="5"/>
      <c r="AF3" s="5"/>
      <c r="AG3" s="5"/>
      <c r="AH3" s="5"/>
      <c r="AI3" s="5"/>
      <c r="AJ3" s="5"/>
      <c r="AK3" s="5"/>
    </row>
    <row r="4" spans="1:37" s="5" customFormat="1" ht="180">
      <c r="A4" s="30" t="s">
        <v>8</v>
      </c>
      <c r="B4" s="41" t="s">
        <v>631</v>
      </c>
      <c r="C4" s="20" t="s">
        <v>226</v>
      </c>
      <c r="D4" s="20" t="s">
        <v>230</v>
      </c>
      <c r="E4" s="28" t="s">
        <v>232</v>
      </c>
      <c r="F4" s="21" t="s">
        <v>240</v>
      </c>
      <c r="G4" s="21" t="s">
        <v>241</v>
      </c>
      <c r="H4" s="33" t="s">
        <v>256</v>
      </c>
      <c r="I4" s="21" t="s">
        <v>365</v>
      </c>
      <c r="J4" s="21" t="s">
        <v>366</v>
      </c>
      <c r="K4" s="33" t="s">
        <v>271</v>
      </c>
      <c r="L4" s="36" t="s">
        <v>279</v>
      </c>
      <c r="M4" s="39" t="s">
        <v>294</v>
      </c>
      <c r="N4" s="21" t="s">
        <v>600</v>
      </c>
      <c r="O4" s="20" t="s">
        <v>300</v>
      </c>
      <c r="P4" s="20">
        <v>2</v>
      </c>
      <c r="Q4" s="33" t="s">
        <v>302</v>
      </c>
      <c r="R4" s="33" t="s">
        <v>301</v>
      </c>
      <c r="S4" s="32" t="s">
        <v>390</v>
      </c>
      <c r="T4" s="21" t="s">
        <v>303</v>
      </c>
      <c r="U4" s="21" t="s">
        <v>304</v>
      </c>
      <c r="V4" s="33" t="s">
        <v>405</v>
      </c>
      <c r="W4" s="30" t="s">
        <v>306</v>
      </c>
      <c r="X4" s="44" t="s">
        <v>358</v>
      </c>
      <c r="Y4" s="45" t="s">
        <v>20</v>
      </c>
    </row>
    <row r="5" spans="1:37" s="5" customFormat="1" ht="90">
      <c r="A5" s="30" t="s">
        <v>15</v>
      </c>
      <c r="B5" s="41" t="s">
        <v>223</v>
      </c>
      <c r="C5" s="20" t="s">
        <v>226</v>
      </c>
      <c r="D5" s="20" t="s">
        <v>230</v>
      </c>
      <c r="E5" s="28" t="s">
        <v>233</v>
      </c>
      <c r="F5" s="21" t="s">
        <v>242</v>
      </c>
      <c r="G5" s="21" t="s">
        <v>243</v>
      </c>
      <c r="H5" s="33" t="s">
        <v>257</v>
      </c>
      <c r="I5" s="21" t="s">
        <v>264</v>
      </c>
      <c r="J5" s="21" t="s">
        <v>205</v>
      </c>
      <c r="K5" s="20" t="s">
        <v>272</v>
      </c>
      <c r="L5" s="36" t="s">
        <v>280</v>
      </c>
      <c r="M5" s="39" t="s">
        <v>307</v>
      </c>
      <c r="N5" s="21" t="s">
        <v>355</v>
      </c>
      <c r="O5" s="20" t="s">
        <v>300</v>
      </c>
      <c r="P5" s="20">
        <v>1</v>
      </c>
      <c r="Q5" s="33" t="s">
        <v>309</v>
      </c>
      <c r="R5" s="33" t="s">
        <v>308</v>
      </c>
      <c r="S5" s="23" t="s">
        <v>205</v>
      </c>
      <c r="T5" s="21" t="s">
        <v>310</v>
      </c>
      <c r="U5" s="21" t="s">
        <v>21</v>
      </c>
      <c r="V5" s="20" t="s">
        <v>205</v>
      </c>
      <c r="W5" s="30" t="s">
        <v>209</v>
      </c>
      <c r="X5" s="44" t="s">
        <v>359</v>
      </c>
      <c r="Y5" s="45" t="s">
        <v>22</v>
      </c>
    </row>
    <row r="6" spans="1:37" s="5" customFormat="1" ht="255">
      <c r="A6" s="30" t="s">
        <v>621</v>
      </c>
      <c r="B6" s="41" t="s">
        <v>568</v>
      </c>
      <c r="C6" s="20" t="s">
        <v>226</v>
      </c>
      <c r="D6" s="20" t="s">
        <v>230</v>
      </c>
      <c r="E6" s="28" t="s">
        <v>214</v>
      </c>
      <c r="F6" s="39" t="s">
        <v>216</v>
      </c>
      <c r="G6" s="21" t="s">
        <v>217</v>
      </c>
      <c r="H6" s="33" t="s">
        <v>258</v>
      </c>
      <c r="I6" s="21" t="s">
        <v>612</v>
      </c>
      <c r="J6" s="21" t="s">
        <v>614</v>
      </c>
      <c r="K6" s="20" t="s">
        <v>613</v>
      </c>
      <c r="L6" s="36" t="s">
        <v>615</v>
      </c>
      <c r="M6" s="39" t="s">
        <v>620</v>
      </c>
      <c r="N6" s="21" t="s">
        <v>618</v>
      </c>
      <c r="O6" s="20" t="s">
        <v>300</v>
      </c>
      <c r="P6" s="20">
        <v>1</v>
      </c>
      <c r="Q6" s="33" t="s">
        <v>617</v>
      </c>
      <c r="R6" s="33" t="s">
        <v>609</v>
      </c>
      <c r="S6" s="32" t="s">
        <v>616</v>
      </c>
      <c r="T6" s="21" t="s">
        <v>619</v>
      </c>
      <c r="U6" s="21" t="s">
        <v>622</v>
      </c>
      <c r="V6" s="33" t="s">
        <v>311</v>
      </c>
      <c r="W6" s="30" t="s">
        <v>312</v>
      </c>
      <c r="X6" s="44" t="s">
        <v>358</v>
      </c>
      <c r="Y6" s="45" t="s">
        <v>625</v>
      </c>
    </row>
    <row r="7" spans="1:37" s="5" customFormat="1" ht="120">
      <c r="A7" s="30" t="s">
        <v>213</v>
      </c>
      <c r="B7" s="41" t="s">
        <v>342</v>
      </c>
      <c r="C7" s="20" t="s">
        <v>227</v>
      </c>
      <c r="D7" s="20" t="s">
        <v>230</v>
      </c>
      <c r="E7" s="28" t="s">
        <v>210</v>
      </c>
      <c r="F7" s="21" t="s">
        <v>218</v>
      </c>
      <c r="G7" s="21" t="s">
        <v>211</v>
      </c>
      <c r="H7" s="33" t="s">
        <v>316</v>
      </c>
      <c r="I7" s="21" t="s">
        <v>205</v>
      </c>
      <c r="J7" s="21" t="s">
        <v>205</v>
      </c>
      <c r="K7" s="33" t="s">
        <v>273</v>
      </c>
      <c r="L7" s="36" t="s">
        <v>219</v>
      </c>
      <c r="M7" s="39" t="s">
        <v>313</v>
      </c>
      <c r="N7" s="21" t="s">
        <v>21</v>
      </c>
      <c r="O7" s="20" t="s">
        <v>300</v>
      </c>
      <c r="P7" s="20">
        <v>1</v>
      </c>
      <c r="Q7" s="33" t="s">
        <v>302</v>
      </c>
      <c r="R7" s="33" t="s">
        <v>314</v>
      </c>
      <c r="S7" s="32" t="s">
        <v>315</v>
      </c>
      <c r="T7" s="21" t="s">
        <v>317</v>
      </c>
      <c r="U7" s="21" t="s">
        <v>318</v>
      </c>
      <c r="V7" s="20" t="s">
        <v>205</v>
      </c>
      <c r="W7" s="30" t="s">
        <v>209</v>
      </c>
      <c r="X7" s="44" t="s">
        <v>358</v>
      </c>
      <c r="Y7" s="28" t="s">
        <v>212</v>
      </c>
    </row>
    <row r="8" spans="1:37" s="5" customFormat="1" ht="45">
      <c r="A8" s="31" t="s">
        <v>13</v>
      </c>
      <c r="B8" s="42" t="s">
        <v>224</v>
      </c>
      <c r="C8" s="10" t="s">
        <v>228</v>
      </c>
      <c r="D8" s="10" t="s">
        <v>230</v>
      </c>
      <c r="E8" s="29" t="s">
        <v>234</v>
      </c>
      <c r="F8" s="6" t="s">
        <v>207</v>
      </c>
      <c r="G8" s="6" t="s">
        <v>246</v>
      </c>
      <c r="H8" s="34" t="s">
        <v>259</v>
      </c>
      <c r="I8" s="6" t="s">
        <v>208</v>
      </c>
      <c r="J8" s="6" t="s">
        <v>205</v>
      </c>
      <c r="K8" s="34" t="s">
        <v>274</v>
      </c>
      <c r="L8" s="35" t="s">
        <v>219</v>
      </c>
      <c r="M8" s="40" t="s">
        <v>319</v>
      </c>
      <c r="N8" s="21" t="s">
        <v>601</v>
      </c>
      <c r="O8" s="10" t="s">
        <v>300</v>
      </c>
      <c r="P8" s="10">
        <v>1</v>
      </c>
      <c r="Q8" s="34" t="s">
        <v>320</v>
      </c>
      <c r="R8" s="34" t="s">
        <v>321</v>
      </c>
      <c r="S8" s="24" t="s">
        <v>205</v>
      </c>
      <c r="T8" s="6" t="s">
        <v>322</v>
      </c>
      <c r="U8" s="5" t="s">
        <v>21</v>
      </c>
      <c r="V8" s="34" t="s">
        <v>323</v>
      </c>
      <c r="W8" s="31" t="s">
        <v>209</v>
      </c>
      <c r="X8" s="44" t="s">
        <v>358</v>
      </c>
      <c r="Y8" s="46" t="s">
        <v>29</v>
      </c>
    </row>
    <row r="9" spans="1:37" s="5" customFormat="1" ht="60">
      <c r="A9" s="30" t="s">
        <v>14</v>
      </c>
      <c r="B9" s="41" t="s">
        <v>225</v>
      </c>
      <c r="C9" s="20" t="s">
        <v>226</v>
      </c>
      <c r="D9" s="20" t="s">
        <v>230</v>
      </c>
      <c r="E9" s="28" t="s">
        <v>235</v>
      </c>
      <c r="F9" s="21" t="s">
        <v>247</v>
      </c>
      <c r="G9" s="21" t="s">
        <v>248</v>
      </c>
      <c r="H9" s="33" t="s">
        <v>260</v>
      </c>
      <c r="I9" s="21" t="s">
        <v>265</v>
      </c>
      <c r="J9" s="21" t="s">
        <v>205</v>
      </c>
      <c r="K9" s="33" t="s">
        <v>275</v>
      </c>
      <c r="L9" s="36" t="s">
        <v>281</v>
      </c>
      <c r="M9" s="39" t="s">
        <v>324</v>
      </c>
      <c r="N9" s="21" t="s">
        <v>356</v>
      </c>
      <c r="O9" s="20" t="s">
        <v>300</v>
      </c>
      <c r="P9" s="20">
        <v>1</v>
      </c>
      <c r="Q9" s="33" t="s">
        <v>325</v>
      </c>
      <c r="R9" s="33" t="s">
        <v>326</v>
      </c>
      <c r="S9" s="23" t="s">
        <v>327</v>
      </c>
      <c r="T9" s="47" t="s">
        <v>328</v>
      </c>
      <c r="U9" s="22" t="s">
        <v>21</v>
      </c>
      <c r="V9" s="33" t="s">
        <v>311</v>
      </c>
      <c r="W9" s="30" t="s">
        <v>209</v>
      </c>
      <c r="X9" s="44" t="s">
        <v>359</v>
      </c>
      <c r="Y9" s="45" t="s">
        <v>25</v>
      </c>
    </row>
    <row r="10" spans="1:37" s="5" customFormat="1" ht="135">
      <c r="A10" s="30" t="s">
        <v>12</v>
      </c>
      <c r="B10" s="41" t="s">
        <v>343</v>
      </c>
      <c r="C10" s="20" t="s">
        <v>226</v>
      </c>
      <c r="D10" s="20" t="s">
        <v>230</v>
      </c>
      <c r="E10" s="28" t="s">
        <v>236</v>
      </c>
      <c r="F10" s="21" t="s">
        <v>249</v>
      </c>
      <c r="G10" s="21" t="s">
        <v>530</v>
      </c>
      <c r="H10" s="33" t="s">
        <v>261</v>
      </c>
      <c r="I10" s="21" t="s">
        <v>266</v>
      </c>
      <c r="J10" s="21" t="s">
        <v>269</v>
      </c>
      <c r="K10" s="33" t="s">
        <v>276</v>
      </c>
      <c r="L10" s="36" t="s">
        <v>282</v>
      </c>
      <c r="M10" s="39" t="s">
        <v>284</v>
      </c>
      <c r="N10" s="21" t="s">
        <v>357</v>
      </c>
      <c r="O10" s="20" t="s">
        <v>300</v>
      </c>
      <c r="P10" s="20">
        <v>1</v>
      </c>
      <c r="Q10" s="33" t="s">
        <v>329</v>
      </c>
      <c r="R10" s="33" t="s">
        <v>330</v>
      </c>
      <c r="S10" s="32" t="s">
        <v>331</v>
      </c>
      <c r="T10" s="21" t="s">
        <v>332</v>
      </c>
      <c r="U10" s="21" t="s">
        <v>333</v>
      </c>
      <c r="V10" s="20" t="s">
        <v>206</v>
      </c>
      <c r="W10" s="30" t="s">
        <v>339</v>
      </c>
      <c r="X10" s="44" t="s">
        <v>359</v>
      </c>
      <c r="Y10" s="45" t="s">
        <v>416</v>
      </c>
    </row>
    <row r="11" spans="1:37" ht="150">
      <c r="A11" s="30" t="s">
        <v>221</v>
      </c>
      <c r="B11" s="41" t="s">
        <v>535</v>
      </c>
      <c r="C11" s="20" t="s">
        <v>226</v>
      </c>
      <c r="D11" s="20" t="s">
        <v>230</v>
      </c>
      <c r="E11" s="28" t="s">
        <v>237</v>
      </c>
      <c r="F11" s="21" t="s">
        <v>250</v>
      </c>
      <c r="G11" s="21" t="s">
        <v>251</v>
      </c>
      <c r="H11" s="33" t="s">
        <v>262</v>
      </c>
      <c r="I11" s="21" t="s">
        <v>633</v>
      </c>
      <c r="J11" s="21" t="s">
        <v>632</v>
      </c>
      <c r="K11" s="20" t="s">
        <v>277</v>
      </c>
      <c r="L11" s="36" t="s">
        <v>283</v>
      </c>
      <c r="M11" s="39" t="s">
        <v>334</v>
      </c>
      <c r="N11" s="21" t="s">
        <v>360</v>
      </c>
      <c r="O11" s="20" t="s">
        <v>300</v>
      </c>
      <c r="P11" s="20">
        <v>1</v>
      </c>
      <c r="Q11" s="33" t="s">
        <v>336</v>
      </c>
      <c r="R11" s="33" t="s">
        <v>335</v>
      </c>
      <c r="S11" s="23" t="s">
        <v>327</v>
      </c>
      <c r="T11" s="22" t="s">
        <v>337</v>
      </c>
      <c r="U11" s="21" t="s">
        <v>338</v>
      </c>
      <c r="V11" s="33" t="s">
        <v>311</v>
      </c>
      <c r="W11" s="30" t="s">
        <v>305</v>
      </c>
      <c r="X11" s="44" t="s">
        <v>358</v>
      </c>
      <c r="Y11" s="45" t="s">
        <v>347</v>
      </c>
      <c r="Z11" s="5"/>
      <c r="AA11" s="5"/>
      <c r="AB11" s="5"/>
      <c r="AC11" s="5"/>
      <c r="AD11" s="5"/>
      <c r="AE11" s="5"/>
      <c r="AF11" s="5"/>
      <c r="AG11" s="5"/>
      <c r="AH11" s="5"/>
      <c r="AI11" s="5"/>
      <c r="AJ11" s="5"/>
      <c r="AK11" s="5"/>
    </row>
    <row r="12" spans="1:37">
      <c r="A12" s="25" t="s">
        <v>388</v>
      </c>
    </row>
  </sheetData>
  <sortState ref="A2:CW47">
    <sortCondition ref="A2:A47"/>
  </sortState>
  <mergeCells count="5">
    <mergeCell ref="A1:A2"/>
    <mergeCell ref="B1:E1"/>
    <mergeCell ref="F1:L1"/>
    <mergeCell ref="M1:W1"/>
    <mergeCell ref="X1:Y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pane xSplit="1" topLeftCell="B1" activePane="topRight" state="frozen"/>
      <selection pane="topRight" activeCell="S4" sqref="S4"/>
    </sheetView>
  </sheetViews>
  <sheetFormatPr baseColWidth="10" defaultRowHeight="15" x14ac:dyDescent="0"/>
  <cols>
    <col min="1" max="1" width="40.83203125" style="9" customWidth="1"/>
    <col min="2" max="2" width="13.33203125" style="9" bestFit="1" customWidth="1"/>
    <col min="3" max="3" width="74" style="26" customWidth="1"/>
    <col min="4" max="4" width="14.33203125" style="9" bestFit="1" customWidth="1"/>
    <col min="5" max="5" width="74" style="9" customWidth="1"/>
    <col min="6" max="6" width="13.33203125" style="9" bestFit="1" customWidth="1"/>
    <col min="7" max="7" width="50.6640625" style="26" customWidth="1"/>
    <col min="8" max="8" width="19.83203125" style="9" bestFit="1" customWidth="1"/>
    <col min="9" max="9" width="63.6640625" style="9" customWidth="1"/>
    <col min="10" max="10" width="10.83203125" style="9" bestFit="1" customWidth="1"/>
    <col min="11" max="11" width="52.83203125" style="9" customWidth="1"/>
    <col min="12" max="12" width="10.83203125" style="9" bestFit="1" customWidth="1"/>
    <col min="13" max="13" width="52.83203125" style="9" customWidth="1"/>
    <col min="14" max="14" width="13.33203125" style="9" bestFit="1" customWidth="1"/>
    <col min="15" max="15" width="56.6640625" style="9" customWidth="1"/>
    <col min="16" max="16" width="14.6640625" style="9" bestFit="1" customWidth="1"/>
    <col min="17" max="17" width="68.5" style="9" customWidth="1"/>
    <col min="18" max="18" width="12.6640625" style="9" bestFit="1" customWidth="1"/>
    <col min="19" max="19" width="41.83203125" style="9" customWidth="1"/>
    <col min="20" max="16384" width="10.83203125" style="9"/>
  </cols>
  <sheetData>
    <row r="1" spans="1:19" ht="16" thickBot="1">
      <c r="A1" s="205" t="s">
        <v>352</v>
      </c>
      <c r="B1" s="202" t="s">
        <v>6</v>
      </c>
      <c r="C1" s="203"/>
      <c r="D1" s="202" t="s">
        <v>8</v>
      </c>
      <c r="E1" s="203"/>
      <c r="F1" s="202" t="s">
        <v>15</v>
      </c>
      <c r="G1" s="203"/>
      <c r="H1" s="202" t="s">
        <v>621</v>
      </c>
      <c r="I1" s="203"/>
      <c r="J1" s="202" t="s">
        <v>213</v>
      </c>
      <c r="K1" s="203"/>
      <c r="L1" s="202" t="s">
        <v>13</v>
      </c>
      <c r="M1" s="203"/>
      <c r="N1" s="202" t="s">
        <v>14</v>
      </c>
      <c r="O1" s="203"/>
      <c r="P1" s="202" t="s">
        <v>12</v>
      </c>
      <c r="Q1" s="203"/>
      <c r="R1" s="202" t="s">
        <v>221</v>
      </c>
      <c r="S1" s="204"/>
    </row>
    <row r="2" spans="1:19" ht="16" thickTop="1">
      <c r="A2" s="206"/>
      <c r="B2" s="3" t="s">
        <v>391</v>
      </c>
      <c r="C2" s="65" t="s">
        <v>392</v>
      </c>
      <c r="D2" s="3" t="s">
        <v>391</v>
      </c>
      <c r="E2" s="2" t="s">
        <v>392</v>
      </c>
      <c r="F2" s="3" t="s">
        <v>391</v>
      </c>
      <c r="G2" s="65" t="s">
        <v>392</v>
      </c>
      <c r="H2" s="3" t="s">
        <v>391</v>
      </c>
      <c r="I2" s="2" t="s">
        <v>392</v>
      </c>
      <c r="J2" s="3" t="s">
        <v>391</v>
      </c>
      <c r="K2" s="2" t="s">
        <v>392</v>
      </c>
      <c r="L2" s="3" t="s">
        <v>391</v>
      </c>
      <c r="M2" s="2" t="s">
        <v>392</v>
      </c>
      <c r="N2" s="3" t="s">
        <v>391</v>
      </c>
      <c r="O2" s="2" t="s">
        <v>392</v>
      </c>
      <c r="P2" s="3" t="s">
        <v>391</v>
      </c>
      <c r="Q2" s="2" t="s">
        <v>392</v>
      </c>
      <c r="R2" s="3" t="s">
        <v>391</v>
      </c>
      <c r="S2" s="66" t="s">
        <v>392</v>
      </c>
    </row>
    <row r="3" spans="1:19" ht="75">
      <c r="A3" s="67" t="s">
        <v>348</v>
      </c>
      <c r="B3" s="60" t="s">
        <v>32</v>
      </c>
      <c r="C3" s="61" t="s">
        <v>393</v>
      </c>
      <c r="D3" s="60" t="s">
        <v>32</v>
      </c>
      <c r="E3" s="61" t="s">
        <v>401</v>
      </c>
      <c r="F3" s="60" t="s">
        <v>32</v>
      </c>
      <c r="G3" s="61" t="s">
        <v>406</v>
      </c>
      <c r="H3" s="60" t="s">
        <v>32</v>
      </c>
      <c r="I3" s="61" t="s">
        <v>610</v>
      </c>
      <c r="J3" s="60" t="s">
        <v>33</v>
      </c>
      <c r="K3" s="73" t="s">
        <v>215</v>
      </c>
      <c r="L3" s="60" t="s">
        <v>33</v>
      </c>
      <c r="M3" s="73" t="s">
        <v>215</v>
      </c>
      <c r="N3" s="60" t="s">
        <v>33</v>
      </c>
      <c r="O3" s="61" t="s">
        <v>23</v>
      </c>
      <c r="P3" s="60" t="s">
        <v>32</v>
      </c>
      <c r="Q3" s="72" t="s">
        <v>30</v>
      </c>
      <c r="R3" s="60" t="s">
        <v>32</v>
      </c>
      <c r="S3" s="77" t="s">
        <v>634</v>
      </c>
    </row>
    <row r="4" spans="1:19" ht="45">
      <c r="A4" s="67" t="s">
        <v>349</v>
      </c>
      <c r="B4" s="60" t="s">
        <v>32</v>
      </c>
      <c r="C4" s="61" t="s">
        <v>395</v>
      </c>
      <c r="D4" s="60" t="s">
        <v>32</v>
      </c>
      <c r="E4" s="61" t="s">
        <v>395</v>
      </c>
      <c r="F4" s="60" t="s">
        <v>33</v>
      </c>
      <c r="G4" s="61" t="s">
        <v>215</v>
      </c>
      <c r="H4" s="60" t="s">
        <v>32</v>
      </c>
      <c r="I4" s="61" t="s">
        <v>611</v>
      </c>
      <c r="J4" s="60" t="s">
        <v>33</v>
      </c>
      <c r="K4" s="73" t="s">
        <v>215</v>
      </c>
      <c r="L4" s="60" t="s">
        <v>33</v>
      </c>
      <c r="M4" s="73" t="s">
        <v>215</v>
      </c>
      <c r="N4" s="60" t="s">
        <v>33</v>
      </c>
      <c r="O4" s="73" t="s">
        <v>215</v>
      </c>
      <c r="P4" s="60" t="s">
        <v>34</v>
      </c>
      <c r="Q4" s="74" t="s">
        <v>413</v>
      </c>
      <c r="R4" s="60" t="s">
        <v>32</v>
      </c>
      <c r="S4" s="77" t="s">
        <v>635</v>
      </c>
    </row>
    <row r="5" spans="1:19" ht="28">
      <c r="A5" s="67" t="s">
        <v>350</v>
      </c>
      <c r="B5" s="60" t="s">
        <v>34</v>
      </c>
      <c r="C5" s="61" t="s">
        <v>19</v>
      </c>
      <c r="D5" s="60" t="s">
        <v>34</v>
      </c>
      <c r="E5" s="61" t="s">
        <v>19</v>
      </c>
      <c r="F5" s="60" t="s">
        <v>34</v>
      </c>
      <c r="G5" s="61" t="s">
        <v>19</v>
      </c>
      <c r="H5" s="60" t="s">
        <v>34</v>
      </c>
      <c r="I5" s="73" t="s">
        <v>19</v>
      </c>
      <c r="J5" s="60" t="s">
        <v>34</v>
      </c>
      <c r="K5" s="73" t="s">
        <v>19</v>
      </c>
      <c r="L5" s="60" t="s">
        <v>34</v>
      </c>
      <c r="M5" s="73" t="s">
        <v>19</v>
      </c>
      <c r="N5" s="60" t="s">
        <v>34</v>
      </c>
      <c r="O5" s="73" t="s">
        <v>19</v>
      </c>
      <c r="P5" s="60" t="s">
        <v>34</v>
      </c>
      <c r="Q5" s="74" t="s">
        <v>19</v>
      </c>
      <c r="R5" s="60" t="s">
        <v>34</v>
      </c>
      <c r="S5" s="77" t="s">
        <v>19</v>
      </c>
    </row>
    <row r="6" spans="1:19" ht="75">
      <c r="A6" s="67" t="s">
        <v>351</v>
      </c>
      <c r="B6" s="60" t="s">
        <v>32</v>
      </c>
      <c r="C6" s="61" t="s">
        <v>394</v>
      </c>
      <c r="D6" s="60" t="s">
        <v>32</v>
      </c>
      <c r="E6" s="61" t="s">
        <v>394</v>
      </c>
      <c r="F6" s="60" t="s">
        <v>32</v>
      </c>
      <c r="G6" s="61" t="s">
        <v>407</v>
      </c>
      <c r="H6" s="60" t="s">
        <v>33</v>
      </c>
      <c r="I6" s="73" t="s">
        <v>215</v>
      </c>
      <c r="J6" s="60" t="s">
        <v>33</v>
      </c>
      <c r="K6" s="73" t="s">
        <v>215</v>
      </c>
      <c r="L6" s="60" t="s">
        <v>33</v>
      </c>
      <c r="M6" s="73" t="s">
        <v>215</v>
      </c>
      <c r="N6" s="60" t="s">
        <v>33</v>
      </c>
      <c r="O6" s="61" t="s">
        <v>26</v>
      </c>
      <c r="P6" s="60" t="s">
        <v>34</v>
      </c>
      <c r="Q6" s="74" t="s">
        <v>414</v>
      </c>
      <c r="R6" s="60" t="s">
        <v>32</v>
      </c>
      <c r="S6" s="77" t="s">
        <v>345</v>
      </c>
    </row>
    <row r="7" spans="1:19" ht="75">
      <c r="A7" s="67" t="s">
        <v>399</v>
      </c>
      <c r="B7" s="62" t="s">
        <v>396</v>
      </c>
      <c r="C7" s="61" t="s">
        <v>397</v>
      </c>
      <c r="D7" s="62" t="s">
        <v>403</v>
      </c>
      <c r="E7" s="61" t="s">
        <v>404</v>
      </c>
      <c r="F7" s="60" t="s">
        <v>34</v>
      </c>
      <c r="G7" s="61" t="s">
        <v>408</v>
      </c>
      <c r="H7" s="60" t="s">
        <v>34</v>
      </c>
      <c r="I7" s="61" t="s">
        <v>624</v>
      </c>
      <c r="J7" s="60" t="s">
        <v>32</v>
      </c>
      <c r="K7" s="73" t="s">
        <v>344</v>
      </c>
      <c r="L7" s="60" t="s">
        <v>32</v>
      </c>
      <c r="M7" s="73" t="s">
        <v>409</v>
      </c>
      <c r="N7" s="11" t="s">
        <v>34</v>
      </c>
      <c r="O7" s="76" t="s">
        <v>24</v>
      </c>
      <c r="P7" s="60" t="s">
        <v>34</v>
      </c>
      <c r="Q7" s="72" t="s">
        <v>27</v>
      </c>
      <c r="R7" s="60" t="s">
        <v>32</v>
      </c>
      <c r="S7" s="77" t="s">
        <v>344</v>
      </c>
    </row>
    <row r="8" spans="1:19" ht="31" thickBot="1">
      <c r="A8" s="68" t="s">
        <v>400</v>
      </c>
      <c r="B8" s="63" t="s">
        <v>32</v>
      </c>
      <c r="C8" s="64" t="s">
        <v>532</v>
      </c>
      <c r="D8" s="63" t="s">
        <v>32</v>
      </c>
      <c r="E8" s="64" t="s">
        <v>402</v>
      </c>
      <c r="F8" s="63" t="s">
        <v>33</v>
      </c>
      <c r="G8" s="64" t="s">
        <v>398</v>
      </c>
      <c r="H8" s="63" t="s">
        <v>32</v>
      </c>
      <c r="I8" s="64" t="s">
        <v>623</v>
      </c>
      <c r="J8" s="63" t="s">
        <v>34</v>
      </c>
      <c r="K8" s="64" t="s">
        <v>220</v>
      </c>
      <c r="L8" s="63" t="s">
        <v>34</v>
      </c>
      <c r="M8" s="64" t="s">
        <v>410</v>
      </c>
      <c r="N8" s="63" t="s">
        <v>33</v>
      </c>
      <c r="O8" s="64" t="s">
        <v>398</v>
      </c>
      <c r="P8" s="63" t="s">
        <v>32</v>
      </c>
      <c r="Q8" s="75" t="s">
        <v>415</v>
      </c>
      <c r="R8" s="63" t="s">
        <v>32</v>
      </c>
      <c r="S8" s="78" t="s">
        <v>346</v>
      </c>
    </row>
    <row r="9" spans="1:19">
      <c r="A9" s="69" t="s">
        <v>388</v>
      </c>
      <c r="B9" s="70"/>
      <c r="C9" s="71"/>
      <c r="D9" s="70"/>
      <c r="E9" s="70"/>
      <c r="F9" s="70"/>
      <c r="G9" s="71"/>
      <c r="H9" s="70"/>
      <c r="I9" s="70"/>
      <c r="J9" s="70"/>
      <c r="K9" s="70"/>
      <c r="L9" s="70"/>
      <c r="M9" s="70"/>
      <c r="N9" s="70"/>
      <c r="O9" s="70"/>
      <c r="P9" s="70"/>
      <c r="Q9" s="70"/>
      <c r="R9" s="70"/>
      <c r="S9" s="70"/>
    </row>
    <row r="11" spans="1:19">
      <c r="A11" s="25"/>
    </row>
  </sheetData>
  <mergeCells count="10">
    <mergeCell ref="L1:M1"/>
    <mergeCell ref="N1:O1"/>
    <mergeCell ref="P1:Q1"/>
    <mergeCell ref="R1:S1"/>
    <mergeCell ref="A1:A2"/>
    <mergeCell ref="B1:C1"/>
    <mergeCell ref="D1:E1"/>
    <mergeCell ref="F1:G1"/>
    <mergeCell ref="H1:I1"/>
    <mergeCell ref="J1:K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J7" sqref="J7"/>
    </sheetView>
  </sheetViews>
  <sheetFormatPr baseColWidth="10" defaultRowHeight="15" x14ac:dyDescent="0"/>
  <cols>
    <col min="1" max="1" width="39.83203125" style="102" bestFit="1" customWidth="1"/>
    <col min="2" max="2" width="13.33203125" style="102" bestFit="1" customWidth="1"/>
    <col min="3" max="3" width="14.33203125" style="102" bestFit="1" customWidth="1"/>
    <col min="4" max="4" width="13.33203125" style="102" bestFit="1" customWidth="1"/>
    <col min="5" max="5" width="19.83203125" style="102" bestFit="1" customWidth="1"/>
    <col min="6" max="7" width="10.83203125" style="102" bestFit="1" customWidth="1"/>
    <col min="8" max="8" width="13.33203125" style="102" bestFit="1" customWidth="1"/>
    <col min="9" max="9" width="14.6640625" style="102" bestFit="1" customWidth="1"/>
    <col min="10" max="10" width="12.6640625" style="102" bestFit="1" customWidth="1"/>
    <col min="11" max="16384" width="10.83203125" style="102"/>
  </cols>
  <sheetData>
    <row r="1" spans="1:10" ht="16" thickBot="1">
      <c r="A1" s="207" t="s">
        <v>352</v>
      </c>
      <c r="B1" s="100" t="s">
        <v>6</v>
      </c>
      <c r="C1" s="101" t="s">
        <v>8</v>
      </c>
      <c r="D1" s="100" t="s">
        <v>15</v>
      </c>
      <c r="E1" s="100" t="s">
        <v>621</v>
      </c>
      <c r="F1" s="100" t="s">
        <v>213</v>
      </c>
      <c r="G1" s="101" t="s">
        <v>13</v>
      </c>
      <c r="H1" s="101" t="s">
        <v>14</v>
      </c>
      <c r="I1" s="100" t="s">
        <v>12</v>
      </c>
      <c r="J1" s="187" t="s">
        <v>221</v>
      </c>
    </row>
    <row r="2" spans="1:10" ht="16" thickTop="1">
      <c r="A2" s="208"/>
      <c r="B2" s="103" t="s">
        <v>391</v>
      </c>
      <c r="C2" s="103" t="s">
        <v>391</v>
      </c>
      <c r="D2" s="103" t="s">
        <v>391</v>
      </c>
      <c r="E2" s="103" t="s">
        <v>391</v>
      </c>
      <c r="F2" s="103" t="s">
        <v>391</v>
      </c>
      <c r="G2" s="103" t="s">
        <v>391</v>
      </c>
      <c r="H2" s="103" t="s">
        <v>391</v>
      </c>
      <c r="I2" s="103" t="s">
        <v>391</v>
      </c>
      <c r="J2" s="104" t="s">
        <v>391</v>
      </c>
    </row>
    <row r="3" spans="1:10">
      <c r="A3" s="105" t="s">
        <v>348</v>
      </c>
      <c r="B3" s="106" t="s">
        <v>32</v>
      </c>
      <c r="C3" s="106" t="s">
        <v>32</v>
      </c>
      <c r="D3" s="106" t="s">
        <v>32</v>
      </c>
      <c r="E3" s="106" t="s">
        <v>32</v>
      </c>
      <c r="F3" s="107" t="s">
        <v>33</v>
      </c>
      <c r="G3" s="107" t="s">
        <v>33</v>
      </c>
      <c r="H3" s="107" t="s">
        <v>33</v>
      </c>
      <c r="I3" s="106" t="s">
        <v>32</v>
      </c>
      <c r="J3" s="110" t="s">
        <v>32</v>
      </c>
    </row>
    <row r="4" spans="1:10">
      <c r="A4" s="105" t="s">
        <v>349</v>
      </c>
      <c r="B4" s="106" t="s">
        <v>32</v>
      </c>
      <c r="C4" s="106" t="s">
        <v>32</v>
      </c>
      <c r="D4" s="107" t="s">
        <v>33</v>
      </c>
      <c r="E4" s="106" t="s">
        <v>32</v>
      </c>
      <c r="F4" s="107" t="s">
        <v>33</v>
      </c>
      <c r="G4" s="107" t="s">
        <v>33</v>
      </c>
      <c r="H4" s="107" t="s">
        <v>33</v>
      </c>
      <c r="I4" s="108" t="s">
        <v>34</v>
      </c>
      <c r="J4" s="110" t="s">
        <v>32</v>
      </c>
    </row>
    <row r="5" spans="1:10" ht="30">
      <c r="A5" s="105" t="s">
        <v>350</v>
      </c>
      <c r="B5" s="108" t="s">
        <v>34</v>
      </c>
      <c r="C5" s="108" t="s">
        <v>34</v>
      </c>
      <c r="D5" s="108" t="s">
        <v>34</v>
      </c>
      <c r="E5" s="108" t="s">
        <v>34</v>
      </c>
      <c r="F5" s="108" t="s">
        <v>34</v>
      </c>
      <c r="G5" s="108" t="s">
        <v>34</v>
      </c>
      <c r="H5" s="108" t="s">
        <v>34</v>
      </c>
      <c r="I5" s="108" t="s">
        <v>34</v>
      </c>
      <c r="J5" s="109" t="s">
        <v>34</v>
      </c>
    </row>
    <row r="6" spans="1:10">
      <c r="A6" s="105" t="s">
        <v>351</v>
      </c>
      <c r="B6" s="106" t="s">
        <v>32</v>
      </c>
      <c r="C6" s="106" t="s">
        <v>32</v>
      </c>
      <c r="D6" s="106" t="s">
        <v>32</v>
      </c>
      <c r="E6" s="107" t="s">
        <v>33</v>
      </c>
      <c r="F6" s="107" t="s">
        <v>33</v>
      </c>
      <c r="G6" s="107" t="s">
        <v>33</v>
      </c>
      <c r="H6" s="107" t="s">
        <v>33</v>
      </c>
      <c r="I6" s="108" t="s">
        <v>34</v>
      </c>
      <c r="J6" s="110" t="s">
        <v>32</v>
      </c>
    </row>
    <row r="7" spans="1:10" ht="60">
      <c r="A7" s="105" t="s">
        <v>399</v>
      </c>
      <c r="B7" s="111" t="s">
        <v>396</v>
      </c>
      <c r="C7" s="112" t="s">
        <v>403</v>
      </c>
      <c r="D7" s="108" t="s">
        <v>34</v>
      </c>
      <c r="E7" s="108" t="s">
        <v>34</v>
      </c>
      <c r="F7" s="106" t="s">
        <v>32</v>
      </c>
      <c r="G7" s="106" t="s">
        <v>32</v>
      </c>
      <c r="H7" s="108" t="s">
        <v>34</v>
      </c>
      <c r="I7" s="108" t="s">
        <v>34</v>
      </c>
      <c r="J7" s="110" t="s">
        <v>32</v>
      </c>
    </row>
    <row r="8" spans="1:10" ht="16" thickBot="1">
      <c r="A8" s="113" t="s">
        <v>400</v>
      </c>
      <c r="B8" s="115" t="s">
        <v>32</v>
      </c>
      <c r="C8" s="115" t="s">
        <v>32</v>
      </c>
      <c r="D8" s="114" t="s">
        <v>33</v>
      </c>
      <c r="E8" s="115" t="s">
        <v>32</v>
      </c>
      <c r="F8" s="116" t="s">
        <v>34</v>
      </c>
      <c r="G8" s="116" t="s">
        <v>34</v>
      </c>
      <c r="H8" s="114" t="s">
        <v>33</v>
      </c>
      <c r="I8" s="115" t="s">
        <v>32</v>
      </c>
      <c r="J8" s="117" t="s">
        <v>32</v>
      </c>
    </row>
    <row r="10" spans="1:10">
      <c r="B10" s="118"/>
    </row>
    <row r="11" spans="1:10">
      <c r="D11" s="118"/>
    </row>
  </sheetData>
  <mergeCells count="1">
    <mergeCell ref="A1:A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5"/>
  <sheetViews>
    <sheetView topLeftCell="F1" workbookViewId="0">
      <pane ySplit="1" topLeftCell="A185" activePane="bottomLeft" state="frozen"/>
      <selection activeCell="Y1" sqref="Y1"/>
      <selection pane="bottomLeft" activeCell="P211" sqref="P211"/>
    </sheetView>
  </sheetViews>
  <sheetFormatPr baseColWidth="10" defaultRowHeight="15" x14ac:dyDescent="0"/>
  <cols>
    <col min="1" max="1" width="9.6640625" style="9" bestFit="1" customWidth="1"/>
    <col min="2" max="2" width="21.1640625" style="9" bestFit="1" customWidth="1"/>
    <col min="3" max="3" width="15.1640625" style="9" bestFit="1" customWidth="1"/>
    <col min="4" max="4" width="12" style="9" bestFit="1" customWidth="1"/>
    <col min="5" max="5" width="10.6640625" style="9" bestFit="1" customWidth="1"/>
    <col min="6" max="6" width="19.5" style="9" bestFit="1" customWidth="1"/>
    <col min="7" max="7" width="19" style="9" bestFit="1" customWidth="1"/>
    <col min="8" max="8" width="11.83203125" style="9" bestFit="1" customWidth="1"/>
    <col min="9" max="9" width="10.83203125" style="9" bestFit="1" customWidth="1"/>
    <col min="10" max="10" width="12.1640625" style="9" bestFit="1" customWidth="1"/>
    <col min="11" max="11" width="8.6640625" style="9" bestFit="1" customWidth="1"/>
    <col min="12" max="12" width="9.1640625" style="12" bestFit="1" customWidth="1"/>
    <col min="13" max="13" width="17.33203125" style="9" bestFit="1" customWidth="1"/>
    <col min="14" max="14" width="15.5" style="9" bestFit="1" customWidth="1"/>
    <col min="15" max="15" width="20.6640625" style="9" bestFit="1" customWidth="1"/>
    <col min="16" max="16" width="63.1640625" style="9" bestFit="1" customWidth="1"/>
    <col min="17" max="17" width="13.5" style="9" bestFit="1" customWidth="1"/>
    <col min="18" max="18" width="20.5" style="12" bestFit="1" customWidth="1"/>
    <col min="19" max="19" width="12.6640625" style="9" bestFit="1" customWidth="1"/>
    <col min="20" max="20" width="4.5" style="12" bestFit="1" customWidth="1"/>
    <col min="21" max="21" width="18.1640625" style="9" bestFit="1" customWidth="1"/>
    <col min="22" max="22" width="18.6640625" style="9" bestFit="1" customWidth="1"/>
    <col min="23" max="23" width="10" style="9" bestFit="1" customWidth="1"/>
    <col min="24" max="24" width="10.5" style="9" bestFit="1" customWidth="1"/>
    <col min="25" max="25" width="9.5" style="12" bestFit="1" customWidth="1"/>
    <col min="26" max="26" width="26.33203125" style="9" bestFit="1" customWidth="1"/>
    <col min="27" max="27" width="20.6640625" style="87" bestFit="1" customWidth="1"/>
    <col min="28" max="28" width="21" style="81" bestFit="1" customWidth="1"/>
    <col min="29" max="29" width="20.5" style="81" bestFit="1" customWidth="1"/>
    <col min="30" max="30" width="26" style="81" bestFit="1" customWidth="1"/>
    <col min="31" max="31" width="25.5" style="82" bestFit="1" customWidth="1"/>
    <col min="32" max="32" width="9.6640625" style="9" bestFit="1" customWidth="1"/>
    <col min="33" max="33" width="12.33203125" style="9" bestFit="1" customWidth="1"/>
    <col min="34" max="34" width="12.33203125" style="10" customWidth="1"/>
    <col min="35" max="35" width="8.5" style="9" bestFit="1" customWidth="1"/>
    <col min="36" max="36" width="12.1640625" style="9" bestFit="1" customWidth="1"/>
    <col min="37" max="37" width="9.1640625" style="12" bestFit="1" customWidth="1"/>
    <col min="38" max="38" width="5" style="9" bestFit="1" customWidth="1"/>
    <col min="39" max="39" width="10.83203125" style="9"/>
    <col min="40" max="40" width="12.6640625" style="12" bestFit="1" customWidth="1"/>
    <col min="41" max="41" width="121.6640625" style="13" bestFit="1" customWidth="1"/>
    <col min="42" max="16384" width="10.83203125" style="9"/>
  </cols>
  <sheetData>
    <row r="1" spans="1:41">
      <c r="A1" s="48" t="s">
        <v>9</v>
      </c>
      <c r="B1" s="48" t="s">
        <v>364</v>
      </c>
      <c r="C1" s="48" t="s">
        <v>361</v>
      </c>
      <c r="D1" s="48" t="s">
        <v>387</v>
      </c>
      <c r="E1" s="48" t="s">
        <v>386</v>
      </c>
      <c r="F1" s="49" t="s">
        <v>16</v>
      </c>
      <c r="G1" s="49" t="s">
        <v>385</v>
      </c>
      <c r="H1" s="49" t="s">
        <v>367</v>
      </c>
      <c r="I1" s="49" t="s">
        <v>368</v>
      </c>
      <c r="J1" s="49" t="s">
        <v>369</v>
      </c>
      <c r="K1" s="49" t="s">
        <v>370</v>
      </c>
      <c r="L1" s="49" t="s">
        <v>371</v>
      </c>
      <c r="M1" s="50" t="s">
        <v>372</v>
      </c>
      <c r="N1" s="51" t="s">
        <v>373</v>
      </c>
      <c r="O1" s="51" t="s">
        <v>0</v>
      </c>
      <c r="P1" s="52" t="s">
        <v>1</v>
      </c>
      <c r="Q1" s="52" t="s">
        <v>7</v>
      </c>
      <c r="R1" s="51" t="s">
        <v>374</v>
      </c>
      <c r="S1" s="53" t="s">
        <v>2</v>
      </c>
      <c r="T1" s="53" t="s">
        <v>3</v>
      </c>
      <c r="U1" s="54" t="s">
        <v>422</v>
      </c>
      <c r="V1" s="55" t="s">
        <v>423</v>
      </c>
      <c r="W1" s="55" t="s">
        <v>375</v>
      </c>
      <c r="X1" s="55" t="s">
        <v>376</v>
      </c>
      <c r="Y1" s="55" t="s">
        <v>377</v>
      </c>
      <c r="Z1" s="56" t="s">
        <v>4</v>
      </c>
      <c r="AA1" s="83" t="s">
        <v>5</v>
      </c>
      <c r="AB1" s="84" t="s">
        <v>424</v>
      </c>
      <c r="AC1" s="84" t="s">
        <v>425</v>
      </c>
      <c r="AD1" s="84" t="s">
        <v>426</v>
      </c>
      <c r="AE1" s="84" t="s">
        <v>427</v>
      </c>
      <c r="AF1" s="57" t="s">
        <v>378</v>
      </c>
      <c r="AG1" s="57" t="s">
        <v>379</v>
      </c>
      <c r="AH1" s="85" t="s">
        <v>380</v>
      </c>
      <c r="AI1" s="57" t="s">
        <v>428</v>
      </c>
      <c r="AJ1" s="57" t="s">
        <v>369</v>
      </c>
      <c r="AK1" s="57" t="s">
        <v>377</v>
      </c>
      <c r="AL1" s="58" t="s">
        <v>381</v>
      </c>
      <c r="AM1" s="59" t="s">
        <v>382</v>
      </c>
      <c r="AN1" s="59" t="s">
        <v>377</v>
      </c>
      <c r="AO1" s="86" t="s">
        <v>383</v>
      </c>
    </row>
    <row r="2" spans="1:41">
      <c r="A2" s="9" t="s">
        <v>10</v>
      </c>
      <c r="B2" s="9" t="s">
        <v>384</v>
      </c>
      <c r="C2" s="9" t="s">
        <v>327</v>
      </c>
      <c r="D2" s="9" t="s">
        <v>204</v>
      </c>
      <c r="E2" s="9" t="s">
        <v>204</v>
      </c>
      <c r="F2" s="9" t="s">
        <v>6</v>
      </c>
      <c r="G2" s="9" t="s">
        <v>429</v>
      </c>
      <c r="H2" s="9">
        <v>-2.4358892159096701E-2</v>
      </c>
      <c r="I2" s="9">
        <v>0.117281443844583</v>
      </c>
      <c r="J2" s="9">
        <f>SQRT(I2)</f>
        <v>0.3424637847197613</v>
      </c>
      <c r="K2" s="10">
        <f>H2-(1.96*J2)</f>
        <v>-0.6955879102098288</v>
      </c>
      <c r="L2" s="12">
        <f>H2+(1.96*J2)</f>
        <v>0.64687012589163539</v>
      </c>
      <c r="M2" s="9" t="s">
        <v>430</v>
      </c>
      <c r="N2" s="9" t="s">
        <v>431</v>
      </c>
      <c r="O2" s="9" t="s">
        <v>432</v>
      </c>
      <c r="P2" s="9" t="s">
        <v>433</v>
      </c>
      <c r="Q2" s="9" t="s">
        <v>434</v>
      </c>
      <c r="R2" s="12" t="s">
        <v>435</v>
      </c>
      <c r="S2" s="9">
        <v>93</v>
      </c>
      <c r="T2" s="12">
        <v>70</v>
      </c>
      <c r="AA2" s="87">
        <v>0.28599999999999998</v>
      </c>
      <c r="AB2" s="81">
        <f>AA2*S2</f>
        <v>26.597999999999999</v>
      </c>
      <c r="AC2" s="81">
        <f>S2-AB2</f>
        <v>66.402000000000001</v>
      </c>
      <c r="AD2" s="81">
        <f>AA3*S3</f>
        <v>21.824999999999999</v>
      </c>
      <c r="AE2" s="82">
        <f>S3-AD2</f>
        <v>53.174999999999997</v>
      </c>
    </row>
    <row r="3" spans="1:41">
      <c r="G3" s="9" t="s">
        <v>436</v>
      </c>
      <c r="H3" s="9">
        <v>-2.4358892159096701E-2</v>
      </c>
      <c r="I3" s="9">
        <v>0.16316696377405199</v>
      </c>
      <c r="J3" s="9">
        <f t="shared" ref="J3:J53" si="0">SQRT(I3)</f>
        <v>0.40393930704259517</v>
      </c>
      <c r="K3" s="10">
        <f>H3-(1.96*J3)</f>
        <v>-0.81607993396258327</v>
      </c>
      <c r="L3" s="12">
        <f>H3+(1.96*J3)</f>
        <v>0.76736214964438987</v>
      </c>
      <c r="M3" s="9" t="s">
        <v>327</v>
      </c>
      <c r="N3" s="9" t="s">
        <v>431</v>
      </c>
      <c r="O3" s="9" t="s">
        <v>432</v>
      </c>
      <c r="P3" s="9" t="s">
        <v>433</v>
      </c>
      <c r="Q3" s="9" t="s">
        <v>434</v>
      </c>
      <c r="R3" s="12" t="s">
        <v>435</v>
      </c>
      <c r="S3" s="9">
        <v>75</v>
      </c>
      <c r="T3" s="12">
        <v>52</v>
      </c>
      <c r="AA3" s="87">
        <v>0.29099999999999998</v>
      </c>
      <c r="AB3" s="81">
        <f>AA2*T2</f>
        <v>20.02</v>
      </c>
      <c r="AC3" s="81">
        <f>T2-AB3</f>
        <v>49.980000000000004</v>
      </c>
      <c r="AD3" s="81">
        <f>AA3*T3</f>
        <v>15.132</v>
      </c>
      <c r="AE3" s="82">
        <f>T3-AD3</f>
        <v>36.868000000000002</v>
      </c>
    </row>
    <row r="4" spans="1:41">
      <c r="A4" s="9" t="s">
        <v>10</v>
      </c>
      <c r="B4" s="9" t="s">
        <v>384</v>
      </c>
      <c r="C4" s="9" t="s">
        <v>327</v>
      </c>
      <c r="D4" s="9" t="s">
        <v>204</v>
      </c>
      <c r="E4" s="9" t="s">
        <v>204</v>
      </c>
      <c r="F4" s="9" t="s">
        <v>8</v>
      </c>
      <c r="G4" s="9" t="s">
        <v>437</v>
      </c>
      <c r="H4" s="9">
        <v>-0.52782320013456197</v>
      </c>
      <c r="I4" s="9">
        <v>0.145997859818085</v>
      </c>
      <c r="J4" s="9">
        <f t="shared" si="0"/>
        <v>0.38209666292456024</v>
      </c>
      <c r="K4" s="10">
        <f t="shared" ref="K4:K43" si="1">H4-(1.96*J4)</f>
        <v>-1.2767326594666999</v>
      </c>
      <c r="L4" s="12">
        <f t="shared" ref="L4:L43" si="2">H4+(1.96*J4)</f>
        <v>0.22108625919757607</v>
      </c>
      <c r="M4" s="9" t="s">
        <v>430</v>
      </c>
      <c r="N4" s="9" t="s">
        <v>438</v>
      </c>
      <c r="O4" s="9" t="s">
        <v>432</v>
      </c>
      <c r="P4" s="9" t="s">
        <v>439</v>
      </c>
      <c r="Q4" s="9" t="s">
        <v>434</v>
      </c>
      <c r="R4" s="12" t="s">
        <v>8</v>
      </c>
      <c r="S4" s="9">
        <v>103</v>
      </c>
      <c r="T4" s="12">
        <v>91</v>
      </c>
      <c r="Z4" s="9">
        <v>14</v>
      </c>
      <c r="AB4" s="81">
        <f>Z4</f>
        <v>14</v>
      </c>
      <c r="AC4" s="81">
        <f>S4-AB4</f>
        <v>89</v>
      </c>
      <c r="AD4" s="81">
        <f>Z5</f>
        <v>20</v>
      </c>
      <c r="AE4" s="82">
        <f>S5-AD4</f>
        <v>75</v>
      </c>
    </row>
    <row r="5" spans="1:41">
      <c r="G5" s="9" t="s">
        <v>440</v>
      </c>
      <c r="H5" s="9">
        <v>-0.78845736036427005</v>
      </c>
      <c r="I5" s="9">
        <v>0.15441558441558401</v>
      </c>
      <c r="J5" s="9">
        <f t="shared" si="0"/>
        <v>0.39295748423408861</v>
      </c>
      <c r="K5" s="10">
        <f t="shared" si="1"/>
        <v>-1.5586540294630837</v>
      </c>
      <c r="L5" s="12">
        <f t="shared" si="2"/>
        <v>-1.8260691265456375E-2</v>
      </c>
      <c r="M5" s="9" t="s">
        <v>327</v>
      </c>
      <c r="N5" s="9" t="s">
        <v>438</v>
      </c>
      <c r="O5" s="9" t="s">
        <v>432</v>
      </c>
      <c r="P5" s="9" t="s">
        <v>439</v>
      </c>
      <c r="Q5" s="9" t="s">
        <v>434</v>
      </c>
      <c r="R5" s="12" t="s">
        <v>8</v>
      </c>
      <c r="S5" s="9">
        <v>95</v>
      </c>
      <c r="T5" s="12">
        <v>70</v>
      </c>
      <c r="Z5" s="9">
        <v>20</v>
      </c>
      <c r="AB5" s="81">
        <f>Z4</f>
        <v>14</v>
      </c>
      <c r="AC5" s="81">
        <f>T4-AB5</f>
        <v>77</v>
      </c>
      <c r="AD5" s="81">
        <f>Z5</f>
        <v>20</v>
      </c>
      <c r="AE5" s="82">
        <f>T5-AD5</f>
        <v>50</v>
      </c>
    </row>
    <row r="6" spans="1:41">
      <c r="A6" s="9" t="s">
        <v>10</v>
      </c>
      <c r="B6" s="9" t="s">
        <v>384</v>
      </c>
      <c r="C6" s="9" t="s">
        <v>363</v>
      </c>
      <c r="D6" s="9" t="s">
        <v>204</v>
      </c>
      <c r="E6" s="9" t="s">
        <v>204</v>
      </c>
      <c r="F6" s="9" t="s">
        <v>8</v>
      </c>
      <c r="G6" s="9" t="s">
        <v>437</v>
      </c>
      <c r="H6" s="9">
        <v>9.6331108938432206E-2</v>
      </c>
      <c r="I6" s="9">
        <v>0.18656063038085499</v>
      </c>
      <c r="J6" s="9">
        <f t="shared" si="0"/>
        <v>0.43192664930616981</v>
      </c>
      <c r="K6" s="10">
        <f t="shared" si="1"/>
        <v>-0.75024512370166063</v>
      </c>
      <c r="L6" s="12">
        <f t="shared" si="2"/>
        <v>0.94290734157852507</v>
      </c>
      <c r="M6" s="9" t="s">
        <v>430</v>
      </c>
      <c r="N6" s="9" t="s">
        <v>438</v>
      </c>
      <c r="O6" s="9" t="s">
        <v>432</v>
      </c>
      <c r="P6" s="9" t="s">
        <v>439</v>
      </c>
      <c r="Q6" s="9" t="s">
        <v>434</v>
      </c>
      <c r="R6" s="12" t="s">
        <v>8</v>
      </c>
      <c r="S6" s="9">
        <v>103</v>
      </c>
      <c r="T6" s="12">
        <v>91</v>
      </c>
      <c r="Z6" s="9">
        <v>14</v>
      </c>
      <c r="AB6" s="81">
        <f>Z6</f>
        <v>14</v>
      </c>
      <c r="AC6" s="81">
        <f>S6-AB6</f>
        <v>89</v>
      </c>
      <c r="AD6" s="81">
        <f>Z7</f>
        <v>11</v>
      </c>
      <c r="AE6" s="82">
        <f>S7-AD6</f>
        <v>77</v>
      </c>
    </row>
    <row r="7" spans="1:41">
      <c r="G7" s="9" t="s">
        <v>440</v>
      </c>
      <c r="H7" s="9">
        <v>8.2304991365154106E-3</v>
      </c>
      <c r="I7" s="9">
        <v>0.191718117947626</v>
      </c>
      <c r="J7" s="9">
        <f t="shared" si="0"/>
        <v>0.43785627544620848</v>
      </c>
      <c r="K7" s="10">
        <f t="shared" si="1"/>
        <v>-0.84996780073805323</v>
      </c>
      <c r="L7" s="12">
        <f t="shared" si="2"/>
        <v>0.86642879901108405</v>
      </c>
      <c r="M7" s="9" t="s">
        <v>363</v>
      </c>
      <c r="N7" s="9" t="s">
        <v>438</v>
      </c>
      <c r="O7" s="9" t="s">
        <v>432</v>
      </c>
      <c r="P7" s="9" t="s">
        <v>439</v>
      </c>
      <c r="Q7" s="9" t="s">
        <v>434</v>
      </c>
      <c r="R7" s="12" t="s">
        <v>8</v>
      </c>
      <c r="S7" s="9">
        <v>88</v>
      </c>
      <c r="T7" s="12">
        <v>72</v>
      </c>
      <c r="Z7" s="9">
        <v>11</v>
      </c>
      <c r="AB7" s="81">
        <f>Z6</f>
        <v>14</v>
      </c>
      <c r="AC7" s="81">
        <f>T6-AB7</f>
        <v>77</v>
      </c>
      <c r="AD7" s="81">
        <f>Z7</f>
        <v>11</v>
      </c>
      <c r="AE7" s="82">
        <f>T7-AD7</f>
        <v>61</v>
      </c>
    </row>
    <row r="8" spans="1:41">
      <c r="A8" s="9" t="s">
        <v>10</v>
      </c>
      <c r="B8" s="9" t="s">
        <v>384</v>
      </c>
      <c r="C8" s="9" t="s">
        <v>417</v>
      </c>
      <c r="D8" s="9" t="s">
        <v>204</v>
      </c>
      <c r="E8" s="9" t="s">
        <v>204</v>
      </c>
      <c r="F8" s="9" t="s">
        <v>8</v>
      </c>
      <c r="G8" s="9" t="s">
        <v>437</v>
      </c>
      <c r="H8" s="9">
        <v>-0.259685723755751</v>
      </c>
      <c r="I8" s="9">
        <v>0.121501538369301</v>
      </c>
      <c r="J8" s="9">
        <f t="shared" si="0"/>
        <v>0.34857070784749111</v>
      </c>
      <c r="K8" s="10">
        <f t="shared" si="1"/>
        <v>-0.94288431113683346</v>
      </c>
      <c r="L8" s="12">
        <f t="shared" si="2"/>
        <v>0.42351286362533153</v>
      </c>
      <c r="M8" s="9" t="s">
        <v>430</v>
      </c>
      <c r="N8" s="9" t="s">
        <v>438</v>
      </c>
      <c r="O8" s="9" t="s">
        <v>432</v>
      </c>
      <c r="P8" s="9" t="s">
        <v>439</v>
      </c>
      <c r="Q8" s="9" t="s">
        <v>434</v>
      </c>
      <c r="R8" s="12" t="s">
        <v>8</v>
      </c>
      <c r="S8" s="9">
        <v>103</v>
      </c>
      <c r="T8" s="12">
        <v>91</v>
      </c>
      <c r="Z8" s="9">
        <v>14</v>
      </c>
      <c r="AB8" s="81">
        <f>Z8</f>
        <v>14</v>
      </c>
      <c r="AC8" s="81">
        <f>S8-AB8</f>
        <v>89</v>
      </c>
      <c r="AD8" s="81">
        <f>Z9</f>
        <v>31</v>
      </c>
      <c r="AE8" s="82">
        <f>S9-AD8</f>
        <v>152</v>
      </c>
    </row>
    <row r="9" spans="1:41">
      <c r="G9" s="9" t="s">
        <v>440</v>
      </c>
      <c r="H9" s="9">
        <v>-0.42920509541123703</v>
      </c>
      <c r="I9" s="9">
        <v>0.125682657940722</v>
      </c>
      <c r="J9" s="9">
        <f t="shared" si="0"/>
        <v>0.35451750018965494</v>
      </c>
      <c r="K9" s="10">
        <f t="shared" si="1"/>
        <v>-1.1240593957829608</v>
      </c>
      <c r="L9" s="12">
        <f t="shared" si="2"/>
        <v>0.26564920496048666</v>
      </c>
      <c r="M9" s="9" t="s">
        <v>417</v>
      </c>
      <c r="N9" s="9" t="s">
        <v>438</v>
      </c>
      <c r="O9" s="9" t="s">
        <v>432</v>
      </c>
      <c r="P9" s="9" t="s">
        <v>439</v>
      </c>
      <c r="Q9" s="9" t="s">
        <v>434</v>
      </c>
      <c r="R9" s="12" t="s">
        <v>8</v>
      </c>
      <c r="S9" s="9">
        <f>S5+S7</f>
        <v>183</v>
      </c>
      <c r="T9" s="12">
        <f>T5+T7</f>
        <v>142</v>
      </c>
      <c r="Z9" s="9">
        <f>Z5+Z7</f>
        <v>31</v>
      </c>
      <c r="AB9" s="81">
        <f>Z8</f>
        <v>14</v>
      </c>
      <c r="AC9" s="81">
        <f>T8-AB9</f>
        <v>77</v>
      </c>
      <c r="AD9" s="81">
        <f>Z9</f>
        <v>31</v>
      </c>
      <c r="AE9" s="82">
        <f>T9-AD9</f>
        <v>111</v>
      </c>
    </row>
    <row r="10" spans="1:41">
      <c r="A10" s="9" t="s">
        <v>10</v>
      </c>
      <c r="B10" s="9" t="s">
        <v>384</v>
      </c>
      <c r="C10" s="9" t="s">
        <v>327</v>
      </c>
      <c r="D10" s="9" t="s">
        <v>204</v>
      </c>
      <c r="E10" s="9" t="s">
        <v>204</v>
      </c>
      <c r="F10" s="9" t="s">
        <v>8</v>
      </c>
      <c r="G10" s="9" t="s">
        <v>437</v>
      </c>
      <c r="H10" s="9">
        <v>-0.90825856017689099</v>
      </c>
      <c r="I10" s="9">
        <v>0.174086021505376</v>
      </c>
      <c r="J10" s="9">
        <f t="shared" si="0"/>
        <v>0.41723616993901186</v>
      </c>
      <c r="K10" s="10">
        <f t="shared" si="1"/>
        <v>-1.7260414532573543</v>
      </c>
      <c r="L10" s="12">
        <f t="shared" si="2"/>
        <v>-9.0475667096427737E-2</v>
      </c>
      <c r="M10" s="9" t="s">
        <v>430</v>
      </c>
      <c r="N10" s="9" t="s">
        <v>441</v>
      </c>
      <c r="O10" s="9" t="s">
        <v>432</v>
      </c>
      <c r="P10" s="9" t="s">
        <v>439</v>
      </c>
      <c r="Q10" s="9" t="s">
        <v>434</v>
      </c>
      <c r="R10" s="12" t="s">
        <v>8</v>
      </c>
      <c r="S10" s="9">
        <v>103</v>
      </c>
      <c r="T10" s="12">
        <v>85</v>
      </c>
      <c r="Z10" s="9">
        <v>10</v>
      </c>
      <c r="AB10" s="81">
        <f>Z10</f>
        <v>10</v>
      </c>
      <c r="AC10" s="81">
        <f>S10-AB10</f>
        <v>93</v>
      </c>
      <c r="AD10" s="81">
        <f>Z11</f>
        <v>20</v>
      </c>
      <c r="AE10" s="82">
        <f>S11-AD10</f>
        <v>75</v>
      </c>
    </row>
    <row r="11" spans="1:41">
      <c r="G11" s="9" t="s">
        <v>440</v>
      </c>
      <c r="H11" s="9">
        <v>-1.2039728043259399</v>
      </c>
      <c r="I11" s="9">
        <v>0.185555555555556</v>
      </c>
      <c r="J11" s="9">
        <f t="shared" si="0"/>
        <v>0.43076159944400338</v>
      </c>
      <c r="K11" s="10">
        <f t="shared" si="1"/>
        <v>-2.0482655392361866</v>
      </c>
      <c r="L11" s="12">
        <f t="shared" si="2"/>
        <v>-0.3596800694156933</v>
      </c>
      <c r="M11" s="9" t="s">
        <v>327</v>
      </c>
      <c r="N11" s="9" t="s">
        <v>441</v>
      </c>
      <c r="O11" s="9" t="s">
        <v>432</v>
      </c>
      <c r="P11" s="9" t="s">
        <v>439</v>
      </c>
      <c r="Q11" s="9" t="s">
        <v>434</v>
      </c>
      <c r="R11" s="12" t="s">
        <v>8</v>
      </c>
      <c r="S11" s="9">
        <v>95</v>
      </c>
      <c r="T11" s="12">
        <v>65</v>
      </c>
      <c r="Z11" s="9">
        <v>20</v>
      </c>
      <c r="AB11" s="81">
        <f>Z10</f>
        <v>10</v>
      </c>
      <c r="AC11" s="81">
        <f>T10-AB11</f>
        <v>75</v>
      </c>
      <c r="AD11" s="81">
        <f>Z11</f>
        <v>20</v>
      </c>
      <c r="AE11" s="82">
        <f>T11-AD11</f>
        <v>45</v>
      </c>
    </row>
    <row r="12" spans="1:41">
      <c r="A12" s="9" t="s">
        <v>10</v>
      </c>
      <c r="B12" s="9" t="s">
        <v>384</v>
      </c>
      <c r="C12" s="9" t="s">
        <v>363</v>
      </c>
      <c r="D12" s="9" t="s">
        <v>204</v>
      </c>
      <c r="E12" s="9" t="s">
        <v>204</v>
      </c>
      <c r="F12" s="9" t="s">
        <v>8</v>
      </c>
      <c r="G12" s="9" t="s">
        <v>437</v>
      </c>
      <c r="H12" s="9">
        <v>0.21852460545791499</v>
      </c>
      <c r="I12" s="9">
        <v>0.26595551004153201</v>
      </c>
      <c r="J12" s="9">
        <f t="shared" si="0"/>
        <v>0.51570874536072397</v>
      </c>
      <c r="K12" s="10">
        <f t="shared" si="1"/>
        <v>-0.79226453544910391</v>
      </c>
      <c r="L12" s="12">
        <f t="shared" si="2"/>
        <v>1.229313746364934</v>
      </c>
      <c r="M12" s="9" t="s">
        <v>430</v>
      </c>
      <c r="N12" s="9" t="s">
        <v>441</v>
      </c>
      <c r="O12" s="9" t="s">
        <v>432</v>
      </c>
      <c r="P12" s="9" t="s">
        <v>439</v>
      </c>
      <c r="Q12" s="9" t="s">
        <v>434</v>
      </c>
      <c r="R12" s="12" t="s">
        <v>8</v>
      </c>
      <c r="S12" s="9">
        <v>103</v>
      </c>
      <c r="T12" s="12">
        <v>85</v>
      </c>
      <c r="Z12" s="9">
        <v>10</v>
      </c>
      <c r="AB12" s="81">
        <f>Z12</f>
        <v>10</v>
      </c>
      <c r="AC12" s="81">
        <f>S12-AB12</f>
        <v>93</v>
      </c>
      <c r="AD12" s="81">
        <f>Z13</f>
        <v>7</v>
      </c>
      <c r="AE12" s="82">
        <f>S13-AD12</f>
        <v>81</v>
      </c>
    </row>
    <row r="13" spans="1:41">
      <c r="G13" s="9" t="s">
        <v>440</v>
      </c>
      <c r="H13" s="9">
        <v>0.13353139262452299</v>
      </c>
      <c r="I13" s="9">
        <v>0.27285714285714302</v>
      </c>
      <c r="J13" s="9">
        <f t="shared" si="0"/>
        <v>0.52235729425092081</v>
      </c>
      <c r="K13" s="10">
        <f t="shared" si="1"/>
        <v>-0.8902889041072819</v>
      </c>
      <c r="L13" s="12">
        <f t="shared" si="2"/>
        <v>1.1573516893563278</v>
      </c>
      <c r="M13" s="9" t="s">
        <v>363</v>
      </c>
      <c r="N13" s="9" t="s">
        <v>441</v>
      </c>
      <c r="O13" s="9" t="s">
        <v>432</v>
      </c>
      <c r="P13" s="9" t="s">
        <v>439</v>
      </c>
      <c r="Q13" s="9" t="s">
        <v>434</v>
      </c>
      <c r="R13" s="12" t="s">
        <v>8</v>
      </c>
      <c r="S13" s="9">
        <v>88</v>
      </c>
      <c r="T13" s="12">
        <v>67</v>
      </c>
      <c r="Z13" s="9">
        <v>7</v>
      </c>
      <c r="AB13" s="81">
        <f>Z12</f>
        <v>10</v>
      </c>
      <c r="AC13" s="81">
        <f>T12-AB13</f>
        <v>75</v>
      </c>
      <c r="AD13" s="81">
        <f>Z13</f>
        <v>7</v>
      </c>
      <c r="AE13" s="82">
        <f>T13-AD13</f>
        <v>60</v>
      </c>
    </row>
    <row r="14" spans="1:41">
      <c r="A14" s="9" t="s">
        <v>10</v>
      </c>
      <c r="B14" s="9" t="s">
        <v>384</v>
      </c>
      <c r="C14" s="9" t="s">
        <v>417</v>
      </c>
      <c r="D14" s="9" t="s">
        <v>204</v>
      </c>
      <c r="E14" s="9" t="s">
        <v>204</v>
      </c>
      <c r="F14" s="9" t="s">
        <v>8</v>
      </c>
      <c r="G14" s="9" t="s">
        <v>437</v>
      </c>
      <c r="H14" s="9">
        <v>-9.5559898871673293E-2</v>
      </c>
      <c r="I14" s="9">
        <v>0.12611181993204501</v>
      </c>
      <c r="J14" s="9">
        <f t="shared" si="0"/>
        <v>0.35512226054141555</v>
      </c>
      <c r="K14" s="10">
        <f t="shared" si="1"/>
        <v>-0.79159952953284773</v>
      </c>
      <c r="L14" s="12">
        <f t="shared" si="2"/>
        <v>0.6004797317895012</v>
      </c>
      <c r="M14" s="9" t="s">
        <v>430</v>
      </c>
      <c r="N14" s="9" t="s">
        <v>441</v>
      </c>
      <c r="O14" s="9" t="s">
        <v>432</v>
      </c>
      <c r="P14" s="9" t="s">
        <v>439</v>
      </c>
      <c r="Q14" s="9" t="s">
        <v>434</v>
      </c>
      <c r="R14" s="12" t="s">
        <v>8</v>
      </c>
      <c r="S14" s="9">
        <v>103</v>
      </c>
      <c r="T14" s="12">
        <v>91</v>
      </c>
      <c r="Z14" s="9">
        <v>14</v>
      </c>
      <c r="AB14" s="81">
        <f>Z14</f>
        <v>14</v>
      </c>
      <c r="AC14" s="81">
        <f>S14-AB14</f>
        <v>89</v>
      </c>
      <c r="AD14" s="81">
        <f>Z15</f>
        <v>27</v>
      </c>
      <c r="AE14" s="82">
        <f>S15-AD14</f>
        <v>156</v>
      </c>
    </row>
    <row r="15" spans="1:41">
      <c r="G15" s="9" t="s">
        <v>440</v>
      </c>
      <c r="H15" s="9">
        <v>-0.34662460808523099</v>
      </c>
      <c r="I15" s="9">
        <v>0.130976430976431</v>
      </c>
      <c r="J15" s="9">
        <f t="shared" si="0"/>
        <v>0.36190666058589055</v>
      </c>
      <c r="K15" s="10">
        <f t="shared" si="1"/>
        <v>-1.0559616628335764</v>
      </c>
      <c r="L15" s="12">
        <f t="shared" si="2"/>
        <v>0.36271244666311453</v>
      </c>
      <c r="M15" s="9" t="s">
        <v>417</v>
      </c>
      <c r="N15" s="9" t="s">
        <v>441</v>
      </c>
      <c r="O15" s="9" t="s">
        <v>432</v>
      </c>
      <c r="P15" s="9" t="s">
        <v>439</v>
      </c>
      <c r="Q15" s="9" t="s">
        <v>434</v>
      </c>
      <c r="R15" s="12" t="s">
        <v>8</v>
      </c>
      <c r="S15" s="9">
        <f>S11+S13</f>
        <v>183</v>
      </c>
      <c r="T15" s="12">
        <f>T11+T13</f>
        <v>132</v>
      </c>
      <c r="Z15" s="9">
        <f>Z11+Z13</f>
        <v>27</v>
      </c>
      <c r="AB15" s="81">
        <f>Z14</f>
        <v>14</v>
      </c>
      <c r="AC15" s="81">
        <f>T14-AB15</f>
        <v>77</v>
      </c>
      <c r="AD15" s="81">
        <f>Z15</f>
        <v>27</v>
      </c>
      <c r="AE15" s="82">
        <f>T15-AD15</f>
        <v>105</v>
      </c>
    </row>
    <row r="16" spans="1:41">
      <c r="A16" s="9" t="s">
        <v>10</v>
      </c>
      <c r="B16" s="9" t="s">
        <v>384</v>
      </c>
      <c r="C16" s="9" t="s">
        <v>327</v>
      </c>
      <c r="D16" s="9" t="s">
        <v>204</v>
      </c>
      <c r="E16" s="9" t="s">
        <v>204</v>
      </c>
      <c r="F16" s="9" t="s">
        <v>8</v>
      </c>
      <c r="G16" s="9" t="s">
        <v>437</v>
      </c>
      <c r="H16" s="9">
        <v>-0.50430031513106799</v>
      </c>
      <c r="I16" s="9">
        <v>0.210867607857748</v>
      </c>
      <c r="J16" s="9">
        <f t="shared" si="0"/>
        <v>0.45920323154105525</v>
      </c>
      <c r="K16" s="10">
        <f t="shared" si="1"/>
        <v>-1.4043386489515362</v>
      </c>
      <c r="L16" s="12">
        <f t="shared" si="2"/>
        <v>0.39573801868940028</v>
      </c>
      <c r="M16" s="9" t="s">
        <v>430</v>
      </c>
      <c r="N16" s="9" t="s">
        <v>442</v>
      </c>
      <c r="O16" s="9" t="s">
        <v>432</v>
      </c>
      <c r="P16" s="9" t="s">
        <v>439</v>
      </c>
      <c r="Q16" s="9" t="s">
        <v>434</v>
      </c>
      <c r="R16" s="12" t="s">
        <v>8</v>
      </c>
      <c r="S16" s="9">
        <v>103</v>
      </c>
      <c r="T16" s="12">
        <v>79</v>
      </c>
      <c r="Z16" s="9">
        <v>9</v>
      </c>
      <c r="AB16" s="81">
        <f>Z16</f>
        <v>9</v>
      </c>
      <c r="AC16" s="81">
        <f>S16-AB16</f>
        <v>94</v>
      </c>
      <c r="AD16" s="81">
        <f>Z17</f>
        <v>13</v>
      </c>
      <c r="AE16" s="82">
        <f>S17-AD16</f>
        <v>82</v>
      </c>
    </row>
    <row r="17" spans="1:31">
      <c r="G17" s="9" t="s">
        <v>440</v>
      </c>
      <c r="H17" s="9">
        <v>-0.68439438945035103</v>
      </c>
      <c r="I17" s="9">
        <v>0.22192774545715699</v>
      </c>
      <c r="J17" s="9">
        <f t="shared" si="0"/>
        <v>0.47109207747228882</v>
      </c>
      <c r="K17" s="10">
        <f t="shared" si="1"/>
        <v>-1.6077348612960369</v>
      </c>
      <c r="L17" s="12">
        <f t="shared" si="2"/>
        <v>0.23894608239533499</v>
      </c>
      <c r="M17" s="9" t="s">
        <v>327</v>
      </c>
      <c r="N17" s="9" t="s">
        <v>442</v>
      </c>
      <c r="O17" s="9" t="s">
        <v>432</v>
      </c>
      <c r="P17" s="9" t="s">
        <v>439</v>
      </c>
      <c r="Q17" s="9" t="s">
        <v>434</v>
      </c>
      <c r="R17" s="12" t="s">
        <v>8</v>
      </c>
      <c r="S17" s="9">
        <v>95</v>
      </c>
      <c r="T17" s="12">
        <v>64</v>
      </c>
      <c r="Z17" s="9">
        <v>13</v>
      </c>
      <c r="AB17" s="81">
        <f>Z16</f>
        <v>9</v>
      </c>
      <c r="AC17" s="81">
        <f>T16-AB17</f>
        <v>70</v>
      </c>
      <c r="AD17" s="81">
        <f>Z17</f>
        <v>13</v>
      </c>
      <c r="AE17" s="82">
        <f>T17-AD17</f>
        <v>51</v>
      </c>
    </row>
    <row r="18" spans="1:31">
      <c r="A18" s="9" t="s">
        <v>10</v>
      </c>
      <c r="B18" s="9" t="s">
        <v>384</v>
      </c>
      <c r="C18" s="9" t="s">
        <v>363</v>
      </c>
      <c r="D18" s="9" t="s">
        <v>204</v>
      </c>
      <c r="E18" s="9" t="s">
        <v>204</v>
      </c>
      <c r="F18" s="9" t="s">
        <v>8</v>
      </c>
      <c r="G18" s="9" t="s">
        <v>437</v>
      </c>
      <c r="H18" s="9">
        <v>-0.76366096488760404</v>
      </c>
      <c r="I18" s="9">
        <v>0.202114705787104</v>
      </c>
      <c r="J18" s="9">
        <f t="shared" si="0"/>
        <v>0.44957169148769144</v>
      </c>
      <c r="K18" s="10">
        <f t="shared" si="1"/>
        <v>-1.6448214802034793</v>
      </c>
      <c r="L18" s="12">
        <f t="shared" si="2"/>
        <v>0.1174995504282712</v>
      </c>
      <c r="M18" s="9" t="s">
        <v>430</v>
      </c>
      <c r="N18" s="9" t="s">
        <v>442</v>
      </c>
      <c r="O18" s="9" t="s">
        <v>432</v>
      </c>
      <c r="P18" s="9" t="s">
        <v>439</v>
      </c>
      <c r="Q18" s="9" t="s">
        <v>434</v>
      </c>
      <c r="R18" s="12" t="s">
        <v>8</v>
      </c>
      <c r="S18" s="9">
        <v>103</v>
      </c>
      <c r="T18" s="12">
        <v>79</v>
      </c>
      <c r="Z18" s="9">
        <v>9</v>
      </c>
      <c r="AB18" s="81">
        <f>Z18</f>
        <v>9</v>
      </c>
      <c r="AC18" s="81">
        <f>S18-AB18</f>
        <v>94</v>
      </c>
      <c r="AD18" s="81">
        <f>Z19</f>
        <v>15</v>
      </c>
      <c r="AE18" s="82">
        <f>S19-AD18</f>
        <v>73</v>
      </c>
    </row>
    <row r="19" spans="1:31">
      <c r="G19" s="9" t="s">
        <v>440</v>
      </c>
      <c r="H19" s="9">
        <v>-0.86750056770472295</v>
      </c>
      <c r="I19" s="9">
        <v>0.212471655328798</v>
      </c>
      <c r="J19" s="9">
        <f t="shared" si="0"/>
        <v>0.46094647772685932</v>
      </c>
      <c r="K19" s="10">
        <f t="shared" si="1"/>
        <v>-1.7709556640493673</v>
      </c>
      <c r="L19" s="12">
        <f t="shared" si="2"/>
        <v>3.5954528639921324E-2</v>
      </c>
      <c r="M19" s="9" t="s">
        <v>363</v>
      </c>
      <c r="N19" s="9" t="s">
        <v>442</v>
      </c>
      <c r="O19" s="9" t="s">
        <v>432</v>
      </c>
      <c r="P19" s="9" t="s">
        <v>439</v>
      </c>
      <c r="Q19" s="9" t="s">
        <v>434</v>
      </c>
      <c r="R19" s="12" t="s">
        <v>8</v>
      </c>
      <c r="S19" s="9">
        <v>88</v>
      </c>
      <c r="T19" s="12">
        <v>64</v>
      </c>
      <c r="Z19" s="9">
        <v>15</v>
      </c>
      <c r="AB19" s="81">
        <f>Z18</f>
        <v>9</v>
      </c>
      <c r="AC19" s="81">
        <f>T18-AB19</f>
        <v>70</v>
      </c>
      <c r="AD19" s="81">
        <f>Z19</f>
        <v>15</v>
      </c>
      <c r="AE19" s="82">
        <f>T19-AD19</f>
        <v>49</v>
      </c>
    </row>
    <row r="20" spans="1:31">
      <c r="A20" s="9" t="s">
        <v>10</v>
      </c>
      <c r="B20" s="9" t="s">
        <v>384</v>
      </c>
      <c r="C20" s="9" t="s">
        <v>417</v>
      </c>
      <c r="D20" s="9" t="s">
        <v>204</v>
      </c>
      <c r="E20" s="9" t="s">
        <v>204</v>
      </c>
      <c r="F20" s="9" t="s">
        <v>8</v>
      </c>
      <c r="G20" s="9" t="s">
        <v>437</v>
      </c>
      <c r="H20" s="9">
        <v>-0.13835843337283801</v>
      </c>
      <c r="I20" s="9">
        <v>0.124830425102263</v>
      </c>
      <c r="J20" s="9">
        <f t="shared" si="0"/>
        <v>0.35331349408459195</v>
      </c>
      <c r="K20" s="10">
        <f t="shared" si="1"/>
        <v>-0.83085288177863825</v>
      </c>
      <c r="L20" s="12">
        <f t="shared" si="2"/>
        <v>0.55413601503296217</v>
      </c>
      <c r="M20" s="9" t="s">
        <v>430</v>
      </c>
      <c r="N20" s="9" t="s">
        <v>442</v>
      </c>
      <c r="O20" s="9" t="s">
        <v>432</v>
      </c>
      <c r="P20" s="9" t="s">
        <v>439</v>
      </c>
      <c r="Q20" s="9" t="s">
        <v>434</v>
      </c>
      <c r="R20" s="12" t="s">
        <v>8</v>
      </c>
      <c r="S20" s="9">
        <v>103</v>
      </c>
      <c r="T20" s="12">
        <v>91</v>
      </c>
      <c r="Z20" s="9">
        <v>14</v>
      </c>
      <c r="AB20" s="81">
        <f>Z20</f>
        <v>14</v>
      </c>
      <c r="AC20" s="81">
        <f>S20-AB20</f>
        <v>89</v>
      </c>
      <c r="AD20" s="81">
        <f>Z21</f>
        <v>28</v>
      </c>
      <c r="AE20" s="82">
        <f>S21-AD20</f>
        <v>155</v>
      </c>
    </row>
    <row r="21" spans="1:31">
      <c r="G21" s="9" t="s">
        <v>440</v>
      </c>
      <c r="H21" s="9">
        <v>-0.431782416425538</v>
      </c>
      <c r="I21" s="9">
        <v>0.13012987012987001</v>
      </c>
      <c r="J21" s="9">
        <f t="shared" si="0"/>
        <v>0.36073518005577165</v>
      </c>
      <c r="K21" s="10">
        <f t="shared" si="1"/>
        <v>-1.1388233693348504</v>
      </c>
      <c r="L21" s="12">
        <f t="shared" si="2"/>
        <v>0.27525853648377446</v>
      </c>
      <c r="M21" s="9" t="s">
        <v>417</v>
      </c>
      <c r="N21" s="9" t="s">
        <v>442</v>
      </c>
      <c r="O21" s="9" t="s">
        <v>432</v>
      </c>
      <c r="P21" s="9" t="s">
        <v>439</v>
      </c>
      <c r="Q21" s="9" t="s">
        <v>434</v>
      </c>
      <c r="R21" s="12" t="s">
        <v>8</v>
      </c>
      <c r="S21" s="9">
        <f>S17+S19</f>
        <v>183</v>
      </c>
      <c r="T21" s="12">
        <f>T17+T19</f>
        <v>128</v>
      </c>
      <c r="Z21" s="9">
        <f>Z17+Z19</f>
        <v>28</v>
      </c>
      <c r="AB21" s="81">
        <f>Z20</f>
        <v>14</v>
      </c>
      <c r="AC21" s="81">
        <f>T20-AB21</f>
        <v>77</v>
      </c>
      <c r="AD21" s="81">
        <f>Z21</f>
        <v>28</v>
      </c>
      <c r="AE21" s="82">
        <f>T21-AD21</f>
        <v>100</v>
      </c>
    </row>
    <row r="22" spans="1:31">
      <c r="A22" s="9" t="s">
        <v>11</v>
      </c>
      <c r="B22" s="9" t="s">
        <v>384</v>
      </c>
      <c r="C22" s="9" t="s">
        <v>327</v>
      </c>
      <c r="D22" s="9" t="s">
        <v>204</v>
      </c>
      <c r="E22" s="9" t="s">
        <v>204</v>
      </c>
      <c r="F22" s="9" t="s">
        <v>8</v>
      </c>
      <c r="G22" s="9" t="s">
        <v>437</v>
      </c>
      <c r="H22" s="9">
        <v>-0.63965849560895904</v>
      </c>
      <c r="I22" s="9">
        <v>0.160111818006555</v>
      </c>
      <c r="J22" s="9">
        <f t="shared" si="0"/>
        <v>0.40013974809628072</v>
      </c>
      <c r="K22" s="10">
        <f t="shared" si="1"/>
        <v>-1.4239324018776691</v>
      </c>
      <c r="L22" s="12">
        <f t="shared" si="2"/>
        <v>0.14461541065975114</v>
      </c>
      <c r="M22" s="9" t="s">
        <v>430</v>
      </c>
      <c r="N22" s="9" t="s">
        <v>438</v>
      </c>
      <c r="O22" s="9" t="s">
        <v>432</v>
      </c>
      <c r="P22" s="9" t="s">
        <v>443</v>
      </c>
      <c r="Q22" s="9" t="s">
        <v>434</v>
      </c>
      <c r="R22" s="12" t="s">
        <v>8</v>
      </c>
      <c r="S22" s="9">
        <v>103</v>
      </c>
      <c r="T22" s="12">
        <v>91</v>
      </c>
      <c r="Z22" s="9">
        <v>12</v>
      </c>
      <c r="AB22" s="81">
        <f>Z22</f>
        <v>12</v>
      </c>
      <c r="AC22" s="81">
        <f>S22-AB22</f>
        <v>91</v>
      </c>
      <c r="AD22" s="81">
        <f>Z23</f>
        <v>19</v>
      </c>
      <c r="AE22" s="82">
        <f>S23-AD22</f>
        <v>76</v>
      </c>
    </row>
    <row r="23" spans="1:31">
      <c r="G23" s="9" t="s">
        <v>440</v>
      </c>
      <c r="H23" s="9">
        <v>-0.89715454912113601</v>
      </c>
      <c r="I23" s="9">
        <v>0.16823098326605801</v>
      </c>
      <c r="J23" s="9">
        <f t="shared" si="0"/>
        <v>0.41015970458597956</v>
      </c>
      <c r="K23" s="10">
        <f t="shared" si="1"/>
        <v>-1.701067570109656</v>
      </c>
      <c r="L23" s="12">
        <f t="shared" si="2"/>
        <v>-9.3241528132616103E-2</v>
      </c>
      <c r="M23" s="9" t="s">
        <v>327</v>
      </c>
      <c r="N23" s="9" t="s">
        <v>438</v>
      </c>
      <c r="O23" s="9" t="s">
        <v>432</v>
      </c>
      <c r="P23" s="9" t="s">
        <v>443</v>
      </c>
      <c r="Q23" s="9" t="s">
        <v>434</v>
      </c>
      <c r="R23" s="12" t="s">
        <v>8</v>
      </c>
      <c r="S23" s="9">
        <v>95</v>
      </c>
      <c r="T23" s="12">
        <v>70</v>
      </c>
      <c r="Z23" s="9">
        <v>19</v>
      </c>
      <c r="AB23" s="81">
        <f>Z22</f>
        <v>12</v>
      </c>
      <c r="AC23" s="81">
        <f>T22-AB23</f>
        <v>79</v>
      </c>
      <c r="AD23" s="81">
        <f>Z23</f>
        <v>19</v>
      </c>
      <c r="AE23" s="82">
        <f>T23-AD23</f>
        <v>51</v>
      </c>
    </row>
    <row r="24" spans="1:31">
      <c r="A24" s="9" t="s">
        <v>11</v>
      </c>
      <c r="B24" s="9" t="s">
        <v>384</v>
      </c>
      <c r="C24" s="9" t="s">
        <v>363</v>
      </c>
      <c r="D24" s="9" t="s">
        <v>204</v>
      </c>
      <c r="E24" s="9" t="s">
        <v>204</v>
      </c>
      <c r="F24" s="9" t="s">
        <v>8</v>
      </c>
      <c r="G24" s="9" t="s">
        <v>437</v>
      </c>
      <c r="H24" s="9">
        <v>-0.667829372575656</v>
      </c>
      <c r="I24" s="9">
        <v>0.164163614163614</v>
      </c>
      <c r="J24" s="9">
        <f t="shared" si="0"/>
        <v>0.40517109245800592</v>
      </c>
      <c r="K24" s="10">
        <f t="shared" si="1"/>
        <v>-1.4619647137933476</v>
      </c>
      <c r="L24" s="12">
        <f t="shared" si="2"/>
        <v>0.12630596864203558</v>
      </c>
      <c r="M24" s="9" t="s">
        <v>430</v>
      </c>
      <c r="N24" s="9" t="s">
        <v>438</v>
      </c>
      <c r="O24" s="9" t="s">
        <v>432</v>
      </c>
      <c r="P24" s="9" t="s">
        <v>443</v>
      </c>
      <c r="Q24" s="9" t="s">
        <v>434</v>
      </c>
      <c r="R24" s="12" t="s">
        <v>8</v>
      </c>
      <c r="S24" s="9">
        <v>103</v>
      </c>
      <c r="T24" s="12">
        <v>91</v>
      </c>
      <c r="Z24" s="9">
        <v>12</v>
      </c>
      <c r="AB24" s="81">
        <f>Z24</f>
        <v>12</v>
      </c>
      <c r="AC24" s="81">
        <f>S24-AB24</f>
        <v>91</v>
      </c>
      <c r="AD24" s="81">
        <f>Z25</f>
        <v>18</v>
      </c>
      <c r="AE24" s="82">
        <f>S25-AD24</f>
        <v>70</v>
      </c>
    </row>
    <row r="25" spans="1:31">
      <c r="G25" s="9" t="s">
        <v>440</v>
      </c>
      <c r="H25" s="9">
        <v>-0.78592891401091103</v>
      </c>
      <c r="I25" s="9">
        <v>0.170065635255509</v>
      </c>
      <c r="J25" s="9">
        <f t="shared" si="0"/>
        <v>0.41239014931919626</v>
      </c>
      <c r="K25" s="10">
        <f t="shared" si="1"/>
        <v>-1.5942136066765356</v>
      </c>
      <c r="L25" s="12">
        <f t="shared" si="2"/>
        <v>2.2355778654713609E-2</v>
      </c>
      <c r="M25" s="9" t="s">
        <v>363</v>
      </c>
      <c r="N25" s="9" t="s">
        <v>438</v>
      </c>
      <c r="O25" s="9" t="s">
        <v>432</v>
      </c>
      <c r="P25" s="9" t="s">
        <v>443</v>
      </c>
      <c r="Q25" s="9" t="s">
        <v>434</v>
      </c>
      <c r="R25" s="12" t="s">
        <v>8</v>
      </c>
      <c r="S25" s="9">
        <v>88</v>
      </c>
      <c r="T25" s="12">
        <v>72</v>
      </c>
      <c r="Z25" s="9">
        <v>18</v>
      </c>
      <c r="AB25" s="81">
        <f>Z24</f>
        <v>12</v>
      </c>
      <c r="AC25" s="81">
        <f>T24-AB25</f>
        <v>79</v>
      </c>
      <c r="AD25" s="81">
        <f>Z25</f>
        <v>18</v>
      </c>
      <c r="AE25" s="82">
        <f>T25-AD25</f>
        <v>54</v>
      </c>
    </row>
    <row r="26" spans="1:31">
      <c r="A26" s="9" t="s">
        <v>11</v>
      </c>
      <c r="B26" s="9" t="s">
        <v>384</v>
      </c>
      <c r="C26" s="9" t="s">
        <v>417</v>
      </c>
      <c r="D26" s="9" t="s">
        <v>204</v>
      </c>
      <c r="E26" s="9" t="s">
        <v>204</v>
      </c>
      <c r="F26" s="9" t="s">
        <v>8</v>
      </c>
      <c r="G26" s="9" t="s">
        <v>437</v>
      </c>
      <c r="H26" s="9">
        <v>-0.47689033105276901</v>
      </c>
      <c r="I26" s="9">
        <v>0.116540868580271</v>
      </c>
      <c r="J26" s="9">
        <f t="shared" si="0"/>
        <v>0.34138082632196992</v>
      </c>
      <c r="K26" s="10">
        <f t="shared" si="1"/>
        <v>-1.14599675064383</v>
      </c>
      <c r="L26" s="12">
        <f t="shared" si="2"/>
        <v>0.19221608853829197</v>
      </c>
      <c r="M26" s="9" t="s">
        <v>430</v>
      </c>
      <c r="N26" s="9" t="s">
        <v>438</v>
      </c>
      <c r="O26" s="9" t="s">
        <v>432</v>
      </c>
      <c r="P26" s="9" t="s">
        <v>439</v>
      </c>
      <c r="Q26" s="9" t="s">
        <v>434</v>
      </c>
      <c r="R26" s="12" t="s">
        <v>8</v>
      </c>
      <c r="S26" s="9">
        <v>103</v>
      </c>
      <c r="T26" s="12">
        <v>91</v>
      </c>
      <c r="Z26" s="9">
        <v>14</v>
      </c>
      <c r="AB26" s="81">
        <f>Z26</f>
        <v>14</v>
      </c>
      <c r="AC26" s="81">
        <f>S26-AB26</f>
        <v>89</v>
      </c>
      <c r="AD26" s="81">
        <f>Z27</f>
        <v>37</v>
      </c>
      <c r="AE26" s="82">
        <f>S27-AD26</f>
        <v>146</v>
      </c>
    </row>
    <row r="27" spans="1:31">
      <c r="G27" s="9" t="s">
        <v>440</v>
      </c>
      <c r="H27" s="9">
        <v>-0.66170565472512599</v>
      </c>
      <c r="I27" s="9">
        <v>0.120966420966421</v>
      </c>
      <c r="J27" s="9">
        <f t="shared" si="0"/>
        <v>0.34780227280226478</v>
      </c>
      <c r="K27" s="10">
        <f t="shared" si="1"/>
        <v>-1.3433981094175649</v>
      </c>
      <c r="L27" s="12">
        <f t="shared" si="2"/>
        <v>1.9986799967313007E-2</v>
      </c>
      <c r="M27" s="9" t="s">
        <v>417</v>
      </c>
      <c r="N27" s="9" t="s">
        <v>438</v>
      </c>
      <c r="O27" s="9" t="s">
        <v>432</v>
      </c>
      <c r="P27" s="9" t="s">
        <v>439</v>
      </c>
      <c r="Q27" s="9" t="s">
        <v>434</v>
      </c>
      <c r="R27" s="12" t="s">
        <v>8</v>
      </c>
      <c r="S27" s="9">
        <f>S23+S25</f>
        <v>183</v>
      </c>
      <c r="T27" s="12">
        <f>T23+T25</f>
        <v>142</v>
      </c>
      <c r="Z27" s="9">
        <f>Z23+Z25</f>
        <v>37</v>
      </c>
      <c r="AB27" s="81">
        <f>Z26</f>
        <v>14</v>
      </c>
      <c r="AC27" s="81">
        <f>T26-AB27</f>
        <v>77</v>
      </c>
      <c r="AD27" s="81">
        <f>Z27</f>
        <v>37</v>
      </c>
      <c r="AE27" s="82">
        <f>T27-AD27</f>
        <v>105</v>
      </c>
    </row>
    <row r="28" spans="1:31">
      <c r="A28" s="9" t="s">
        <v>11</v>
      </c>
      <c r="B28" s="9" t="s">
        <v>384</v>
      </c>
      <c r="C28" s="9" t="s">
        <v>327</v>
      </c>
      <c r="D28" s="9" t="s">
        <v>204</v>
      </c>
      <c r="E28" s="9" t="s">
        <v>204</v>
      </c>
      <c r="F28" s="9" t="s">
        <v>8</v>
      </c>
      <c r="G28" s="9" t="s">
        <v>437</v>
      </c>
      <c r="H28" s="9">
        <v>-0.80045891634903299</v>
      </c>
      <c r="I28" s="9">
        <v>0.21469298245613999</v>
      </c>
      <c r="J28" s="9">
        <f t="shared" si="0"/>
        <v>0.46334974096910853</v>
      </c>
      <c r="K28" s="10">
        <f t="shared" si="1"/>
        <v>-1.7086244086484856</v>
      </c>
      <c r="L28" s="12">
        <f t="shared" si="2"/>
        <v>0.10770657595041966</v>
      </c>
      <c r="M28" s="9" t="s">
        <v>430</v>
      </c>
      <c r="N28" s="9" t="s">
        <v>441</v>
      </c>
      <c r="O28" s="9" t="s">
        <v>432</v>
      </c>
      <c r="P28" s="9" t="s">
        <v>443</v>
      </c>
      <c r="Q28" s="9" t="s">
        <v>434</v>
      </c>
      <c r="R28" s="12" t="s">
        <v>8</v>
      </c>
      <c r="S28" s="9">
        <v>103</v>
      </c>
      <c r="T28" s="12">
        <v>85</v>
      </c>
      <c r="Z28" s="9">
        <v>8</v>
      </c>
      <c r="AB28" s="81">
        <f>Z28</f>
        <v>8</v>
      </c>
      <c r="AC28" s="81">
        <f>S28-AB28</f>
        <v>95</v>
      </c>
      <c r="AD28" s="81">
        <f>Z29</f>
        <v>15</v>
      </c>
      <c r="AE28" s="82">
        <f>S29-AD28</f>
        <v>80</v>
      </c>
    </row>
    <row r="29" spans="1:31">
      <c r="G29" s="9" t="s">
        <v>440</v>
      </c>
      <c r="H29" s="9">
        <v>-1.06039107584791</v>
      </c>
      <c r="I29" s="9">
        <v>0.22465367965367999</v>
      </c>
      <c r="J29" s="9">
        <f t="shared" si="0"/>
        <v>0.47397645474609812</v>
      </c>
      <c r="K29" s="10">
        <f t="shared" si="1"/>
        <v>-1.9893849271502624</v>
      </c>
      <c r="L29" s="12">
        <f t="shared" si="2"/>
        <v>-0.13139722454555769</v>
      </c>
      <c r="M29" s="9" t="s">
        <v>327</v>
      </c>
      <c r="N29" s="9" t="s">
        <v>441</v>
      </c>
      <c r="O29" s="9" t="s">
        <v>432</v>
      </c>
      <c r="P29" s="9" t="s">
        <v>443</v>
      </c>
      <c r="Q29" s="9" t="s">
        <v>434</v>
      </c>
      <c r="R29" s="12" t="s">
        <v>8</v>
      </c>
      <c r="S29" s="9">
        <v>95</v>
      </c>
      <c r="T29" s="12">
        <v>65</v>
      </c>
      <c r="Z29" s="9">
        <v>15</v>
      </c>
      <c r="AB29" s="81">
        <f>Z28</f>
        <v>8</v>
      </c>
      <c r="AC29" s="81">
        <f>T28-AB29</f>
        <v>77</v>
      </c>
      <c r="AD29" s="81">
        <f>Z29</f>
        <v>15</v>
      </c>
      <c r="AE29" s="82">
        <f>T29-AD29</f>
        <v>50</v>
      </c>
    </row>
    <row r="30" spans="1:31">
      <c r="A30" s="9" t="s">
        <v>11</v>
      </c>
      <c r="B30" s="9" t="s">
        <v>384</v>
      </c>
      <c r="C30" s="9" t="s">
        <v>363</v>
      </c>
      <c r="D30" s="9" t="s">
        <v>204</v>
      </c>
      <c r="E30" s="9" t="s">
        <v>204</v>
      </c>
      <c r="F30" s="9" t="s">
        <v>8</v>
      </c>
      <c r="G30" s="9" t="s">
        <v>437</v>
      </c>
      <c r="H30" s="9">
        <v>-0.17185025692666001</v>
      </c>
      <c r="I30" s="9">
        <v>0.27302631578947401</v>
      </c>
      <c r="J30" s="9">
        <f t="shared" si="0"/>
        <v>0.52251920135959984</v>
      </c>
      <c r="K30" s="10">
        <f t="shared" si="1"/>
        <v>-1.1959878915914757</v>
      </c>
      <c r="L30" s="12">
        <f t="shared" si="2"/>
        <v>0.85228737773815566</v>
      </c>
      <c r="M30" s="9" t="s">
        <v>430</v>
      </c>
      <c r="N30" s="9" t="s">
        <v>441</v>
      </c>
      <c r="O30" s="9" t="s">
        <v>432</v>
      </c>
      <c r="P30" s="9" t="s">
        <v>443</v>
      </c>
      <c r="Q30" s="9" t="s">
        <v>434</v>
      </c>
      <c r="R30" s="12" t="s">
        <v>8</v>
      </c>
      <c r="S30" s="9">
        <v>103</v>
      </c>
      <c r="T30" s="12">
        <v>85</v>
      </c>
      <c r="Z30" s="9">
        <v>8</v>
      </c>
      <c r="AB30" s="81">
        <f>Z30</f>
        <v>8</v>
      </c>
      <c r="AC30" s="81">
        <f>S30-AB30</f>
        <v>95</v>
      </c>
      <c r="AD30" s="81">
        <f>Z31</f>
        <v>8</v>
      </c>
      <c r="AE30" s="82">
        <f>S31-AD30</f>
        <v>80</v>
      </c>
    </row>
    <row r="31" spans="1:31">
      <c r="G31" s="9" t="s">
        <v>440</v>
      </c>
      <c r="H31" s="9">
        <v>-0.26626797794796397</v>
      </c>
      <c r="I31" s="9">
        <v>0.27993616552938599</v>
      </c>
      <c r="J31" s="9">
        <f t="shared" si="0"/>
        <v>0.52908994086958971</v>
      </c>
      <c r="K31" s="10">
        <f t="shared" si="1"/>
        <v>-1.3032842620523597</v>
      </c>
      <c r="L31" s="12">
        <f t="shared" si="2"/>
        <v>0.77074830615643175</v>
      </c>
      <c r="M31" s="9" t="s">
        <v>363</v>
      </c>
      <c r="N31" s="9" t="s">
        <v>441</v>
      </c>
      <c r="O31" s="9" t="s">
        <v>432</v>
      </c>
      <c r="P31" s="9" t="s">
        <v>443</v>
      </c>
      <c r="Q31" s="9" t="s">
        <v>434</v>
      </c>
      <c r="R31" s="12" t="s">
        <v>8</v>
      </c>
      <c r="S31" s="9">
        <v>88</v>
      </c>
      <c r="T31" s="12">
        <v>67</v>
      </c>
      <c r="Z31" s="9">
        <v>8</v>
      </c>
      <c r="AB31" s="81">
        <f>Z30</f>
        <v>8</v>
      </c>
      <c r="AC31" s="81">
        <f>T30-AB31</f>
        <v>77</v>
      </c>
      <c r="AD31" s="81">
        <f>Z31</f>
        <v>8</v>
      </c>
      <c r="AE31" s="82">
        <f>T31-AD31</f>
        <v>59</v>
      </c>
    </row>
    <row r="32" spans="1:31">
      <c r="A32" s="9" t="s">
        <v>11</v>
      </c>
      <c r="B32" s="9" t="s">
        <v>384</v>
      </c>
      <c r="C32" s="9" t="s">
        <v>417</v>
      </c>
      <c r="D32" s="9" t="s">
        <v>204</v>
      </c>
      <c r="E32" s="9" t="s">
        <v>204</v>
      </c>
      <c r="F32" s="9" t="s">
        <v>8</v>
      </c>
      <c r="G32" s="9" t="s">
        <v>437</v>
      </c>
      <c r="H32" s="9">
        <v>9.0100559187795901E-2</v>
      </c>
      <c r="I32" s="9">
        <v>0.132392787354316</v>
      </c>
      <c r="J32" s="9">
        <f t="shared" si="0"/>
        <v>0.36385819676670195</v>
      </c>
      <c r="K32" s="10">
        <f t="shared" si="1"/>
        <v>-0.62306150647493985</v>
      </c>
      <c r="L32" s="12">
        <f t="shared" si="2"/>
        <v>0.80326262485053168</v>
      </c>
      <c r="M32" s="9" t="s">
        <v>430</v>
      </c>
      <c r="N32" s="9" t="s">
        <v>441</v>
      </c>
      <c r="O32" s="9" t="s">
        <v>432</v>
      </c>
      <c r="P32" s="9" t="s">
        <v>439</v>
      </c>
      <c r="Q32" s="9" t="s">
        <v>434</v>
      </c>
      <c r="R32" s="12" t="s">
        <v>8</v>
      </c>
      <c r="S32" s="9">
        <v>103</v>
      </c>
      <c r="T32" s="12">
        <v>91</v>
      </c>
      <c r="Z32" s="9">
        <v>14</v>
      </c>
      <c r="AB32" s="81">
        <f>Z32</f>
        <v>14</v>
      </c>
      <c r="AC32" s="81">
        <f>S32-AB32</f>
        <v>89</v>
      </c>
      <c r="AD32" s="81">
        <f>Z33</f>
        <v>23</v>
      </c>
      <c r="AE32" s="82">
        <f>S33-AD32</f>
        <v>160</v>
      </c>
    </row>
    <row r="33" spans="1:41">
      <c r="G33" s="9" t="s">
        <v>440</v>
      </c>
      <c r="H33" s="9">
        <v>-0.148894425938431</v>
      </c>
      <c r="I33" s="9">
        <v>0.137068157211755</v>
      </c>
      <c r="J33" s="9">
        <f t="shared" si="0"/>
        <v>0.37022716973738568</v>
      </c>
      <c r="K33" s="10">
        <f t="shared" si="1"/>
        <v>-0.87453967862370696</v>
      </c>
      <c r="L33" s="12">
        <f t="shared" si="2"/>
        <v>0.57675082674684486</v>
      </c>
      <c r="M33" s="9" t="s">
        <v>417</v>
      </c>
      <c r="N33" s="9" t="s">
        <v>441</v>
      </c>
      <c r="O33" s="9" t="s">
        <v>432</v>
      </c>
      <c r="P33" s="9" t="s">
        <v>439</v>
      </c>
      <c r="Q33" s="9" t="s">
        <v>434</v>
      </c>
      <c r="R33" s="12" t="s">
        <v>8</v>
      </c>
      <c r="S33" s="9">
        <f>S29+S31</f>
        <v>183</v>
      </c>
      <c r="T33" s="12">
        <f>T29+T31</f>
        <v>132</v>
      </c>
      <c r="Z33" s="9">
        <f>Z29+Z31</f>
        <v>23</v>
      </c>
      <c r="AB33" s="81">
        <f>Z32</f>
        <v>14</v>
      </c>
      <c r="AC33" s="81">
        <f>T32-AB33</f>
        <v>77</v>
      </c>
      <c r="AD33" s="81">
        <f>Z33</f>
        <v>23</v>
      </c>
      <c r="AE33" s="82">
        <f>T33-AD33</f>
        <v>109</v>
      </c>
    </row>
    <row r="34" spans="1:41">
      <c r="A34" s="9" t="s">
        <v>11</v>
      </c>
      <c r="B34" s="9" t="s">
        <v>384</v>
      </c>
      <c r="C34" s="9" t="s">
        <v>327</v>
      </c>
      <c r="D34" s="9" t="s">
        <v>204</v>
      </c>
      <c r="E34" s="9" t="s">
        <v>204</v>
      </c>
      <c r="F34" s="9" t="s">
        <v>8</v>
      </c>
      <c r="G34" s="9" t="s">
        <v>437</v>
      </c>
      <c r="H34" s="9">
        <v>-1.08814098880081</v>
      </c>
      <c r="I34" s="9">
        <v>0.201315789473684</v>
      </c>
      <c r="J34" s="9">
        <f t="shared" si="0"/>
        <v>0.44868228121208886</v>
      </c>
      <c r="K34" s="10">
        <f t="shared" si="1"/>
        <v>-1.9675582599765042</v>
      </c>
      <c r="L34" s="12">
        <f t="shared" si="2"/>
        <v>-0.20872371762511588</v>
      </c>
      <c r="M34" s="9" t="s">
        <v>430</v>
      </c>
      <c r="N34" s="9" t="s">
        <v>442</v>
      </c>
      <c r="O34" s="9" t="s">
        <v>432</v>
      </c>
      <c r="P34" s="9" t="s">
        <v>443</v>
      </c>
      <c r="Q34" s="9" t="s">
        <v>434</v>
      </c>
      <c r="R34" s="12" t="s">
        <v>8</v>
      </c>
      <c r="S34" s="9">
        <v>103</v>
      </c>
      <c r="T34" s="12">
        <v>79</v>
      </c>
      <c r="Z34" s="9">
        <v>8</v>
      </c>
      <c r="AB34" s="81">
        <f>Z34</f>
        <v>8</v>
      </c>
      <c r="AC34" s="81">
        <f>S34-AB34</f>
        <v>95</v>
      </c>
      <c r="AD34" s="81">
        <f>Z35</f>
        <v>19</v>
      </c>
      <c r="AE34" s="82">
        <f>S35-AD34</f>
        <v>76</v>
      </c>
    </row>
    <row r="35" spans="1:41">
      <c r="G35" s="9" t="s">
        <v>440</v>
      </c>
      <c r="H35" s="9">
        <v>-1.3210148247575999</v>
      </c>
      <c r="I35" s="9">
        <v>0.21393830821184401</v>
      </c>
      <c r="J35" s="9">
        <f t="shared" si="0"/>
        <v>0.46253465622788092</v>
      </c>
      <c r="K35" s="10">
        <f t="shared" si="1"/>
        <v>-2.2275827509642463</v>
      </c>
      <c r="L35" s="12">
        <f t="shared" si="2"/>
        <v>-0.41444689855095329</v>
      </c>
      <c r="M35" s="9" t="s">
        <v>327</v>
      </c>
      <c r="N35" s="9" t="s">
        <v>442</v>
      </c>
      <c r="O35" s="9" t="s">
        <v>432</v>
      </c>
      <c r="P35" s="9" t="s">
        <v>443</v>
      </c>
      <c r="Q35" s="9" t="s">
        <v>434</v>
      </c>
      <c r="R35" s="12" t="s">
        <v>8</v>
      </c>
      <c r="S35" s="9">
        <v>95</v>
      </c>
      <c r="T35" s="12">
        <v>64</v>
      </c>
      <c r="Z35" s="9">
        <v>19</v>
      </c>
      <c r="AB35" s="81">
        <f>Z34</f>
        <v>8</v>
      </c>
      <c r="AC35" s="81">
        <f>T34-AB35</f>
        <v>71</v>
      </c>
      <c r="AD35" s="81">
        <f>Z35</f>
        <v>19</v>
      </c>
      <c r="AE35" s="82">
        <f>T35-AD35</f>
        <v>45</v>
      </c>
    </row>
    <row r="36" spans="1:41">
      <c r="A36" s="9" t="s">
        <v>11</v>
      </c>
      <c r="B36" s="9" t="s">
        <v>384</v>
      </c>
      <c r="C36" s="9" t="s">
        <v>363</v>
      </c>
      <c r="D36" s="9" t="s">
        <v>204</v>
      </c>
      <c r="E36" s="9" t="s">
        <v>204</v>
      </c>
      <c r="F36" s="9" t="s">
        <v>8</v>
      </c>
      <c r="G36" s="9" t="s">
        <v>437</v>
      </c>
      <c r="H36" s="9">
        <v>-1.0449688169356099</v>
      </c>
      <c r="I36" s="9">
        <v>0.20843435224349199</v>
      </c>
      <c r="J36" s="9">
        <f t="shared" si="0"/>
        <v>0.45654611184796218</v>
      </c>
      <c r="K36" s="10">
        <f t="shared" si="1"/>
        <v>-1.9397991961576158</v>
      </c>
      <c r="L36" s="12">
        <f t="shared" si="2"/>
        <v>-0.15013843771360413</v>
      </c>
      <c r="M36" s="9" t="s">
        <v>430</v>
      </c>
      <c r="N36" s="9" t="s">
        <v>442</v>
      </c>
      <c r="O36" s="9" t="s">
        <v>432</v>
      </c>
      <c r="P36" s="9" t="s">
        <v>443</v>
      </c>
      <c r="Q36" s="9" t="s">
        <v>434</v>
      </c>
      <c r="R36" s="12" t="s">
        <v>8</v>
      </c>
      <c r="S36" s="9">
        <v>103</v>
      </c>
      <c r="T36" s="12">
        <v>79</v>
      </c>
      <c r="Z36" s="9">
        <v>8</v>
      </c>
      <c r="AB36" s="81">
        <f>Z36</f>
        <v>8</v>
      </c>
      <c r="AC36" s="81">
        <f>S36-AB36</f>
        <v>95</v>
      </c>
      <c r="AD36" s="81">
        <f>Z37</f>
        <v>17</v>
      </c>
      <c r="AE36" s="82">
        <f>S37-AD36</f>
        <v>71</v>
      </c>
    </row>
    <row r="37" spans="1:41">
      <c r="G37" s="9" t="s">
        <v>440</v>
      </c>
      <c r="H37" s="9">
        <v>-1.1663040777076401</v>
      </c>
      <c r="I37" s="9">
        <v>0.21918463219869899</v>
      </c>
      <c r="J37" s="9">
        <f t="shared" si="0"/>
        <v>0.4681715841427147</v>
      </c>
      <c r="K37" s="10">
        <f t="shared" si="1"/>
        <v>-2.0839203826273609</v>
      </c>
      <c r="L37" s="12">
        <f t="shared" si="2"/>
        <v>-0.24868777278791931</v>
      </c>
      <c r="M37" s="9" t="s">
        <v>363</v>
      </c>
      <c r="N37" s="9" t="s">
        <v>442</v>
      </c>
      <c r="O37" s="9" t="s">
        <v>432</v>
      </c>
      <c r="P37" s="9" t="s">
        <v>443</v>
      </c>
      <c r="Q37" s="9" t="s">
        <v>434</v>
      </c>
      <c r="R37" s="12" t="s">
        <v>8</v>
      </c>
      <c r="S37" s="9">
        <v>88</v>
      </c>
      <c r="T37" s="12">
        <v>64</v>
      </c>
      <c r="Z37" s="9">
        <v>17</v>
      </c>
      <c r="AB37" s="81">
        <f>Z36</f>
        <v>8</v>
      </c>
      <c r="AC37" s="81">
        <f>T36-AB37</f>
        <v>71</v>
      </c>
      <c r="AD37" s="81">
        <f>Z37</f>
        <v>17</v>
      </c>
      <c r="AE37" s="82">
        <f>T37-AD37</f>
        <v>47</v>
      </c>
    </row>
    <row r="38" spans="1:41">
      <c r="A38" s="9" t="s">
        <v>11</v>
      </c>
      <c r="B38" s="9" t="s">
        <v>384</v>
      </c>
      <c r="C38" s="9" t="s">
        <v>417</v>
      </c>
      <c r="D38" s="9" t="s">
        <v>204</v>
      </c>
      <c r="E38" s="9" t="s">
        <v>204</v>
      </c>
      <c r="F38" s="9" t="s">
        <v>8</v>
      </c>
      <c r="G38" s="9" t="s">
        <v>437</v>
      </c>
      <c r="H38" s="9">
        <v>-0.44266539179425501</v>
      </c>
      <c r="I38" s="9">
        <v>0.117245025350964</v>
      </c>
      <c r="J38" s="9">
        <f t="shared" si="0"/>
        <v>0.34241060928505707</v>
      </c>
      <c r="K38" s="10">
        <f t="shared" si="1"/>
        <v>-1.1137901859929669</v>
      </c>
      <c r="L38" s="12">
        <f t="shared" si="2"/>
        <v>0.22845940240445684</v>
      </c>
      <c r="M38" s="9" t="s">
        <v>430</v>
      </c>
      <c r="N38" s="9" t="s">
        <v>442</v>
      </c>
      <c r="O38" s="9" t="s">
        <v>432</v>
      </c>
      <c r="P38" s="9" t="s">
        <v>439</v>
      </c>
      <c r="Q38" s="9" t="s">
        <v>434</v>
      </c>
      <c r="R38" s="12" t="s">
        <v>8</v>
      </c>
      <c r="S38" s="9">
        <v>103</v>
      </c>
      <c r="T38" s="12">
        <v>91</v>
      </c>
      <c r="Z38" s="9">
        <v>14</v>
      </c>
      <c r="AB38" s="81">
        <f>Z38</f>
        <v>14</v>
      </c>
      <c r="AC38" s="81">
        <f>S38-AB38</f>
        <v>89</v>
      </c>
      <c r="AD38" s="81">
        <f>Z39</f>
        <v>36</v>
      </c>
      <c r="AE38" s="82">
        <f>S39-AD38</f>
        <v>147</v>
      </c>
    </row>
    <row r="39" spans="1:41">
      <c r="G39" s="9" t="s">
        <v>440</v>
      </c>
      <c r="H39" s="9">
        <v>-0.76647845364549505</v>
      </c>
      <c r="I39" s="9">
        <v>0.123062927410754</v>
      </c>
      <c r="J39" s="9">
        <f t="shared" si="0"/>
        <v>0.35080326026243541</v>
      </c>
      <c r="K39" s="10">
        <f t="shared" si="1"/>
        <v>-1.4540528437598685</v>
      </c>
      <c r="L39" s="12">
        <f t="shared" si="2"/>
        <v>-7.8904063531121671E-2</v>
      </c>
      <c r="M39" s="9" t="s">
        <v>417</v>
      </c>
      <c r="N39" s="9" t="s">
        <v>442</v>
      </c>
      <c r="O39" s="9" t="s">
        <v>432</v>
      </c>
      <c r="P39" s="9" t="s">
        <v>439</v>
      </c>
      <c r="Q39" s="9" t="s">
        <v>434</v>
      </c>
      <c r="R39" s="12" t="s">
        <v>8</v>
      </c>
      <c r="S39" s="9">
        <f>S35+S37</f>
        <v>183</v>
      </c>
      <c r="T39" s="12">
        <f>T35+T37</f>
        <v>128</v>
      </c>
      <c r="Z39" s="9">
        <f>Z35+Z37</f>
        <v>36</v>
      </c>
      <c r="AB39" s="81">
        <f>Z38</f>
        <v>14</v>
      </c>
      <c r="AC39" s="81">
        <f>T38-AB39</f>
        <v>77</v>
      </c>
      <c r="AD39" s="81">
        <f>Z39</f>
        <v>36</v>
      </c>
      <c r="AE39" s="82">
        <f>T39-AD39</f>
        <v>92</v>
      </c>
    </row>
    <row r="40" spans="1:41" s="70" customFormat="1">
      <c r="A40" s="70" t="s">
        <v>419</v>
      </c>
      <c r="B40" s="70" t="s">
        <v>411</v>
      </c>
      <c r="C40" s="70" t="s">
        <v>420</v>
      </c>
      <c r="D40" s="70" t="s">
        <v>204</v>
      </c>
      <c r="E40" s="70" t="s">
        <v>18</v>
      </c>
      <c r="F40" s="70" t="s">
        <v>621</v>
      </c>
      <c r="G40" s="70" t="s">
        <v>437</v>
      </c>
      <c r="H40" s="70">
        <v>-0.14729999999999999</v>
      </c>
      <c r="I40" s="70">
        <v>9.8400000000000001E-2</v>
      </c>
      <c r="J40" s="70">
        <f t="shared" si="0"/>
        <v>0.31368774282716244</v>
      </c>
      <c r="K40" s="8">
        <f>H40-(1.96*J40)</f>
        <v>-0.76212797594123838</v>
      </c>
      <c r="L40" s="149">
        <f>H40+(1.96*J40)</f>
        <v>0.46752797594123841</v>
      </c>
      <c r="M40" s="70" t="s">
        <v>430</v>
      </c>
      <c r="N40" s="70" t="s">
        <v>444</v>
      </c>
      <c r="O40" s="70" t="s">
        <v>432</v>
      </c>
      <c r="P40" s="70" t="s">
        <v>626</v>
      </c>
      <c r="Q40" s="70" t="s">
        <v>447</v>
      </c>
      <c r="R40" s="149" t="s">
        <v>621</v>
      </c>
      <c r="S40" s="70">
        <v>31</v>
      </c>
      <c r="T40" s="149">
        <v>21</v>
      </c>
      <c r="Y40" s="149"/>
      <c r="Z40" s="70">
        <f>AA40*T40</f>
        <v>15.33</v>
      </c>
      <c r="AA40" s="151">
        <v>0.73</v>
      </c>
      <c r="AB40" s="152"/>
      <c r="AC40" s="152"/>
      <c r="AD40" s="152"/>
      <c r="AE40" s="153"/>
      <c r="AH40" s="8"/>
      <c r="AK40" s="149"/>
      <c r="AN40" s="149"/>
      <c r="AO40" s="154"/>
    </row>
    <row r="41" spans="1:41" s="70" customFormat="1">
      <c r="G41" s="70" t="s">
        <v>440</v>
      </c>
      <c r="H41" s="70">
        <v>-0.14729999999999999</v>
      </c>
      <c r="I41" s="70">
        <v>9.8400000000000001E-2</v>
      </c>
      <c r="J41" s="70">
        <f t="shared" si="0"/>
        <v>0.31368774282716244</v>
      </c>
      <c r="K41" s="8">
        <f>H41-(1.96*J41)</f>
        <v>-0.76212797594123838</v>
      </c>
      <c r="L41" s="149">
        <f>H41+(1.96*J41)</f>
        <v>0.46752797594123841</v>
      </c>
      <c r="M41" s="70" t="s">
        <v>420</v>
      </c>
      <c r="N41" s="70" t="s">
        <v>444</v>
      </c>
      <c r="O41" s="70" t="s">
        <v>432</v>
      </c>
      <c r="P41" s="70" t="s">
        <v>626</v>
      </c>
      <c r="Q41" s="70" t="s">
        <v>447</v>
      </c>
      <c r="R41" s="149" t="s">
        <v>621</v>
      </c>
      <c r="S41" s="70">
        <v>32</v>
      </c>
      <c r="T41" s="149">
        <v>22</v>
      </c>
      <c r="Y41" s="149"/>
      <c r="Z41" s="70">
        <f>AA41*T41</f>
        <v>15.399999999999999</v>
      </c>
      <c r="AA41" s="151">
        <v>0.7</v>
      </c>
      <c r="AB41" s="152"/>
      <c r="AC41" s="152"/>
      <c r="AD41" s="152"/>
      <c r="AE41" s="153"/>
      <c r="AH41" s="8"/>
      <c r="AK41" s="149"/>
      <c r="AN41" s="149"/>
      <c r="AO41" s="154"/>
    </row>
    <row r="42" spans="1:41">
      <c r="A42" s="9" t="s">
        <v>421</v>
      </c>
      <c r="B42" s="9" t="s">
        <v>412</v>
      </c>
      <c r="C42" s="9" t="s">
        <v>327</v>
      </c>
      <c r="D42" s="9" t="s">
        <v>204</v>
      </c>
      <c r="E42" s="9" t="s">
        <v>204</v>
      </c>
      <c r="F42" s="9" t="s">
        <v>213</v>
      </c>
      <c r="G42" s="9" t="s">
        <v>437</v>
      </c>
      <c r="H42" s="9">
        <v>-0.94476105032135205</v>
      </c>
      <c r="I42" s="9">
        <v>0.58086989716698101</v>
      </c>
      <c r="J42" s="9">
        <f t="shared" si="0"/>
        <v>0.76214821207359729</v>
      </c>
      <c r="K42" s="10">
        <f t="shared" si="1"/>
        <v>-2.4385715459856026</v>
      </c>
      <c r="L42" s="12">
        <f t="shared" si="2"/>
        <v>0.54904944534289857</v>
      </c>
      <c r="M42" s="9" t="s">
        <v>430</v>
      </c>
      <c r="N42" s="9" t="s">
        <v>444</v>
      </c>
      <c r="O42" s="9" t="s">
        <v>432</v>
      </c>
      <c r="P42" s="9" t="s">
        <v>445</v>
      </c>
      <c r="Q42" s="9" t="s">
        <v>434</v>
      </c>
      <c r="R42" s="12" t="s">
        <v>213</v>
      </c>
      <c r="S42" s="9">
        <v>15</v>
      </c>
      <c r="T42" s="12">
        <v>13</v>
      </c>
      <c r="AA42" s="87">
        <v>0.30759999999999998</v>
      </c>
      <c r="AB42" s="81">
        <f>AA42*S42</f>
        <v>4.6139999999999999</v>
      </c>
      <c r="AC42" s="81">
        <f>S42-AB42</f>
        <v>10.385999999999999</v>
      </c>
      <c r="AD42" s="81">
        <f>AA43*S43</f>
        <v>7.9995000000000003</v>
      </c>
      <c r="AE42" s="82">
        <f>S43-AD42</f>
        <v>7.0004999999999997</v>
      </c>
    </row>
    <row r="43" spans="1:41">
      <c r="G43" s="9" t="s">
        <v>440</v>
      </c>
      <c r="H43" s="9">
        <v>-0.94476105032135205</v>
      </c>
      <c r="I43" s="9">
        <v>0.62902607327072702</v>
      </c>
      <c r="J43" s="9">
        <f t="shared" si="0"/>
        <v>0.79311163985325983</v>
      </c>
      <c r="K43" s="10">
        <f t="shared" si="1"/>
        <v>-2.4992598644337414</v>
      </c>
      <c r="L43" s="12">
        <f t="shared" si="2"/>
        <v>0.60973776379103717</v>
      </c>
      <c r="M43" s="9" t="s">
        <v>327</v>
      </c>
      <c r="N43" s="9" t="s">
        <v>444</v>
      </c>
      <c r="O43" s="9" t="s">
        <v>432</v>
      </c>
      <c r="P43" s="9" t="s">
        <v>445</v>
      </c>
      <c r="Q43" s="9" t="s">
        <v>434</v>
      </c>
      <c r="R43" s="12" t="s">
        <v>213</v>
      </c>
      <c r="S43" s="9">
        <v>15</v>
      </c>
      <c r="T43" s="12">
        <v>15</v>
      </c>
      <c r="AA43" s="87">
        <v>0.5333</v>
      </c>
      <c r="AB43" s="81">
        <f>AA42*T42</f>
        <v>3.9987999999999997</v>
      </c>
      <c r="AC43" s="81">
        <f>T42-AB43</f>
        <v>9.0012000000000008</v>
      </c>
      <c r="AD43" s="81">
        <f>AA43*T43</f>
        <v>7.9995000000000003</v>
      </c>
      <c r="AE43" s="82">
        <f>T43-AD43</f>
        <v>7.0004999999999997</v>
      </c>
    </row>
    <row r="44" spans="1:41">
      <c r="A44" s="9" t="s">
        <v>10</v>
      </c>
      <c r="B44" s="9" t="s">
        <v>412</v>
      </c>
      <c r="C44" s="9" t="s">
        <v>327</v>
      </c>
      <c r="D44" s="9" t="s">
        <v>18</v>
      </c>
      <c r="E44" s="9" t="s">
        <v>18</v>
      </c>
      <c r="F44" s="9" t="s">
        <v>14</v>
      </c>
      <c r="G44" s="9" t="s">
        <v>437</v>
      </c>
      <c r="H44" s="9">
        <f>1.814*AF44</f>
        <v>-0.7163486</v>
      </c>
      <c r="I44" s="9">
        <f>J44*J44</f>
        <v>0.2033588328</v>
      </c>
      <c r="J44" s="9">
        <f>1.814*AJ44</f>
        <v>0.45095324901812162</v>
      </c>
      <c r="K44" s="10">
        <f>H44-(1.96*J44)</f>
        <v>-1.6002169680755185</v>
      </c>
      <c r="L44" s="12">
        <f>H44+(1.96*J44)</f>
        <v>0.16751976807551838</v>
      </c>
      <c r="M44" s="9" t="s">
        <v>430</v>
      </c>
      <c r="N44" s="9" t="s">
        <v>444</v>
      </c>
      <c r="O44" s="9" t="s">
        <v>432</v>
      </c>
      <c r="P44" s="9" t="s">
        <v>446</v>
      </c>
      <c r="Q44" s="9" t="s">
        <v>447</v>
      </c>
      <c r="R44" s="12" t="s">
        <v>14</v>
      </c>
      <c r="S44" s="9">
        <v>33</v>
      </c>
      <c r="T44" s="12">
        <v>33</v>
      </c>
      <c r="U44" s="60"/>
      <c r="V44" s="70"/>
      <c r="W44" s="70">
        <v>0.76900000000000002</v>
      </c>
      <c r="X44" s="70">
        <v>0.41199999999999998</v>
      </c>
      <c r="Y44" s="12" t="s">
        <v>448</v>
      </c>
      <c r="AF44" s="9">
        <v>-0.39489999999999997</v>
      </c>
      <c r="AG44" s="9">
        <v>-0.8821</v>
      </c>
      <c r="AH44" s="10">
        <v>9.2299999999999993E-2</v>
      </c>
      <c r="AI44" s="9">
        <v>6.1800000000000001E-2</v>
      </c>
      <c r="AJ44" s="9">
        <f>SQRT(AI44)</f>
        <v>0.24859605789312106</v>
      </c>
      <c r="AK44" s="12" t="s">
        <v>449</v>
      </c>
      <c r="AO44" s="13" t="s">
        <v>450</v>
      </c>
    </row>
    <row r="45" spans="1:41">
      <c r="G45" s="9" t="s">
        <v>440</v>
      </c>
      <c r="H45" s="9">
        <f>1.814*AF45</f>
        <v>-0.7163486</v>
      </c>
      <c r="I45" s="9">
        <f>J45*J45</f>
        <v>0.2033588328</v>
      </c>
      <c r="J45" s="9">
        <f>1.814*AJ45</f>
        <v>0.45095324901812162</v>
      </c>
      <c r="K45" s="10">
        <f>H45-(1.96*J45)</f>
        <v>-1.6002169680755185</v>
      </c>
      <c r="L45" s="12">
        <f>H45+(1.96*J45)</f>
        <v>0.16751976807551838</v>
      </c>
      <c r="M45" s="9" t="s">
        <v>327</v>
      </c>
      <c r="N45" s="9" t="s">
        <v>444</v>
      </c>
      <c r="O45" s="9" t="s">
        <v>432</v>
      </c>
      <c r="P45" s="9" t="s">
        <v>446</v>
      </c>
      <c r="Q45" s="9" t="s">
        <v>447</v>
      </c>
      <c r="R45" s="12" t="s">
        <v>14</v>
      </c>
      <c r="S45" s="9">
        <v>33</v>
      </c>
      <c r="T45" s="12">
        <v>33</v>
      </c>
      <c r="U45" s="60"/>
      <c r="V45" s="70"/>
      <c r="W45" s="70">
        <v>0.59299999999999997</v>
      </c>
      <c r="X45" s="70">
        <v>0.47699999999999998</v>
      </c>
      <c r="Y45" s="12" t="s">
        <v>448</v>
      </c>
      <c r="AF45" s="9">
        <v>-0.39489999999999997</v>
      </c>
      <c r="AG45" s="9">
        <v>-0.8821</v>
      </c>
      <c r="AH45" s="10">
        <v>9.2299999999999993E-2</v>
      </c>
      <c r="AI45" s="9">
        <v>6.1800000000000001E-2</v>
      </c>
      <c r="AJ45" s="9">
        <f>SQRT(AI45)</f>
        <v>0.24859605789312106</v>
      </c>
      <c r="AK45" s="12" t="s">
        <v>449</v>
      </c>
    </row>
    <row r="46" spans="1:41">
      <c r="A46" s="9" t="s">
        <v>10</v>
      </c>
      <c r="B46" s="9" t="s">
        <v>411</v>
      </c>
      <c r="C46" s="9" t="s">
        <v>363</v>
      </c>
      <c r="D46" s="9" t="s">
        <v>18</v>
      </c>
      <c r="E46" s="9" t="s">
        <v>18</v>
      </c>
      <c r="F46" s="9" t="s">
        <v>12</v>
      </c>
      <c r="G46" s="9" t="s">
        <v>437</v>
      </c>
      <c r="H46" s="9">
        <v>-1.7917594692280601</v>
      </c>
      <c r="I46" s="9">
        <v>1.24074074074074</v>
      </c>
      <c r="J46" s="9">
        <f t="shared" si="0"/>
        <v>1.1138854253201897</v>
      </c>
      <c r="K46" s="10">
        <f t="shared" ref="K46:K53" si="3">H46-(1.96*J46)</f>
        <v>-3.9749749028556316</v>
      </c>
      <c r="L46" s="12">
        <f t="shared" ref="L46:L53" si="4">H46+(1.96*J46)</f>
        <v>0.39145596439951169</v>
      </c>
      <c r="M46" s="9" t="s">
        <v>430</v>
      </c>
      <c r="N46" s="9" t="s">
        <v>451</v>
      </c>
      <c r="O46" s="9" t="s">
        <v>432</v>
      </c>
      <c r="P46" s="9" t="s">
        <v>452</v>
      </c>
      <c r="Q46" s="9" t="s">
        <v>434</v>
      </c>
      <c r="R46" s="12" t="s">
        <v>12</v>
      </c>
      <c r="S46" s="70">
        <v>55</v>
      </c>
      <c r="T46" s="149">
        <v>28</v>
      </c>
      <c r="Z46" s="9">
        <v>1</v>
      </c>
      <c r="AB46" s="81">
        <f>Z46</f>
        <v>1</v>
      </c>
      <c r="AC46" s="81">
        <f>S46-AB46</f>
        <v>54</v>
      </c>
      <c r="AD46" s="81">
        <f>Z47</f>
        <v>5</v>
      </c>
      <c r="AE46" s="82">
        <f>S47-AD46</f>
        <v>45</v>
      </c>
    </row>
    <row r="47" spans="1:41">
      <c r="G47" s="9" t="s">
        <v>440</v>
      </c>
      <c r="H47" s="9">
        <v>-1.8607523407150099</v>
      </c>
      <c r="I47" s="9">
        <v>1.2846560846560799</v>
      </c>
      <c r="J47" s="9">
        <f t="shared" si="0"/>
        <v>1.1334267001690406</v>
      </c>
      <c r="K47" s="10">
        <f t="shared" si="3"/>
        <v>-4.0822686730463298</v>
      </c>
      <c r="L47" s="12">
        <f t="shared" si="4"/>
        <v>0.36076399161630968</v>
      </c>
      <c r="M47" s="9" t="s">
        <v>363</v>
      </c>
      <c r="N47" s="9" t="s">
        <v>451</v>
      </c>
      <c r="O47" s="9" t="s">
        <v>432</v>
      </c>
      <c r="P47" s="9" t="s">
        <v>452</v>
      </c>
      <c r="Q47" s="9" t="s">
        <v>434</v>
      </c>
      <c r="R47" s="12" t="s">
        <v>12</v>
      </c>
      <c r="S47" s="70">
        <v>50</v>
      </c>
      <c r="T47" s="149">
        <v>26</v>
      </c>
      <c r="Z47" s="9">
        <v>5</v>
      </c>
      <c r="AB47" s="81">
        <f>Z46</f>
        <v>1</v>
      </c>
      <c r="AC47" s="81">
        <f>T46-AB47</f>
        <v>27</v>
      </c>
      <c r="AD47" s="81">
        <f>Z47</f>
        <v>5</v>
      </c>
      <c r="AE47" s="82">
        <f>T47-AD47</f>
        <v>21</v>
      </c>
    </row>
    <row r="48" spans="1:41">
      <c r="A48" s="9" t="s">
        <v>11</v>
      </c>
      <c r="B48" s="9" t="s">
        <v>412</v>
      </c>
      <c r="C48" s="9" t="s">
        <v>327</v>
      </c>
      <c r="D48" s="9" t="s">
        <v>204</v>
      </c>
      <c r="E48" s="9" t="s">
        <v>204</v>
      </c>
      <c r="F48" s="9" t="s">
        <v>221</v>
      </c>
      <c r="G48" s="9" t="s">
        <v>437</v>
      </c>
      <c r="H48" s="9">
        <v>1.91284928679443</v>
      </c>
      <c r="I48" s="9">
        <v>2.3187811710049901</v>
      </c>
      <c r="J48" s="9">
        <f t="shared" si="0"/>
        <v>1.5227544683910765</v>
      </c>
      <c r="K48" s="10">
        <f t="shared" si="3"/>
        <v>-1.0717494712520801</v>
      </c>
      <c r="L48" s="12">
        <f t="shared" si="4"/>
        <v>4.8974480448409405</v>
      </c>
      <c r="M48" s="9" t="s">
        <v>430</v>
      </c>
      <c r="N48" s="9" t="s">
        <v>431</v>
      </c>
      <c r="O48" s="9" t="s">
        <v>432</v>
      </c>
      <c r="P48" s="9" t="s">
        <v>453</v>
      </c>
      <c r="Q48" s="9" t="s">
        <v>434</v>
      </c>
      <c r="R48" s="12" t="s">
        <v>454</v>
      </c>
      <c r="S48" s="9">
        <v>64</v>
      </c>
      <c r="T48" s="12">
        <v>52</v>
      </c>
      <c r="Z48" s="9">
        <v>3</v>
      </c>
      <c r="AB48" s="81">
        <f>Z48</f>
        <v>3</v>
      </c>
      <c r="AC48" s="81">
        <f>S48-AB48</f>
        <v>61</v>
      </c>
      <c r="AD48" s="81">
        <f>Z49</f>
        <v>0</v>
      </c>
      <c r="AE48" s="82">
        <f>S49-AD48</f>
        <v>59</v>
      </c>
    </row>
    <row r="49" spans="1:41" s="80" customFormat="1" ht="16" thickBot="1">
      <c r="G49" s="80" t="s">
        <v>440</v>
      </c>
      <c r="H49" s="80">
        <v>2.0236191333826299</v>
      </c>
      <c r="I49" s="80">
        <v>2.3246078947013502</v>
      </c>
      <c r="J49" s="80">
        <f t="shared" si="0"/>
        <v>1.5246664863836124</v>
      </c>
      <c r="K49" s="80">
        <f t="shared" si="3"/>
        <v>-0.96472717992925006</v>
      </c>
      <c r="L49" s="88">
        <f t="shared" si="4"/>
        <v>5.0119654466945098</v>
      </c>
      <c r="M49" s="80" t="s">
        <v>327</v>
      </c>
      <c r="N49" s="80" t="s">
        <v>431</v>
      </c>
      <c r="O49" s="80" t="s">
        <v>432</v>
      </c>
      <c r="P49" s="80" t="s">
        <v>453</v>
      </c>
      <c r="Q49" s="80" t="s">
        <v>434</v>
      </c>
      <c r="R49" s="88" t="s">
        <v>454</v>
      </c>
      <c r="S49" s="80">
        <v>59</v>
      </c>
      <c r="T49" s="88">
        <v>53</v>
      </c>
      <c r="Y49" s="88"/>
      <c r="Z49" s="80">
        <v>0</v>
      </c>
      <c r="AA49" s="89"/>
      <c r="AB49" s="90">
        <f>Z48</f>
        <v>3</v>
      </c>
      <c r="AC49" s="90">
        <f>T48-AB49</f>
        <v>49</v>
      </c>
      <c r="AD49" s="90">
        <f>Z49</f>
        <v>0</v>
      </c>
      <c r="AE49" s="91">
        <f>T49-AD49</f>
        <v>53</v>
      </c>
      <c r="AK49" s="88"/>
      <c r="AN49" s="88"/>
      <c r="AO49" s="92"/>
    </row>
    <row r="50" spans="1:41" s="70" customFormat="1">
      <c r="A50" s="70" t="s">
        <v>11</v>
      </c>
      <c r="B50" s="70" t="s">
        <v>412</v>
      </c>
      <c r="C50" s="70" t="s">
        <v>327</v>
      </c>
      <c r="D50" s="70" t="s">
        <v>204</v>
      </c>
      <c r="E50" s="70" t="s">
        <v>204</v>
      </c>
      <c r="F50" s="70" t="s">
        <v>221</v>
      </c>
      <c r="G50" s="70" t="s">
        <v>455</v>
      </c>
      <c r="H50" s="8">
        <v>2.06E-2</v>
      </c>
      <c r="I50" s="8">
        <v>3.2599999999999997E-2</v>
      </c>
      <c r="J50" s="8">
        <f t="shared" si="0"/>
        <v>0.18055470085267789</v>
      </c>
      <c r="K50" s="8">
        <f t="shared" si="3"/>
        <v>-0.33328721367124864</v>
      </c>
      <c r="L50" s="149">
        <f t="shared" si="4"/>
        <v>0.37448721367124865</v>
      </c>
      <c r="M50" s="8" t="s">
        <v>430</v>
      </c>
      <c r="N50" s="8" t="s">
        <v>444</v>
      </c>
      <c r="O50" s="8" t="s">
        <v>636</v>
      </c>
      <c r="P50" s="8" t="s">
        <v>637</v>
      </c>
      <c r="Q50" s="8" t="s">
        <v>434</v>
      </c>
      <c r="R50" s="149" t="s">
        <v>469</v>
      </c>
      <c r="S50" s="8">
        <v>64</v>
      </c>
      <c r="T50" s="149">
        <v>57</v>
      </c>
      <c r="U50" s="8"/>
      <c r="V50" s="8"/>
      <c r="W50" s="8">
        <v>0.21</v>
      </c>
      <c r="X50" s="8">
        <v>0.5</v>
      </c>
      <c r="Y50" s="149" t="s">
        <v>448</v>
      </c>
      <c r="Z50" s="8"/>
      <c r="AA50" s="151"/>
      <c r="AB50" s="152"/>
      <c r="AC50" s="152"/>
      <c r="AD50" s="152"/>
      <c r="AE50" s="153"/>
      <c r="AF50" s="8"/>
      <c r="AG50" s="8"/>
      <c r="AH50" s="8"/>
      <c r="AI50" s="8"/>
      <c r="AJ50" s="8"/>
      <c r="AK50" s="149"/>
      <c r="AL50" s="8"/>
      <c r="AM50" s="8"/>
      <c r="AN50" s="149"/>
      <c r="AO50" s="154"/>
    </row>
    <row r="51" spans="1:41" s="70" customFormat="1">
      <c r="A51" s="8"/>
      <c r="B51" s="8"/>
      <c r="C51" s="8"/>
      <c r="D51" s="8"/>
      <c r="E51" s="8"/>
      <c r="F51" s="8"/>
      <c r="G51" s="70" t="s">
        <v>458</v>
      </c>
      <c r="H51" s="8">
        <v>2.06E-2</v>
      </c>
      <c r="I51" s="8">
        <v>3.5700000000000003E-2</v>
      </c>
      <c r="J51" s="8">
        <f t="shared" si="0"/>
        <v>0.18894443627691185</v>
      </c>
      <c r="K51" s="8">
        <f t="shared" si="3"/>
        <v>-0.34973109510274719</v>
      </c>
      <c r="L51" s="149">
        <f t="shared" si="4"/>
        <v>0.39093109510274721</v>
      </c>
      <c r="M51" s="8" t="s">
        <v>327</v>
      </c>
      <c r="N51" s="8" t="s">
        <v>444</v>
      </c>
      <c r="O51" s="8" t="s">
        <v>636</v>
      </c>
      <c r="P51" s="8" t="s">
        <v>637</v>
      </c>
      <c r="Q51" s="8" t="s">
        <v>434</v>
      </c>
      <c r="R51" s="149" t="s">
        <v>469</v>
      </c>
      <c r="S51" s="8">
        <v>59</v>
      </c>
      <c r="T51" s="149">
        <v>55</v>
      </c>
      <c r="U51" s="8"/>
      <c r="V51" s="8"/>
      <c r="W51" s="8">
        <v>0.2</v>
      </c>
      <c r="X51" s="8">
        <v>0.47</v>
      </c>
      <c r="Y51" s="149" t="s">
        <v>448</v>
      </c>
      <c r="Z51" s="8"/>
      <c r="AA51" s="151"/>
      <c r="AB51" s="152"/>
      <c r="AC51" s="152"/>
      <c r="AD51" s="152"/>
      <c r="AE51" s="153"/>
      <c r="AF51" s="8"/>
      <c r="AG51" s="8"/>
      <c r="AH51" s="8"/>
      <c r="AI51" s="8"/>
      <c r="AJ51" s="8"/>
      <c r="AK51" s="149"/>
      <c r="AL51" s="8"/>
      <c r="AM51" s="8"/>
      <c r="AN51" s="149"/>
      <c r="AO51" s="154"/>
    </row>
    <row r="52" spans="1:41" s="70" customFormat="1">
      <c r="A52" s="70" t="s">
        <v>11</v>
      </c>
      <c r="B52" s="70" t="s">
        <v>412</v>
      </c>
      <c r="C52" s="70" t="s">
        <v>327</v>
      </c>
      <c r="D52" s="70" t="s">
        <v>204</v>
      </c>
      <c r="E52" s="70" t="s">
        <v>204</v>
      </c>
      <c r="F52" s="70" t="s">
        <v>221</v>
      </c>
      <c r="G52" s="70" t="s">
        <v>455</v>
      </c>
      <c r="H52" s="8">
        <v>0.25319999999999998</v>
      </c>
      <c r="I52" s="8">
        <v>3.2800000000000003E-2</v>
      </c>
      <c r="J52" s="8">
        <f t="shared" si="0"/>
        <v>0.18110770276274835</v>
      </c>
      <c r="K52" s="8">
        <f t="shared" si="3"/>
        <v>-0.10177109741498674</v>
      </c>
      <c r="L52" s="149">
        <f t="shared" si="4"/>
        <v>0.60817109741498676</v>
      </c>
      <c r="M52" s="8" t="s">
        <v>430</v>
      </c>
      <c r="N52" s="8" t="s">
        <v>431</v>
      </c>
      <c r="O52" s="8" t="s">
        <v>636</v>
      </c>
      <c r="P52" s="8" t="s">
        <v>637</v>
      </c>
      <c r="Q52" s="8" t="s">
        <v>434</v>
      </c>
      <c r="R52" s="149" t="s">
        <v>469</v>
      </c>
      <c r="S52" s="8">
        <v>64</v>
      </c>
      <c r="T52" s="149">
        <v>52</v>
      </c>
      <c r="U52" s="8"/>
      <c r="V52" s="8"/>
      <c r="W52" s="8">
        <v>0.66</v>
      </c>
      <c r="X52" s="8">
        <v>1.75</v>
      </c>
      <c r="Y52" s="149" t="s">
        <v>448</v>
      </c>
      <c r="Z52" s="8"/>
      <c r="AA52" s="151"/>
      <c r="AB52" s="152"/>
      <c r="AC52" s="152"/>
      <c r="AD52" s="152"/>
      <c r="AE52" s="153"/>
      <c r="AF52" s="8"/>
      <c r="AG52" s="8"/>
      <c r="AH52" s="8"/>
      <c r="AI52" s="8"/>
      <c r="AJ52" s="8"/>
      <c r="AK52" s="149"/>
      <c r="AL52" s="8"/>
      <c r="AM52" s="8"/>
      <c r="AN52" s="149"/>
      <c r="AO52" s="154"/>
    </row>
    <row r="53" spans="1:41" s="98" customFormat="1" ht="16" thickBot="1">
      <c r="G53" s="98" t="s">
        <v>458</v>
      </c>
      <c r="H53" s="98">
        <v>0.25800000000000001</v>
      </c>
      <c r="I53" s="98">
        <v>3.8399999999999997E-2</v>
      </c>
      <c r="J53" s="98">
        <f t="shared" si="0"/>
        <v>0.19595917942265423</v>
      </c>
      <c r="K53" s="98">
        <f t="shared" si="3"/>
        <v>-0.12607999166840228</v>
      </c>
      <c r="L53" s="150">
        <f t="shared" si="4"/>
        <v>0.64207999166840235</v>
      </c>
      <c r="M53" s="98" t="s">
        <v>327</v>
      </c>
      <c r="N53" s="98" t="s">
        <v>431</v>
      </c>
      <c r="O53" s="98" t="s">
        <v>636</v>
      </c>
      <c r="P53" s="98" t="s">
        <v>637</v>
      </c>
      <c r="Q53" s="98" t="s">
        <v>434</v>
      </c>
      <c r="R53" s="150" t="s">
        <v>469</v>
      </c>
      <c r="S53" s="98">
        <v>59</v>
      </c>
      <c r="T53" s="150">
        <v>53</v>
      </c>
      <c r="W53" s="98">
        <v>0.32</v>
      </c>
      <c r="X53" s="98">
        <v>0.66</v>
      </c>
      <c r="Y53" s="150" t="s">
        <v>448</v>
      </c>
      <c r="AA53" s="191"/>
      <c r="AB53" s="192"/>
      <c r="AC53" s="192"/>
      <c r="AD53" s="192"/>
      <c r="AE53" s="193"/>
      <c r="AK53" s="150"/>
      <c r="AN53" s="150"/>
      <c r="AO53" s="194"/>
    </row>
    <row r="54" spans="1:41">
      <c r="A54" s="9" t="s">
        <v>10</v>
      </c>
      <c r="B54" s="9" t="s">
        <v>384</v>
      </c>
      <c r="C54" s="9" t="s">
        <v>327</v>
      </c>
      <c r="D54" s="9" t="s">
        <v>204</v>
      </c>
      <c r="E54" s="9" t="s">
        <v>204</v>
      </c>
      <c r="F54" s="9" t="s">
        <v>6</v>
      </c>
      <c r="G54" s="9" t="s">
        <v>455</v>
      </c>
      <c r="H54" s="9">
        <v>-0.409329930697508</v>
      </c>
      <c r="I54" s="9">
        <v>2.45846851725336E-2</v>
      </c>
      <c r="J54" s="9">
        <f>SQRT(I54)</f>
        <v>0.15679504192586449</v>
      </c>
      <c r="K54" s="10">
        <f>H54-(1.96*J54)</f>
        <v>-0.71664821287220248</v>
      </c>
      <c r="L54" s="12">
        <f>H54+(1.96*J54)</f>
        <v>-0.10201164852281358</v>
      </c>
      <c r="M54" s="9" t="s">
        <v>430</v>
      </c>
      <c r="N54" s="9" t="s">
        <v>444</v>
      </c>
      <c r="O54" s="9" t="s">
        <v>456</v>
      </c>
      <c r="P54" s="9" t="s">
        <v>457</v>
      </c>
      <c r="Q54" s="9" t="s">
        <v>434</v>
      </c>
      <c r="R54" s="12" t="s">
        <v>6</v>
      </c>
      <c r="S54" s="9">
        <v>93</v>
      </c>
      <c r="T54" s="12">
        <v>77</v>
      </c>
      <c r="U54" s="60"/>
      <c r="V54" s="70"/>
      <c r="W54" s="9">
        <v>0.1</v>
      </c>
      <c r="X54" s="9">
        <v>0.3</v>
      </c>
      <c r="Y54" s="12" t="s">
        <v>448</v>
      </c>
      <c r="AA54" s="12"/>
      <c r="AB54" s="9"/>
      <c r="AC54" s="9"/>
      <c r="AD54" s="9"/>
      <c r="AE54" s="12"/>
    </row>
    <row r="55" spans="1:41">
      <c r="G55" s="9" t="s">
        <v>458</v>
      </c>
      <c r="H55" s="9">
        <v>-0.42123835518841102</v>
      </c>
      <c r="I55" s="9">
        <v>3.1511230099350702E-2</v>
      </c>
      <c r="J55" s="9">
        <f>SQRT(I55)</f>
        <v>0.17751402789456022</v>
      </c>
      <c r="K55" s="10">
        <f t="shared" ref="K55:K63" si="5">H55-(1.96*J55)</f>
        <v>-0.76916584986174907</v>
      </c>
      <c r="L55" s="12">
        <f t="shared" ref="L55:L63" si="6">H55+(1.96*J55)</f>
        <v>-7.3310860515072962E-2</v>
      </c>
      <c r="M55" s="9" t="s">
        <v>327</v>
      </c>
      <c r="N55" s="9" t="s">
        <v>444</v>
      </c>
      <c r="O55" s="9" t="s">
        <v>456</v>
      </c>
      <c r="P55" s="9" t="s">
        <v>457</v>
      </c>
      <c r="Q55" s="9" t="s">
        <v>434</v>
      </c>
      <c r="R55" s="12" t="s">
        <v>6</v>
      </c>
      <c r="S55" s="9">
        <v>75</v>
      </c>
      <c r="T55" s="12">
        <v>56</v>
      </c>
      <c r="U55" s="60"/>
      <c r="V55" s="70"/>
      <c r="W55" s="9">
        <v>2.6</v>
      </c>
      <c r="X55" s="9">
        <v>9.1</v>
      </c>
      <c r="Y55" s="12" t="s">
        <v>448</v>
      </c>
      <c r="AA55" s="12"/>
      <c r="AB55" s="9"/>
      <c r="AC55" s="9"/>
      <c r="AD55" s="9"/>
      <c r="AE55" s="12"/>
    </row>
    <row r="56" spans="1:41">
      <c r="A56" s="9" t="s">
        <v>10</v>
      </c>
      <c r="B56" s="9" t="s">
        <v>384</v>
      </c>
      <c r="C56" s="9" t="s">
        <v>327</v>
      </c>
      <c r="D56" s="9" t="s">
        <v>204</v>
      </c>
      <c r="E56" s="9" t="s">
        <v>204</v>
      </c>
      <c r="F56" s="9" t="s">
        <v>6</v>
      </c>
      <c r="G56" s="9" t="s">
        <v>455</v>
      </c>
      <c r="H56" s="9">
        <v>-0.29375471565225703</v>
      </c>
      <c r="I56" s="9">
        <v>2.43428424368285E-2</v>
      </c>
      <c r="J56" s="9">
        <f t="shared" ref="J56:J131" si="7">SQRT(I56)</f>
        <v>0.15602192934593681</v>
      </c>
      <c r="K56" s="10">
        <f t="shared" si="5"/>
        <v>-0.59955769717029317</v>
      </c>
      <c r="L56" s="12">
        <f t="shared" si="6"/>
        <v>1.2048265865779118E-2</v>
      </c>
      <c r="M56" s="9" t="s">
        <v>430</v>
      </c>
      <c r="N56" s="9" t="s">
        <v>459</v>
      </c>
      <c r="O56" s="9" t="s">
        <v>456</v>
      </c>
      <c r="P56" s="9" t="s">
        <v>457</v>
      </c>
      <c r="Q56" s="9" t="s">
        <v>434</v>
      </c>
      <c r="R56" s="12" t="s">
        <v>6</v>
      </c>
      <c r="S56" s="9">
        <v>93</v>
      </c>
      <c r="T56" s="12">
        <v>74</v>
      </c>
      <c r="U56" s="60"/>
      <c r="V56" s="70"/>
      <c r="W56" s="9">
        <v>2.1</v>
      </c>
      <c r="X56" s="9">
        <v>7.2</v>
      </c>
      <c r="Y56" s="12" t="s">
        <v>448</v>
      </c>
      <c r="AA56" s="12"/>
      <c r="AB56" s="9"/>
      <c r="AC56" s="9"/>
      <c r="AD56" s="9"/>
      <c r="AE56" s="12"/>
    </row>
    <row r="57" spans="1:41">
      <c r="G57" s="9" t="s">
        <v>458</v>
      </c>
      <c r="H57" s="9">
        <v>-0.296508069189104</v>
      </c>
      <c r="I57" s="9">
        <v>3.1708798813326597E-2</v>
      </c>
      <c r="J57" s="9">
        <f t="shared" si="7"/>
        <v>0.17806964596282712</v>
      </c>
      <c r="K57" s="10">
        <f t="shared" si="5"/>
        <v>-0.64552457527624507</v>
      </c>
      <c r="L57" s="12">
        <f t="shared" si="6"/>
        <v>5.2508436898037136E-2</v>
      </c>
      <c r="M57" s="9" t="s">
        <v>327</v>
      </c>
      <c r="N57" s="9" t="s">
        <v>459</v>
      </c>
      <c r="O57" s="9" t="s">
        <v>456</v>
      </c>
      <c r="P57" s="9" t="s">
        <v>457</v>
      </c>
      <c r="Q57" s="9" t="s">
        <v>434</v>
      </c>
      <c r="R57" s="12" t="s">
        <v>6</v>
      </c>
      <c r="S57" s="9">
        <v>75</v>
      </c>
      <c r="T57" s="12">
        <v>56</v>
      </c>
      <c r="U57" s="60"/>
      <c r="V57" s="70"/>
      <c r="W57" s="9">
        <v>5.4</v>
      </c>
      <c r="X57" s="9">
        <v>14.7</v>
      </c>
      <c r="Y57" s="12" t="s">
        <v>448</v>
      </c>
      <c r="AA57" s="12"/>
      <c r="AB57" s="9"/>
      <c r="AC57" s="9"/>
      <c r="AD57" s="9"/>
      <c r="AE57" s="12"/>
    </row>
    <row r="58" spans="1:41">
      <c r="A58" s="9" t="s">
        <v>10</v>
      </c>
      <c r="B58" s="9" t="s">
        <v>384</v>
      </c>
      <c r="C58" s="9" t="s">
        <v>327</v>
      </c>
      <c r="D58" s="9" t="s">
        <v>204</v>
      </c>
      <c r="E58" s="9" t="s">
        <v>204</v>
      </c>
      <c r="F58" s="9" t="s">
        <v>6</v>
      </c>
      <c r="G58" s="9" t="s">
        <v>455</v>
      </c>
      <c r="H58" s="9">
        <v>0</v>
      </c>
      <c r="I58" s="9">
        <v>2.4086021505376299E-2</v>
      </c>
      <c r="J58" s="9">
        <f t="shared" si="7"/>
        <v>0.15519671873263396</v>
      </c>
      <c r="K58" s="10">
        <f t="shared" si="5"/>
        <v>-0.30418556871596258</v>
      </c>
      <c r="L58" s="12">
        <f t="shared" si="6"/>
        <v>0.30418556871596258</v>
      </c>
      <c r="M58" s="9" t="s">
        <v>430</v>
      </c>
      <c r="N58" s="9" t="s">
        <v>431</v>
      </c>
      <c r="O58" s="9" t="s">
        <v>456</v>
      </c>
      <c r="P58" s="9" t="s">
        <v>457</v>
      </c>
      <c r="Q58" s="9" t="s">
        <v>434</v>
      </c>
      <c r="R58" s="12" t="s">
        <v>6</v>
      </c>
      <c r="S58" s="9">
        <v>93</v>
      </c>
      <c r="T58" s="12">
        <v>69</v>
      </c>
      <c r="U58" s="60"/>
      <c r="V58" s="70"/>
      <c r="W58" s="9">
        <v>5.0999999999999996</v>
      </c>
      <c r="X58" s="9">
        <v>14.9</v>
      </c>
      <c r="Y58" s="12" t="s">
        <v>448</v>
      </c>
      <c r="AA58" s="12"/>
      <c r="AB58" s="9"/>
      <c r="AC58" s="9"/>
      <c r="AD58" s="9"/>
      <c r="AE58" s="12"/>
    </row>
    <row r="59" spans="1:41">
      <c r="G59" s="9" t="s">
        <v>458</v>
      </c>
      <c r="H59" s="9">
        <v>0</v>
      </c>
      <c r="I59" s="9">
        <v>3.4900916888494497E-2</v>
      </c>
      <c r="J59" s="9">
        <f t="shared" si="7"/>
        <v>0.18681787090236976</v>
      </c>
      <c r="K59" s="10">
        <f t="shared" si="5"/>
        <v>-0.36616302696864472</v>
      </c>
      <c r="L59" s="12">
        <f t="shared" si="6"/>
        <v>0.36616302696864472</v>
      </c>
      <c r="M59" s="9" t="s">
        <v>327</v>
      </c>
      <c r="N59" s="9" t="s">
        <v>431</v>
      </c>
      <c r="O59" s="9" t="s">
        <v>456</v>
      </c>
      <c r="P59" s="9" t="s">
        <v>457</v>
      </c>
      <c r="Q59" s="9" t="s">
        <v>434</v>
      </c>
      <c r="R59" s="12" t="s">
        <v>6</v>
      </c>
      <c r="S59" s="9">
        <v>75</v>
      </c>
      <c r="T59" s="12">
        <v>49</v>
      </c>
      <c r="U59" s="60"/>
      <c r="V59" s="70"/>
      <c r="W59" s="9">
        <v>5.0999999999999996</v>
      </c>
      <c r="X59" s="9">
        <v>15.3</v>
      </c>
      <c r="Y59" s="12" t="s">
        <v>448</v>
      </c>
      <c r="AA59" s="12"/>
      <c r="AB59" s="9"/>
      <c r="AC59" s="9"/>
      <c r="AD59" s="9"/>
      <c r="AE59" s="12"/>
    </row>
    <row r="60" spans="1:41">
      <c r="A60" s="9" t="s">
        <v>10</v>
      </c>
      <c r="B60" s="9" t="s">
        <v>384</v>
      </c>
      <c r="C60" s="9" t="s">
        <v>327</v>
      </c>
      <c r="D60" s="9" t="s">
        <v>204</v>
      </c>
      <c r="E60" s="9" t="s">
        <v>204</v>
      </c>
      <c r="F60" s="9" t="s">
        <v>8</v>
      </c>
      <c r="G60" s="9" t="s">
        <v>455</v>
      </c>
      <c r="H60" s="9">
        <v>-8.2298346407694595E-2</v>
      </c>
      <c r="I60" s="9">
        <v>2.02521572339085E-2</v>
      </c>
      <c r="J60" s="9">
        <f t="shared" si="7"/>
        <v>0.14231007425304965</v>
      </c>
      <c r="K60" s="10">
        <f t="shared" si="5"/>
        <v>-0.36122609194367195</v>
      </c>
      <c r="L60" s="12">
        <f t="shared" si="6"/>
        <v>0.19662939912828273</v>
      </c>
      <c r="M60" s="9" t="s">
        <v>430</v>
      </c>
      <c r="N60" s="9" t="s">
        <v>438</v>
      </c>
      <c r="O60" s="9" t="s">
        <v>456</v>
      </c>
      <c r="P60" s="9" t="s">
        <v>460</v>
      </c>
      <c r="Q60" s="9" t="s">
        <v>434</v>
      </c>
      <c r="R60" s="12" t="s">
        <v>8</v>
      </c>
      <c r="S60" s="14">
        <v>103</v>
      </c>
      <c r="T60" s="93">
        <v>91</v>
      </c>
      <c r="W60" s="9">
        <v>3.92</v>
      </c>
      <c r="X60" s="9">
        <v>16.239999999999998</v>
      </c>
      <c r="Y60" s="12" t="s">
        <v>448</v>
      </c>
      <c r="AA60" s="12"/>
      <c r="AB60" s="9"/>
      <c r="AC60" s="9"/>
      <c r="AD60" s="9"/>
      <c r="AE60" s="12"/>
    </row>
    <row r="61" spans="1:41">
      <c r="G61" s="9" t="s">
        <v>458</v>
      </c>
      <c r="H61" s="9">
        <v>-8.20338096758986E-2</v>
      </c>
      <c r="I61" s="9">
        <v>2.5295624485687802E-2</v>
      </c>
      <c r="J61" s="9">
        <f t="shared" si="7"/>
        <v>0.15904598229973557</v>
      </c>
      <c r="K61" s="10">
        <f t="shared" si="5"/>
        <v>-0.39376393498338036</v>
      </c>
      <c r="L61" s="12">
        <f t="shared" si="6"/>
        <v>0.22969631563158313</v>
      </c>
      <c r="M61" s="9" t="s">
        <v>327</v>
      </c>
      <c r="N61" s="9" t="s">
        <v>438</v>
      </c>
      <c r="O61" s="9" t="s">
        <v>456</v>
      </c>
      <c r="P61" s="9" t="s">
        <v>460</v>
      </c>
      <c r="Q61" s="9" t="s">
        <v>434</v>
      </c>
      <c r="R61" s="12" t="s">
        <v>8</v>
      </c>
      <c r="S61" s="14">
        <v>95</v>
      </c>
      <c r="T61" s="93">
        <v>70</v>
      </c>
      <c r="W61" s="9">
        <v>5.23</v>
      </c>
      <c r="X61" s="9">
        <v>15.43</v>
      </c>
      <c r="Y61" s="12" t="s">
        <v>448</v>
      </c>
      <c r="AA61" s="12"/>
      <c r="AB61" s="9"/>
      <c r="AC61" s="9"/>
      <c r="AD61" s="9"/>
      <c r="AE61" s="12"/>
    </row>
    <row r="62" spans="1:41">
      <c r="A62" s="9" t="s">
        <v>10</v>
      </c>
      <c r="B62" s="9" t="s">
        <v>384</v>
      </c>
      <c r="C62" s="9" t="s">
        <v>363</v>
      </c>
      <c r="D62" s="9" t="s">
        <v>204</v>
      </c>
      <c r="E62" s="9" t="s">
        <v>204</v>
      </c>
      <c r="F62" s="9" t="s">
        <v>8</v>
      </c>
      <c r="G62" s="9" t="s">
        <v>455</v>
      </c>
      <c r="H62" s="9">
        <v>0.13068075401291199</v>
      </c>
      <c r="I62" s="9">
        <v>2.1117079618995099E-2</v>
      </c>
      <c r="J62" s="9">
        <f t="shared" si="7"/>
        <v>0.14531716904411227</v>
      </c>
      <c r="K62" s="10">
        <f t="shared" si="5"/>
        <v>-0.15414089731354805</v>
      </c>
      <c r="L62" s="12">
        <f t="shared" si="6"/>
        <v>0.41550240533937199</v>
      </c>
      <c r="M62" s="9" t="s">
        <v>430</v>
      </c>
      <c r="N62" s="9" t="s">
        <v>438</v>
      </c>
      <c r="O62" s="9" t="s">
        <v>456</v>
      </c>
      <c r="P62" s="9" t="s">
        <v>460</v>
      </c>
      <c r="Q62" s="9" t="s">
        <v>434</v>
      </c>
      <c r="R62" s="12" t="s">
        <v>8</v>
      </c>
      <c r="S62" s="14">
        <v>103</v>
      </c>
      <c r="T62" s="93">
        <v>91</v>
      </c>
      <c r="W62" s="9">
        <v>3.92</v>
      </c>
      <c r="X62" s="9">
        <v>16.239999999999998</v>
      </c>
      <c r="Y62" s="12" t="s">
        <v>448</v>
      </c>
      <c r="AA62" s="12"/>
      <c r="AB62" s="9"/>
      <c r="AC62" s="9"/>
      <c r="AD62" s="9"/>
      <c r="AE62" s="12"/>
    </row>
    <row r="63" spans="1:41">
      <c r="G63" s="9" t="s">
        <v>458</v>
      </c>
      <c r="H63" s="9">
        <v>0.12962580343364899</v>
      </c>
      <c r="I63" s="9">
        <v>2.4929442359236699E-2</v>
      </c>
      <c r="J63" s="9">
        <f t="shared" si="7"/>
        <v>0.15789060250450848</v>
      </c>
      <c r="K63" s="10">
        <f t="shared" si="5"/>
        <v>-0.17983977747518765</v>
      </c>
      <c r="L63" s="12">
        <f t="shared" si="6"/>
        <v>0.43909138434248562</v>
      </c>
      <c r="M63" s="9" t="s">
        <v>363</v>
      </c>
      <c r="N63" s="9" t="s">
        <v>438</v>
      </c>
      <c r="O63" s="9" t="s">
        <v>456</v>
      </c>
      <c r="P63" s="9" t="s">
        <v>460</v>
      </c>
      <c r="Q63" s="9" t="s">
        <v>434</v>
      </c>
      <c r="R63" s="12" t="s">
        <v>8</v>
      </c>
      <c r="S63" s="14">
        <v>88</v>
      </c>
      <c r="T63" s="93">
        <v>72</v>
      </c>
      <c r="W63" s="9">
        <v>2.09</v>
      </c>
      <c r="X63" s="9">
        <v>10.65</v>
      </c>
      <c r="Y63" s="12" t="s">
        <v>448</v>
      </c>
      <c r="AA63" s="12"/>
      <c r="AB63" s="9"/>
      <c r="AC63" s="9"/>
      <c r="AD63" s="9"/>
      <c r="AE63" s="12"/>
    </row>
    <row r="64" spans="1:41">
      <c r="A64" s="9" t="s">
        <v>10</v>
      </c>
      <c r="B64" s="9" t="s">
        <v>384</v>
      </c>
      <c r="C64" s="9" t="s">
        <v>417</v>
      </c>
      <c r="D64" s="9" t="s">
        <v>204</v>
      </c>
      <c r="E64" s="9" t="s">
        <v>204</v>
      </c>
      <c r="F64" s="9" t="s">
        <v>8</v>
      </c>
      <c r="G64" s="9" t="s">
        <v>455</v>
      </c>
      <c r="H64" s="9">
        <v>1.9529073408561099E-2</v>
      </c>
      <c r="I64" s="9">
        <v>1.51738854948775E-2</v>
      </c>
      <c r="J64" s="9">
        <f t="shared" si="7"/>
        <v>0.12318232622774056</v>
      </c>
      <c r="K64" s="10">
        <f>H64-(1.96*J64)</f>
        <v>-0.22190828599781037</v>
      </c>
      <c r="L64" s="12">
        <f>H64+(1.96*J64)</f>
        <v>0.26096643281493259</v>
      </c>
      <c r="M64" s="9" t="s">
        <v>430</v>
      </c>
      <c r="N64" s="9" t="s">
        <v>438</v>
      </c>
      <c r="O64" s="9" t="s">
        <v>456</v>
      </c>
      <c r="P64" s="9" t="s">
        <v>460</v>
      </c>
      <c r="Q64" s="9" t="s">
        <v>434</v>
      </c>
      <c r="R64" s="12" t="s">
        <v>8</v>
      </c>
      <c r="S64" s="14">
        <v>103</v>
      </c>
      <c r="T64" s="93">
        <v>91</v>
      </c>
      <c r="W64" s="9">
        <v>3.92</v>
      </c>
      <c r="X64" s="9">
        <v>16.239999999999998</v>
      </c>
      <c r="Y64" s="12" t="s">
        <v>448</v>
      </c>
    </row>
    <row r="65" spans="1:41">
      <c r="G65" s="9" t="s">
        <v>458</v>
      </c>
      <c r="H65" s="9">
        <v>1.36741996820134E-2</v>
      </c>
      <c r="I65" s="9">
        <v>1.8031665762792099E-2</v>
      </c>
      <c r="J65" s="9">
        <f t="shared" si="7"/>
        <v>0.13428203812421116</v>
      </c>
      <c r="K65" s="10">
        <f t="shared" ref="K65:K136" si="8">H65-(1.96*J65)</f>
        <v>-0.24951859504144047</v>
      </c>
      <c r="L65" s="12">
        <f t="shared" ref="L65:L136" si="9">H65+(1.96*J65)</f>
        <v>0.27686699440546725</v>
      </c>
      <c r="M65" s="9" t="s">
        <v>417</v>
      </c>
      <c r="N65" s="9" t="s">
        <v>438</v>
      </c>
      <c r="O65" s="9" t="s">
        <v>456</v>
      </c>
      <c r="P65" s="9" t="s">
        <v>460</v>
      </c>
      <c r="Q65" s="9" t="s">
        <v>434</v>
      </c>
      <c r="R65" s="12" t="s">
        <v>8</v>
      </c>
      <c r="S65" s="14">
        <v>183</v>
      </c>
      <c r="T65" s="93">
        <v>142</v>
      </c>
      <c r="U65" s="9">
        <f>((S61*W61)+(S63*W63))/S65</f>
        <v>3.720054644808743</v>
      </c>
      <c r="V65" s="9">
        <f>SQRT((((S61-1)*(X61*X61))+((S63-1)*(X63*X63))+(((S61*S63)/S65)*((W61*W61)+(W63*W63)-(2*W61*W63))))/(S65-1))</f>
        <v>13.403737956472767</v>
      </c>
      <c r="W65" s="9">
        <f>((T61*W61)+(T63*W63))/T65</f>
        <v>3.6378873239436622</v>
      </c>
      <c r="X65" s="9">
        <f>SQRT((((T61-1)*(X61*X61))+((T63-1)*(X63*X63))+(((T61*T63)/T65)*((W61*W61)+(W63*W63)-(2*W61*W63))))/(T65-1))</f>
        <v>13.270455097081937</v>
      </c>
      <c r="Y65" s="12" t="s">
        <v>448</v>
      </c>
    </row>
    <row r="66" spans="1:41">
      <c r="A66" s="9" t="s">
        <v>10</v>
      </c>
      <c r="B66" s="9" t="s">
        <v>384</v>
      </c>
      <c r="C66" s="9" t="s">
        <v>327</v>
      </c>
      <c r="D66" s="9" t="s">
        <v>204</v>
      </c>
      <c r="E66" s="9" t="s">
        <v>204</v>
      </c>
      <c r="F66" s="9" t="s">
        <v>8</v>
      </c>
      <c r="G66" s="9" t="s">
        <v>455</v>
      </c>
      <c r="H66" s="9">
        <v>-0.19401801136883501</v>
      </c>
      <c r="I66" s="9">
        <v>2.0330111705913801E-2</v>
      </c>
      <c r="J66" s="9">
        <f t="shared" si="7"/>
        <v>0.14258370070212725</v>
      </c>
      <c r="K66" s="10">
        <f t="shared" si="8"/>
        <v>-0.47348206474500443</v>
      </c>
      <c r="L66" s="12">
        <f t="shared" si="9"/>
        <v>8.5446042007334411E-2</v>
      </c>
      <c r="M66" s="9" t="s">
        <v>430</v>
      </c>
      <c r="N66" s="9" t="s">
        <v>441</v>
      </c>
      <c r="O66" s="9" t="s">
        <v>456</v>
      </c>
      <c r="P66" s="9" t="s">
        <v>460</v>
      </c>
      <c r="Q66" s="9" t="s">
        <v>434</v>
      </c>
      <c r="R66" s="12" t="s">
        <v>8</v>
      </c>
      <c r="S66" s="14">
        <v>103</v>
      </c>
      <c r="T66" s="93">
        <v>85</v>
      </c>
      <c r="W66" s="9">
        <v>2.73</v>
      </c>
      <c r="X66" s="9">
        <v>12</v>
      </c>
      <c r="Y66" s="12" t="s">
        <v>448</v>
      </c>
      <c r="AA66" s="12"/>
      <c r="AB66" s="9"/>
      <c r="AC66" s="9"/>
      <c r="AD66" s="9"/>
      <c r="AE66" s="12"/>
    </row>
    <row r="67" spans="1:41">
      <c r="G67" s="9" t="s">
        <v>458</v>
      </c>
      <c r="H67" s="9">
        <v>-0.19794778261540999</v>
      </c>
      <c r="I67" s="9">
        <v>2.7279932349109502E-2</v>
      </c>
      <c r="J67" s="9">
        <f t="shared" si="7"/>
        <v>0.16516637778043539</v>
      </c>
      <c r="K67" s="10">
        <f t="shared" si="8"/>
        <v>-0.52167388306506335</v>
      </c>
      <c r="L67" s="12">
        <f t="shared" si="9"/>
        <v>0.12577831783424334</v>
      </c>
      <c r="M67" s="9" t="s">
        <v>327</v>
      </c>
      <c r="N67" s="9" t="s">
        <v>441</v>
      </c>
      <c r="O67" s="9" t="s">
        <v>456</v>
      </c>
      <c r="P67" s="9" t="s">
        <v>460</v>
      </c>
      <c r="Q67" s="9" t="s">
        <v>434</v>
      </c>
      <c r="R67" s="12" t="s">
        <v>8</v>
      </c>
      <c r="S67" s="14">
        <v>95</v>
      </c>
      <c r="T67" s="93">
        <v>65</v>
      </c>
      <c r="W67" s="9">
        <v>5.81</v>
      </c>
      <c r="X67" s="9">
        <v>19.11</v>
      </c>
      <c r="Y67" s="12" t="s">
        <v>448</v>
      </c>
      <c r="AA67" s="12"/>
      <c r="AB67" s="9"/>
      <c r="AC67" s="9"/>
      <c r="AD67" s="9"/>
      <c r="AE67" s="12"/>
    </row>
    <row r="68" spans="1:41">
      <c r="A68" s="9" t="s">
        <v>10</v>
      </c>
      <c r="B68" s="9" t="s">
        <v>384</v>
      </c>
      <c r="C68" s="9" t="s">
        <v>363</v>
      </c>
      <c r="D68" s="9" t="s">
        <v>204</v>
      </c>
      <c r="E68" s="9" t="s">
        <v>204</v>
      </c>
      <c r="F68" s="9" t="s">
        <v>8</v>
      </c>
      <c r="G68" s="9" t="s">
        <v>455</v>
      </c>
      <c r="H68" s="9">
        <v>8.8727111186925195E-2</v>
      </c>
      <c r="I68" s="9">
        <v>2.1092982867137001E-2</v>
      </c>
      <c r="J68" s="9">
        <f t="shared" si="7"/>
        <v>0.14523423448738593</v>
      </c>
      <c r="K68" s="10">
        <f t="shared" si="8"/>
        <v>-0.19593198840835122</v>
      </c>
      <c r="L68" s="12">
        <f t="shared" si="9"/>
        <v>0.37338621078220158</v>
      </c>
      <c r="M68" s="9" t="s">
        <v>430</v>
      </c>
      <c r="N68" s="9" t="s">
        <v>441</v>
      </c>
      <c r="O68" s="9" t="s">
        <v>456</v>
      </c>
      <c r="P68" s="9" t="s">
        <v>460</v>
      </c>
      <c r="Q68" s="9" t="s">
        <v>434</v>
      </c>
      <c r="R68" s="12" t="s">
        <v>8</v>
      </c>
      <c r="S68" s="14">
        <v>103</v>
      </c>
      <c r="T68" s="93">
        <v>85</v>
      </c>
      <c r="W68" s="9">
        <v>2.73</v>
      </c>
      <c r="X68" s="9">
        <v>12</v>
      </c>
      <c r="Y68" s="12" t="s">
        <v>448</v>
      </c>
      <c r="AA68" s="12"/>
      <c r="AB68" s="9"/>
      <c r="AC68" s="9"/>
      <c r="AD68" s="9"/>
      <c r="AE68" s="12"/>
    </row>
    <row r="69" spans="1:41">
      <c r="G69" s="9" t="s">
        <v>458</v>
      </c>
      <c r="H69" s="9">
        <v>8.8443158268792399E-2</v>
      </c>
      <c r="I69" s="9">
        <v>2.67158099122226E-2</v>
      </c>
      <c r="J69" s="9">
        <f t="shared" si="7"/>
        <v>0.16344971677008988</v>
      </c>
      <c r="K69" s="10">
        <f t="shared" si="8"/>
        <v>-0.23191828660058378</v>
      </c>
      <c r="L69" s="12">
        <f t="shared" si="9"/>
        <v>0.40880460313816858</v>
      </c>
      <c r="M69" s="9" t="s">
        <v>363</v>
      </c>
      <c r="N69" s="9" t="s">
        <v>441</v>
      </c>
      <c r="O69" s="9" t="s">
        <v>456</v>
      </c>
      <c r="P69" s="9" t="s">
        <v>460</v>
      </c>
      <c r="Q69" s="9" t="s">
        <v>434</v>
      </c>
      <c r="R69" s="12" t="s">
        <v>8</v>
      </c>
      <c r="S69" s="14">
        <v>88</v>
      </c>
      <c r="T69" s="93">
        <v>67</v>
      </c>
      <c r="W69" s="9">
        <v>1.71</v>
      </c>
      <c r="X69" s="9">
        <v>10.77</v>
      </c>
      <c r="Y69" s="12" t="s">
        <v>448</v>
      </c>
      <c r="AA69" s="12"/>
      <c r="AB69" s="9"/>
      <c r="AC69" s="9"/>
      <c r="AD69" s="9"/>
      <c r="AE69" s="12"/>
    </row>
    <row r="70" spans="1:41">
      <c r="A70" s="9" t="s">
        <v>10</v>
      </c>
      <c r="B70" s="9" t="s">
        <v>384</v>
      </c>
      <c r="C70" s="9" t="s">
        <v>417</v>
      </c>
      <c r="D70" s="9" t="s">
        <v>204</v>
      </c>
      <c r="E70" s="9" t="s">
        <v>204</v>
      </c>
      <c r="F70" s="9" t="s">
        <v>8</v>
      </c>
      <c r="G70" s="9" t="s">
        <v>455</v>
      </c>
      <c r="H70" s="9">
        <v>-6.9378735209140299E-2</v>
      </c>
      <c r="I70" s="9">
        <v>1.51816337889177E-2</v>
      </c>
      <c r="J70" s="9">
        <f t="shared" si="7"/>
        <v>0.1232137727241468</v>
      </c>
      <c r="K70" s="10">
        <f t="shared" si="8"/>
        <v>-0.310877729748468</v>
      </c>
      <c r="L70" s="12">
        <f t="shared" si="9"/>
        <v>0.17212025933018743</v>
      </c>
      <c r="M70" s="9" t="s">
        <v>430</v>
      </c>
      <c r="N70" s="9" t="s">
        <v>441</v>
      </c>
      <c r="O70" s="9" t="s">
        <v>456</v>
      </c>
      <c r="P70" s="9" t="s">
        <v>460</v>
      </c>
      <c r="Q70" s="9" t="s">
        <v>434</v>
      </c>
      <c r="R70" s="12" t="s">
        <v>8</v>
      </c>
      <c r="S70" s="14">
        <v>103</v>
      </c>
      <c r="T70" s="93">
        <v>91</v>
      </c>
      <c r="W70" s="9">
        <v>2.73</v>
      </c>
      <c r="X70" s="9">
        <v>12</v>
      </c>
      <c r="Y70" s="12" t="s">
        <v>448</v>
      </c>
    </row>
    <row r="71" spans="1:41">
      <c r="G71" s="9" t="s">
        <v>458</v>
      </c>
      <c r="H71" s="9">
        <v>-7.6999224366985003E-2</v>
      </c>
      <c r="I71" s="9">
        <v>1.8578062018923501E-2</v>
      </c>
      <c r="J71" s="9">
        <f t="shared" si="7"/>
        <v>0.13630136469941709</v>
      </c>
      <c r="K71" s="10">
        <f t="shared" si="8"/>
        <v>-0.34414989917784244</v>
      </c>
      <c r="L71" s="12">
        <f t="shared" si="9"/>
        <v>0.19015145044387247</v>
      </c>
      <c r="M71" s="9" t="s">
        <v>417</v>
      </c>
      <c r="N71" s="9" t="s">
        <v>441</v>
      </c>
      <c r="O71" s="9" t="s">
        <v>456</v>
      </c>
      <c r="P71" s="9" t="s">
        <v>460</v>
      </c>
      <c r="Q71" s="9" t="s">
        <v>434</v>
      </c>
      <c r="R71" s="12" t="s">
        <v>8</v>
      </c>
      <c r="S71" s="14">
        <v>183</v>
      </c>
      <c r="T71" s="93">
        <v>132</v>
      </c>
      <c r="U71" s="9">
        <f>((S67*W67)+(S69*W69))/S71</f>
        <v>3.8384153005464476</v>
      </c>
      <c r="V71" s="9">
        <f>SQRT((((S67-1)*(X67*X67))+((S69-1)*(X69*X69))+(((S67*S69)/S71)*((W67*W67)+(W69*W69)-(2*W67*W69))))/(S71-1))</f>
        <v>15.756975071662559</v>
      </c>
      <c r="W71" s="9">
        <f>((T67*W67)+(T69*W69))/T71</f>
        <v>3.7289393939393936</v>
      </c>
      <c r="X71" s="9">
        <f>SQRT((((T67-1)*(X67*X67))+((T69-1)*(X69*X69))+(((T67*T69)/T71)*((W67*W67)+(W69*W69)-(2*W67*W69))))/(T71-1))</f>
        <v>15.526984256058931</v>
      </c>
      <c r="Y71" s="12" t="s">
        <v>448</v>
      </c>
    </row>
    <row r="72" spans="1:41">
      <c r="A72" s="9" t="s">
        <v>10</v>
      </c>
      <c r="B72" s="9" t="s">
        <v>384</v>
      </c>
      <c r="C72" s="9" t="s">
        <v>327</v>
      </c>
      <c r="D72" s="9" t="s">
        <v>204</v>
      </c>
      <c r="E72" s="9" t="s">
        <v>204</v>
      </c>
      <c r="F72" s="9" t="s">
        <v>8</v>
      </c>
      <c r="G72" s="9" t="s">
        <v>455</v>
      </c>
      <c r="H72" s="9">
        <v>-0.100623913004496</v>
      </c>
      <c r="I72" s="9">
        <v>2.02606222693805E-2</v>
      </c>
      <c r="J72" s="9">
        <f t="shared" si="7"/>
        <v>0.14233981266455462</v>
      </c>
      <c r="K72" s="10">
        <f t="shared" si="8"/>
        <v>-0.37960994582702301</v>
      </c>
      <c r="L72" s="12">
        <f t="shared" si="9"/>
        <v>0.17836211981803105</v>
      </c>
      <c r="M72" s="9" t="s">
        <v>430</v>
      </c>
      <c r="N72" s="9" t="s">
        <v>442</v>
      </c>
      <c r="O72" s="9" t="s">
        <v>456</v>
      </c>
      <c r="P72" s="9" t="s">
        <v>460</v>
      </c>
      <c r="Q72" s="9" t="s">
        <v>434</v>
      </c>
      <c r="R72" s="12" t="s">
        <v>8</v>
      </c>
      <c r="S72" s="14">
        <v>103</v>
      </c>
      <c r="T72" s="93">
        <v>79</v>
      </c>
      <c r="W72" s="9">
        <v>3.06</v>
      </c>
      <c r="X72" s="9">
        <v>15.08</v>
      </c>
      <c r="Y72" s="12" t="s">
        <v>448</v>
      </c>
      <c r="AA72" s="12"/>
      <c r="AB72" s="9"/>
      <c r="AC72" s="9"/>
      <c r="AD72" s="9"/>
      <c r="AE72" s="12"/>
    </row>
    <row r="73" spans="1:41">
      <c r="G73" s="9" t="s">
        <v>458</v>
      </c>
      <c r="H73" s="9">
        <v>-0.100674692600145</v>
      </c>
      <c r="I73" s="9">
        <v>2.8318666287717099E-2</v>
      </c>
      <c r="J73" s="9">
        <f t="shared" si="7"/>
        <v>0.16828150904872793</v>
      </c>
      <c r="K73" s="10">
        <f t="shared" si="8"/>
        <v>-0.43050645033565177</v>
      </c>
      <c r="L73" s="12">
        <f t="shared" si="9"/>
        <v>0.22915706513536177</v>
      </c>
      <c r="M73" s="9" t="s">
        <v>327</v>
      </c>
      <c r="N73" s="9" t="s">
        <v>442</v>
      </c>
      <c r="O73" s="9" t="s">
        <v>456</v>
      </c>
      <c r="P73" s="9" t="s">
        <v>460</v>
      </c>
      <c r="Q73" s="9" t="s">
        <v>434</v>
      </c>
      <c r="R73" s="12" t="s">
        <v>8</v>
      </c>
      <c r="S73" s="14">
        <v>95</v>
      </c>
      <c r="T73" s="93">
        <v>64</v>
      </c>
      <c r="W73" s="9">
        <v>4.63</v>
      </c>
      <c r="X73" s="9">
        <v>16.03</v>
      </c>
      <c r="Y73" s="12" t="s">
        <v>448</v>
      </c>
      <c r="AA73" s="12"/>
      <c r="AB73" s="9"/>
      <c r="AC73" s="9"/>
      <c r="AD73" s="9"/>
      <c r="AE73" s="12"/>
    </row>
    <row r="74" spans="1:41">
      <c r="A74" s="9" t="s">
        <v>10</v>
      </c>
      <c r="B74" s="9" t="s">
        <v>384</v>
      </c>
      <c r="C74" s="9" t="s">
        <v>363</v>
      </c>
      <c r="D74" s="9" t="s">
        <v>204</v>
      </c>
      <c r="E74" s="9" t="s">
        <v>204</v>
      </c>
      <c r="F74" s="9" t="s">
        <v>8</v>
      </c>
      <c r="G74" s="9" t="s">
        <v>455</v>
      </c>
      <c r="H74" s="9">
        <v>-0.17728856037618401</v>
      </c>
      <c r="I74" s="9">
        <v>2.1154654944049799E-2</v>
      </c>
      <c r="J74" s="9">
        <f t="shared" si="7"/>
        <v>0.14544639886930785</v>
      </c>
      <c r="K74" s="10">
        <f t="shared" si="8"/>
        <v>-0.46236350216002742</v>
      </c>
      <c r="L74" s="12">
        <f t="shared" si="9"/>
        <v>0.10778638140765939</v>
      </c>
      <c r="M74" s="9" t="s">
        <v>430</v>
      </c>
      <c r="N74" s="9" t="s">
        <v>442</v>
      </c>
      <c r="O74" s="9" t="s">
        <v>456</v>
      </c>
      <c r="P74" s="9" t="s">
        <v>460</v>
      </c>
      <c r="Q74" s="9" t="s">
        <v>434</v>
      </c>
      <c r="R74" s="12" t="s">
        <v>8</v>
      </c>
      <c r="S74" s="14">
        <v>103</v>
      </c>
      <c r="T74" s="93">
        <v>79</v>
      </c>
      <c r="W74" s="9">
        <v>3.06</v>
      </c>
      <c r="X74" s="9">
        <v>15.08</v>
      </c>
      <c r="Y74" s="12" t="s">
        <v>448</v>
      </c>
      <c r="AA74" s="12"/>
      <c r="AB74" s="9"/>
      <c r="AC74" s="9"/>
      <c r="AD74" s="9"/>
      <c r="AE74" s="12"/>
    </row>
    <row r="75" spans="1:41">
      <c r="G75" s="9" t="s">
        <v>458</v>
      </c>
      <c r="H75" s="9">
        <v>-0.177609066975838</v>
      </c>
      <c r="I75" s="9">
        <v>2.83935249833181E-2</v>
      </c>
      <c r="J75" s="9">
        <f t="shared" si="7"/>
        <v>0.16850378329081547</v>
      </c>
      <c r="K75" s="10">
        <f t="shared" si="8"/>
        <v>-0.50787648222583637</v>
      </c>
      <c r="L75" s="12">
        <f t="shared" si="9"/>
        <v>0.1526583482741603</v>
      </c>
      <c r="M75" s="9" t="s">
        <v>363</v>
      </c>
      <c r="N75" s="9" t="s">
        <v>442</v>
      </c>
      <c r="O75" s="9" t="s">
        <v>456</v>
      </c>
      <c r="P75" s="9" t="s">
        <v>460</v>
      </c>
      <c r="Q75" s="9" t="s">
        <v>434</v>
      </c>
      <c r="R75" s="12" t="s">
        <v>8</v>
      </c>
      <c r="S75" s="14">
        <v>88</v>
      </c>
      <c r="T75" s="93">
        <v>64</v>
      </c>
      <c r="W75" s="9">
        <v>6.09</v>
      </c>
      <c r="X75" s="9">
        <v>19.05</v>
      </c>
      <c r="Y75" s="12" t="s">
        <v>448</v>
      </c>
      <c r="AA75" s="12"/>
      <c r="AB75" s="9"/>
      <c r="AC75" s="9"/>
      <c r="AD75" s="9"/>
      <c r="AE75" s="12"/>
    </row>
    <row r="76" spans="1:41">
      <c r="A76" s="14" t="s">
        <v>10</v>
      </c>
      <c r="B76" s="14" t="s">
        <v>384</v>
      </c>
      <c r="C76" s="14" t="s">
        <v>417</v>
      </c>
      <c r="D76" s="14" t="s">
        <v>204</v>
      </c>
      <c r="E76" s="14" t="s">
        <v>204</v>
      </c>
      <c r="F76" s="14" t="s">
        <v>8</v>
      </c>
      <c r="G76" s="9" t="s">
        <v>455</v>
      </c>
      <c r="H76" s="70">
        <v>-0.13731552119419599</v>
      </c>
      <c r="I76" s="70">
        <v>1.52061829907737E-2</v>
      </c>
      <c r="J76" s="9">
        <f t="shared" si="7"/>
        <v>0.12331335284864206</v>
      </c>
      <c r="K76" s="10">
        <f t="shared" si="8"/>
        <v>-0.37900969277753443</v>
      </c>
      <c r="L76" s="12">
        <f t="shared" si="9"/>
        <v>0.10437865038914246</v>
      </c>
      <c r="M76" s="14" t="s">
        <v>430</v>
      </c>
      <c r="N76" s="14" t="s">
        <v>442</v>
      </c>
      <c r="O76" s="9" t="s">
        <v>456</v>
      </c>
      <c r="P76" s="9" t="s">
        <v>460</v>
      </c>
      <c r="Q76" s="14" t="s">
        <v>434</v>
      </c>
      <c r="R76" s="93" t="s">
        <v>8</v>
      </c>
      <c r="S76" s="14">
        <v>103</v>
      </c>
      <c r="T76" s="93">
        <v>91</v>
      </c>
      <c r="U76" s="14"/>
      <c r="V76" s="14"/>
      <c r="W76" s="9">
        <v>3.06</v>
      </c>
      <c r="X76" s="9">
        <v>15.08</v>
      </c>
      <c r="Y76" s="12" t="s">
        <v>448</v>
      </c>
      <c r="Z76" s="14"/>
      <c r="AA76" s="94"/>
      <c r="AB76" s="95"/>
      <c r="AC76" s="95"/>
      <c r="AD76" s="95"/>
      <c r="AE76" s="96"/>
      <c r="AF76" s="14"/>
      <c r="AG76" s="14"/>
      <c r="AH76" s="79"/>
      <c r="AI76" s="14"/>
      <c r="AJ76" s="14"/>
      <c r="AK76" s="93"/>
      <c r="AL76" s="14"/>
      <c r="AM76" s="14"/>
      <c r="AN76" s="93"/>
      <c r="AO76" s="15"/>
    </row>
    <row r="77" spans="1:41">
      <c r="A77" s="14"/>
      <c r="B77" s="14"/>
      <c r="C77" s="14"/>
      <c r="D77" s="14"/>
      <c r="E77" s="14"/>
      <c r="F77" s="14"/>
      <c r="G77" s="9" t="s">
        <v>458</v>
      </c>
      <c r="H77" s="70">
        <v>-0.13682888264875401</v>
      </c>
      <c r="I77" s="70">
        <v>1.8844255608022199E-2</v>
      </c>
      <c r="J77" s="9">
        <f t="shared" si="7"/>
        <v>0.13727438074171816</v>
      </c>
      <c r="K77" s="10">
        <f t="shared" si="8"/>
        <v>-0.40588666890252156</v>
      </c>
      <c r="L77" s="12">
        <f t="shared" si="9"/>
        <v>0.13222890360501358</v>
      </c>
      <c r="M77" s="14" t="s">
        <v>417</v>
      </c>
      <c r="N77" s="14" t="s">
        <v>442</v>
      </c>
      <c r="O77" s="9" t="s">
        <v>456</v>
      </c>
      <c r="P77" s="9" t="s">
        <v>460</v>
      </c>
      <c r="Q77" s="14" t="s">
        <v>434</v>
      </c>
      <c r="R77" s="93" t="s">
        <v>8</v>
      </c>
      <c r="S77" s="14">
        <v>183</v>
      </c>
      <c r="T77" s="93">
        <v>128</v>
      </c>
      <c r="U77" s="9">
        <f>((S73*W73)+(S75*W75))/S77</f>
        <v>5.3320765027322405</v>
      </c>
      <c r="V77" s="9">
        <f>SQRT((((S73-1)*(X73*X73))+((S75-1)*(X75*X75))+(((S73*S75)/S77)*((W73*W73)+(W75*W75)-(2*W73*W75))))/(S77-1))</f>
        <v>17.513608540959893</v>
      </c>
      <c r="W77" s="9">
        <f>((T73*W73)+(T75*W75))/T77</f>
        <v>5.3599999999999994</v>
      </c>
      <c r="X77" s="9">
        <f>SQRT((((T73-1)*(X73*X73))+((T75-1)*(X75*X75))+(((T73*T75)/T77)*((W73*W73)+(W75*W75)-(2*W73*W75))))/(T77-1))</f>
        <v>17.550737562176067</v>
      </c>
      <c r="Y77" s="12" t="s">
        <v>448</v>
      </c>
      <c r="Z77" s="14"/>
      <c r="AA77" s="94"/>
      <c r="AB77" s="95"/>
      <c r="AC77" s="95"/>
      <c r="AD77" s="95"/>
      <c r="AE77" s="96"/>
      <c r="AF77" s="14"/>
      <c r="AG77" s="14"/>
      <c r="AH77" s="79"/>
      <c r="AI77" s="14"/>
      <c r="AJ77" s="14"/>
      <c r="AK77" s="93"/>
      <c r="AL77" s="14"/>
      <c r="AM77" s="14"/>
      <c r="AN77" s="93"/>
      <c r="AO77" s="15"/>
    </row>
    <row r="78" spans="1:41">
      <c r="A78" s="9" t="s">
        <v>11</v>
      </c>
      <c r="B78" s="9" t="s">
        <v>384</v>
      </c>
      <c r="C78" s="9" t="s">
        <v>327</v>
      </c>
      <c r="D78" s="9" t="s">
        <v>204</v>
      </c>
      <c r="E78" s="9" t="s">
        <v>204</v>
      </c>
      <c r="F78" s="9" t="s">
        <v>8</v>
      </c>
      <c r="G78" s="9" t="s">
        <v>455</v>
      </c>
      <c r="H78" s="70">
        <v>-6.8984733004158597E-2</v>
      </c>
      <c r="I78" s="70">
        <v>2.0247071061095901E-2</v>
      </c>
      <c r="J78" s="9">
        <f t="shared" si="7"/>
        <v>0.14229220309312771</v>
      </c>
      <c r="K78" s="10">
        <f t="shared" si="8"/>
        <v>-0.34787745106668888</v>
      </c>
      <c r="L78" s="12">
        <f t="shared" si="9"/>
        <v>0.20990798505837172</v>
      </c>
      <c r="M78" s="9" t="s">
        <v>430</v>
      </c>
      <c r="N78" s="9" t="s">
        <v>438</v>
      </c>
      <c r="O78" s="9" t="s">
        <v>456</v>
      </c>
      <c r="P78" s="9" t="s">
        <v>461</v>
      </c>
      <c r="Q78" s="9" t="s">
        <v>434</v>
      </c>
      <c r="R78" s="12" t="s">
        <v>8</v>
      </c>
      <c r="S78" s="14">
        <v>103</v>
      </c>
      <c r="T78" s="93">
        <v>91</v>
      </c>
      <c r="W78" s="9">
        <v>1.99</v>
      </c>
      <c r="X78" s="9">
        <v>8.06</v>
      </c>
      <c r="Y78" s="12" t="s">
        <v>448</v>
      </c>
      <c r="AA78" s="12"/>
      <c r="AB78" s="9"/>
      <c r="AC78" s="9"/>
      <c r="AD78" s="9"/>
      <c r="AE78" s="12"/>
    </row>
    <row r="79" spans="1:41">
      <c r="G79" s="9" t="s">
        <v>458</v>
      </c>
      <c r="H79" s="70">
        <v>-6.9800448338258297E-2</v>
      </c>
      <c r="I79" s="70">
        <v>2.5289856028104799E-2</v>
      </c>
      <c r="J79" s="9">
        <f t="shared" si="7"/>
        <v>0.15902784670649603</v>
      </c>
      <c r="K79" s="10">
        <f t="shared" si="8"/>
        <v>-0.3814950278829905</v>
      </c>
      <c r="L79" s="12">
        <f t="shared" si="9"/>
        <v>0.24189413120647393</v>
      </c>
      <c r="M79" s="9" t="s">
        <v>327</v>
      </c>
      <c r="N79" s="9" t="s">
        <v>438</v>
      </c>
      <c r="O79" s="9" t="s">
        <v>456</v>
      </c>
      <c r="P79" s="9" t="s">
        <v>461</v>
      </c>
      <c r="Q79" s="9" t="s">
        <v>434</v>
      </c>
      <c r="R79" s="12" t="s">
        <v>8</v>
      </c>
      <c r="S79" s="14">
        <v>95</v>
      </c>
      <c r="T79" s="93">
        <v>70</v>
      </c>
      <c r="W79" s="9">
        <v>2.64</v>
      </c>
      <c r="X79" s="9">
        <v>10.64</v>
      </c>
      <c r="Y79" s="12" t="s">
        <v>448</v>
      </c>
      <c r="AA79" s="12"/>
      <c r="AB79" s="9"/>
      <c r="AC79" s="9"/>
      <c r="AD79" s="9"/>
      <c r="AE79" s="12"/>
    </row>
    <row r="80" spans="1:41">
      <c r="A80" s="9" t="s">
        <v>11</v>
      </c>
      <c r="B80" s="9" t="s">
        <v>384</v>
      </c>
      <c r="C80" s="9" t="s">
        <v>363</v>
      </c>
      <c r="D80" s="9" t="s">
        <v>204</v>
      </c>
      <c r="E80" s="9" t="s">
        <v>204</v>
      </c>
      <c r="F80" s="9" t="s">
        <v>8</v>
      </c>
      <c r="G80" s="9" t="s">
        <v>455</v>
      </c>
      <c r="H80" s="70">
        <v>-1.7609161086879498E-2</v>
      </c>
      <c r="I80" s="70">
        <v>2.1073185962149101E-2</v>
      </c>
      <c r="J80" s="9">
        <f t="shared" si="7"/>
        <v>0.14516606339688728</v>
      </c>
      <c r="K80" s="10">
        <f t="shared" si="8"/>
        <v>-0.30213464534477857</v>
      </c>
      <c r="L80" s="12">
        <f t="shared" si="9"/>
        <v>0.2669163231710196</v>
      </c>
      <c r="M80" s="9" t="s">
        <v>430</v>
      </c>
      <c r="N80" s="9" t="s">
        <v>438</v>
      </c>
      <c r="O80" s="9" t="s">
        <v>456</v>
      </c>
      <c r="P80" s="9" t="s">
        <v>461</v>
      </c>
      <c r="Q80" s="9" t="s">
        <v>434</v>
      </c>
      <c r="R80" s="12" t="s">
        <v>8</v>
      </c>
      <c r="S80" s="14">
        <v>103</v>
      </c>
      <c r="T80" s="93">
        <v>91</v>
      </c>
      <c r="W80" s="9">
        <v>1.99</v>
      </c>
      <c r="X80" s="9">
        <v>8.06</v>
      </c>
      <c r="Y80" s="12" t="s">
        <v>448</v>
      </c>
      <c r="AA80" s="12"/>
      <c r="AB80" s="9"/>
      <c r="AC80" s="9"/>
      <c r="AD80" s="9"/>
      <c r="AE80" s="12"/>
    </row>
    <row r="81" spans="1:41">
      <c r="G81" s="9" t="s">
        <v>458</v>
      </c>
      <c r="H81" s="70">
        <v>-1.7583645631524699E-2</v>
      </c>
      <c r="I81" s="70">
        <v>2.48788482968989E-2</v>
      </c>
      <c r="J81" s="9">
        <f t="shared" si="7"/>
        <v>0.1577303024053999</v>
      </c>
      <c r="K81" s="10">
        <f t="shared" si="8"/>
        <v>-0.32673503834610851</v>
      </c>
      <c r="L81" s="12">
        <f t="shared" si="9"/>
        <v>0.2915677470830591</v>
      </c>
      <c r="M81" s="9" t="s">
        <v>363</v>
      </c>
      <c r="N81" s="9" t="s">
        <v>438</v>
      </c>
      <c r="O81" s="9" t="s">
        <v>456</v>
      </c>
      <c r="P81" s="9" t="s">
        <v>461</v>
      </c>
      <c r="Q81" s="9" t="s">
        <v>434</v>
      </c>
      <c r="R81" s="12" t="s">
        <v>8</v>
      </c>
      <c r="S81" s="14">
        <v>88</v>
      </c>
      <c r="T81" s="93">
        <v>72</v>
      </c>
      <c r="W81" s="9">
        <v>2.13</v>
      </c>
      <c r="X81" s="9">
        <v>7.75</v>
      </c>
      <c r="Y81" s="12" t="s">
        <v>448</v>
      </c>
      <c r="AA81" s="12"/>
      <c r="AB81" s="9"/>
      <c r="AC81" s="9"/>
      <c r="AD81" s="9"/>
      <c r="AE81" s="12"/>
    </row>
    <row r="82" spans="1:41">
      <c r="A82" s="14" t="s">
        <v>11</v>
      </c>
      <c r="B82" s="14" t="s">
        <v>384</v>
      </c>
      <c r="C82" s="14" t="s">
        <v>417</v>
      </c>
      <c r="D82" s="14" t="s">
        <v>204</v>
      </c>
      <c r="E82" s="14" t="s">
        <v>204</v>
      </c>
      <c r="F82" s="14" t="s">
        <v>8</v>
      </c>
      <c r="G82" s="9" t="s">
        <v>455</v>
      </c>
      <c r="H82" s="97">
        <v>-4.4127939726751803E-2</v>
      </c>
      <c r="I82" s="97">
        <v>1.51766230654305E-2</v>
      </c>
      <c r="J82" s="9">
        <f t="shared" si="7"/>
        <v>0.1231934375907682</v>
      </c>
      <c r="K82" s="10">
        <f t="shared" si="8"/>
        <v>-0.2855870774046575</v>
      </c>
      <c r="L82" s="12">
        <f t="shared" si="9"/>
        <v>0.19733119795115386</v>
      </c>
      <c r="M82" s="14" t="s">
        <v>430</v>
      </c>
      <c r="N82" s="9" t="s">
        <v>438</v>
      </c>
      <c r="O82" s="9" t="s">
        <v>456</v>
      </c>
      <c r="P82" s="9" t="s">
        <v>461</v>
      </c>
      <c r="Q82" s="14" t="s">
        <v>434</v>
      </c>
      <c r="R82" s="93" t="s">
        <v>8</v>
      </c>
      <c r="S82" s="14">
        <v>103</v>
      </c>
      <c r="T82" s="93">
        <v>91</v>
      </c>
      <c r="U82" s="14"/>
      <c r="V82" s="14"/>
      <c r="W82" s="9">
        <v>1.99</v>
      </c>
      <c r="X82" s="9">
        <v>8.06</v>
      </c>
      <c r="Y82" s="12" t="s">
        <v>448</v>
      </c>
      <c r="Z82" s="14"/>
      <c r="AA82" s="94"/>
      <c r="AB82" s="95"/>
      <c r="AC82" s="95"/>
      <c r="AD82" s="95"/>
      <c r="AE82" s="96"/>
      <c r="AF82" s="14"/>
      <c r="AG82" s="14"/>
      <c r="AH82" s="79"/>
      <c r="AI82" s="14"/>
      <c r="AJ82" s="14"/>
      <c r="AK82" s="93"/>
      <c r="AL82" s="14"/>
      <c r="AM82" s="14"/>
      <c r="AN82" s="93"/>
      <c r="AO82" s="15"/>
    </row>
    <row r="83" spans="1:41">
      <c r="A83" s="14"/>
      <c r="B83" s="14"/>
      <c r="C83" s="14"/>
      <c r="D83" s="14"/>
      <c r="E83" s="14"/>
      <c r="F83" s="14"/>
      <c r="G83" s="9" t="s">
        <v>458</v>
      </c>
      <c r="H83" s="97">
        <v>-4.5515729334601601E-2</v>
      </c>
      <c r="I83" s="97">
        <v>1.8035710178843499E-2</v>
      </c>
      <c r="J83" s="9">
        <f t="shared" si="7"/>
        <v>0.13429709668806508</v>
      </c>
      <c r="K83" s="10">
        <f t="shared" si="8"/>
        <v>-0.30873803884320916</v>
      </c>
      <c r="L83" s="12">
        <f t="shared" si="9"/>
        <v>0.21770658017400593</v>
      </c>
      <c r="M83" s="14" t="s">
        <v>417</v>
      </c>
      <c r="N83" s="9" t="s">
        <v>438</v>
      </c>
      <c r="O83" s="9" t="s">
        <v>456</v>
      </c>
      <c r="P83" s="9" t="s">
        <v>461</v>
      </c>
      <c r="Q83" s="14" t="s">
        <v>434</v>
      </c>
      <c r="R83" s="93" t="s">
        <v>8</v>
      </c>
      <c r="S83" s="14">
        <v>183</v>
      </c>
      <c r="T83" s="93">
        <v>142</v>
      </c>
      <c r="U83" s="9">
        <f>((S79*W79)+(S81*W81))/S83</f>
        <v>2.3947540983606559</v>
      </c>
      <c r="V83" s="9">
        <f>SQRT((((S79-1)*(X79*X79))+((S81-1)*(X81*X81))+(((S79*S81)/S83)*((W79*W79)+(W81*W81)-(2*W79*W81))))/(S83-1))</f>
        <v>9.3406302773239922</v>
      </c>
      <c r="W83" s="9">
        <f>((T79*W79)+(T81*W81))/T83</f>
        <v>2.381408450704225</v>
      </c>
      <c r="X83" s="9">
        <f>SQRT((((T79-1)*(X79*X79))+((T81-1)*(X81*X81))+(((T79*T81)/T83)*((W79*W79)+(W81*W81)-(2*W79*W81))))/(T83-1))</f>
        <v>9.2579778203097085</v>
      </c>
      <c r="Y83" s="12" t="s">
        <v>448</v>
      </c>
      <c r="Z83" s="14"/>
      <c r="AA83" s="94"/>
      <c r="AB83" s="95"/>
      <c r="AC83" s="95"/>
      <c r="AD83" s="95"/>
      <c r="AE83" s="96"/>
      <c r="AF83" s="14"/>
      <c r="AG83" s="14"/>
      <c r="AH83" s="79"/>
      <c r="AI83" s="14"/>
      <c r="AJ83" s="14"/>
      <c r="AK83" s="93"/>
      <c r="AL83" s="14"/>
      <c r="AM83" s="14"/>
      <c r="AN83" s="93"/>
      <c r="AO83" s="15"/>
    </row>
    <row r="84" spans="1:41">
      <c r="A84" s="9" t="s">
        <v>11</v>
      </c>
      <c r="B84" s="9" t="s">
        <v>384</v>
      </c>
      <c r="C84" s="9" t="s">
        <v>327</v>
      </c>
      <c r="D84" s="9" t="s">
        <v>204</v>
      </c>
      <c r="E84" s="9" t="s">
        <v>204</v>
      </c>
      <c r="F84" s="9" t="s">
        <v>8</v>
      </c>
      <c r="G84" s="9" t="s">
        <v>455</v>
      </c>
      <c r="H84" s="70">
        <v>-0.105791866995261</v>
      </c>
      <c r="I84" s="70">
        <v>2.0263316075577499E-2</v>
      </c>
      <c r="J84" s="9">
        <f t="shared" si="7"/>
        <v>0.14234927493871369</v>
      </c>
      <c r="K84" s="10">
        <f t="shared" si="8"/>
        <v>-0.38479644587513984</v>
      </c>
      <c r="L84" s="12">
        <f t="shared" si="9"/>
        <v>0.17321271188461784</v>
      </c>
      <c r="M84" s="9" t="s">
        <v>430</v>
      </c>
      <c r="N84" s="9" t="s">
        <v>441</v>
      </c>
      <c r="O84" s="9" t="s">
        <v>456</v>
      </c>
      <c r="P84" s="9" t="s">
        <v>461</v>
      </c>
      <c r="Q84" s="9" t="s">
        <v>434</v>
      </c>
      <c r="R84" s="12" t="s">
        <v>8</v>
      </c>
      <c r="S84" s="14">
        <v>103</v>
      </c>
      <c r="T84" s="93">
        <v>85</v>
      </c>
      <c r="W84" s="9">
        <v>1.63</v>
      </c>
      <c r="X84" s="9">
        <v>8.5299999999999994</v>
      </c>
      <c r="Y84" s="12" t="s">
        <v>448</v>
      </c>
      <c r="AA84" s="12"/>
      <c r="AB84" s="9"/>
      <c r="AC84" s="9"/>
      <c r="AD84" s="9"/>
      <c r="AE84" s="12"/>
    </row>
    <row r="85" spans="1:41">
      <c r="G85" s="9" t="s">
        <v>458</v>
      </c>
      <c r="H85" s="70">
        <v>-0.106423954297708</v>
      </c>
      <c r="I85" s="70">
        <v>2.7187074793796201E-2</v>
      </c>
      <c r="J85" s="9">
        <f t="shared" si="7"/>
        <v>0.16488503508140512</v>
      </c>
      <c r="K85" s="10">
        <f t="shared" si="8"/>
        <v>-0.42959862305726204</v>
      </c>
      <c r="L85" s="12">
        <f t="shared" si="9"/>
        <v>0.21675071446184602</v>
      </c>
      <c r="M85" s="9" t="s">
        <v>327</v>
      </c>
      <c r="N85" s="9" t="s">
        <v>441</v>
      </c>
      <c r="O85" s="9" t="s">
        <v>456</v>
      </c>
      <c r="P85" s="9" t="s">
        <v>461</v>
      </c>
      <c r="Q85" s="9" t="s">
        <v>434</v>
      </c>
      <c r="R85" s="12" t="s">
        <v>8</v>
      </c>
      <c r="S85" s="14">
        <v>95</v>
      </c>
      <c r="T85" s="93">
        <v>65</v>
      </c>
      <c r="W85" s="9">
        <v>2.61</v>
      </c>
      <c r="X85" s="9">
        <v>9.93</v>
      </c>
      <c r="Y85" s="12" t="s">
        <v>448</v>
      </c>
      <c r="AA85" s="12"/>
      <c r="AB85" s="9"/>
      <c r="AC85" s="9"/>
      <c r="AD85" s="9"/>
      <c r="AE85" s="12"/>
    </row>
    <row r="86" spans="1:41">
      <c r="A86" s="9" t="s">
        <v>11</v>
      </c>
      <c r="B86" s="9" t="s">
        <v>384</v>
      </c>
      <c r="C86" s="9" t="s">
        <v>363</v>
      </c>
      <c r="D86" s="9" t="s">
        <v>204</v>
      </c>
      <c r="E86" s="9" t="s">
        <v>204</v>
      </c>
      <c r="F86" s="9" t="s">
        <v>8</v>
      </c>
      <c r="G86" s="9" t="s">
        <v>455</v>
      </c>
      <c r="H86" s="70">
        <v>6.67773102945559E-2</v>
      </c>
      <c r="I86" s="70">
        <v>2.1084047550149001E-2</v>
      </c>
      <c r="J86" s="9">
        <f t="shared" si="7"/>
        <v>0.14520346948385565</v>
      </c>
      <c r="K86" s="10">
        <f t="shared" si="8"/>
        <v>-0.21782148989380118</v>
      </c>
      <c r="L86" s="12">
        <f t="shared" si="9"/>
        <v>0.35137611048291301</v>
      </c>
      <c r="M86" s="9" t="s">
        <v>430</v>
      </c>
      <c r="N86" s="9" t="s">
        <v>441</v>
      </c>
      <c r="O86" s="9" t="s">
        <v>456</v>
      </c>
      <c r="P86" s="9" t="s">
        <v>461</v>
      </c>
      <c r="Q86" s="9" t="s">
        <v>434</v>
      </c>
      <c r="R86" s="12" t="s">
        <v>8</v>
      </c>
      <c r="S86" s="14">
        <v>103</v>
      </c>
      <c r="T86" s="93">
        <v>85</v>
      </c>
      <c r="W86" s="9">
        <v>1.63</v>
      </c>
      <c r="X86" s="9">
        <v>8.5299999999999994</v>
      </c>
      <c r="Y86" s="12" t="s">
        <v>448</v>
      </c>
      <c r="AA86" s="12"/>
      <c r="AB86" s="9"/>
      <c r="AC86" s="9"/>
      <c r="AD86" s="9"/>
      <c r="AE86" s="12"/>
    </row>
    <row r="87" spans="1:41">
      <c r="G87" s="9" t="s">
        <v>458</v>
      </c>
      <c r="H87" s="70">
        <v>6.6258746132653201E-2</v>
      </c>
      <c r="I87" s="70">
        <v>2.6704520534572999E-2</v>
      </c>
      <c r="J87" s="9">
        <f t="shared" si="7"/>
        <v>0.16341517840939071</v>
      </c>
      <c r="K87" s="10">
        <f t="shared" si="8"/>
        <v>-0.25403500354975256</v>
      </c>
      <c r="L87" s="12">
        <f t="shared" si="9"/>
        <v>0.38655249581505896</v>
      </c>
      <c r="M87" s="9" t="s">
        <v>363</v>
      </c>
      <c r="N87" s="9" t="s">
        <v>441</v>
      </c>
      <c r="O87" s="9" t="s">
        <v>456</v>
      </c>
      <c r="P87" s="9" t="s">
        <v>461</v>
      </c>
      <c r="Q87" s="9" t="s">
        <v>434</v>
      </c>
      <c r="R87" s="12" t="s">
        <v>8</v>
      </c>
      <c r="S87" s="14">
        <v>88</v>
      </c>
      <c r="T87" s="93">
        <v>67</v>
      </c>
      <c r="W87" s="9">
        <v>1.1299999999999999</v>
      </c>
      <c r="X87" s="9">
        <v>5.96</v>
      </c>
      <c r="Y87" s="12" t="s">
        <v>448</v>
      </c>
      <c r="AA87" s="12"/>
      <c r="AB87" s="9"/>
      <c r="AC87" s="9"/>
      <c r="AD87" s="9"/>
      <c r="AE87" s="12"/>
    </row>
    <row r="88" spans="1:41">
      <c r="A88" s="14" t="s">
        <v>11</v>
      </c>
      <c r="B88" s="14" t="s">
        <v>384</v>
      </c>
      <c r="C88" s="14" t="s">
        <v>417</v>
      </c>
      <c r="D88" s="14" t="s">
        <v>204</v>
      </c>
      <c r="E88" s="14" t="s">
        <v>204</v>
      </c>
      <c r="F88" s="14" t="s">
        <v>8</v>
      </c>
      <c r="G88" s="9" t="s">
        <v>455</v>
      </c>
      <c r="H88" s="70">
        <v>-2.7504625988000901E-2</v>
      </c>
      <c r="I88" s="70">
        <v>1.5174541298623201E-2</v>
      </c>
      <c r="J88" s="9">
        <f t="shared" si="7"/>
        <v>0.12318498812202403</v>
      </c>
      <c r="K88" s="10">
        <f t="shared" si="8"/>
        <v>-0.26894720270716799</v>
      </c>
      <c r="L88" s="12">
        <f t="shared" si="9"/>
        <v>0.21393795073116617</v>
      </c>
      <c r="M88" s="14" t="s">
        <v>430</v>
      </c>
      <c r="N88" s="9" t="s">
        <v>441</v>
      </c>
      <c r="O88" s="9" t="s">
        <v>456</v>
      </c>
      <c r="P88" s="9" t="s">
        <v>461</v>
      </c>
      <c r="Q88" s="14" t="s">
        <v>434</v>
      </c>
      <c r="R88" s="93" t="s">
        <v>8</v>
      </c>
      <c r="S88" s="14">
        <v>103</v>
      </c>
      <c r="T88" s="93">
        <v>91</v>
      </c>
      <c r="U88" s="14"/>
      <c r="V88" s="14"/>
      <c r="W88" s="9">
        <v>1.63</v>
      </c>
      <c r="X88" s="9">
        <v>8.5299999999999994</v>
      </c>
      <c r="Y88" s="12" t="s">
        <v>448</v>
      </c>
      <c r="Z88" s="14"/>
      <c r="AA88" s="94"/>
      <c r="AB88" s="95"/>
      <c r="AC88" s="95"/>
      <c r="AD88" s="95"/>
      <c r="AE88" s="96"/>
      <c r="AF88" s="14"/>
      <c r="AG88" s="14"/>
      <c r="AH88" s="79"/>
      <c r="AI88" s="14"/>
      <c r="AJ88" s="14"/>
      <c r="AK88" s="93"/>
      <c r="AL88" s="14"/>
      <c r="AM88" s="14"/>
      <c r="AN88" s="93"/>
      <c r="AO88" s="15"/>
    </row>
    <row r="89" spans="1:41">
      <c r="A89" s="14"/>
      <c r="B89" s="14"/>
      <c r="C89" s="14"/>
      <c r="D89" s="14"/>
      <c r="E89" s="14"/>
      <c r="F89" s="14"/>
      <c r="G89" s="9" t="s">
        <v>458</v>
      </c>
      <c r="H89" s="70">
        <v>-3.19118633130712E-2</v>
      </c>
      <c r="I89" s="70">
        <v>1.8567051898894401E-2</v>
      </c>
      <c r="J89" s="9">
        <f t="shared" si="7"/>
        <v>0.13626096982956784</v>
      </c>
      <c r="K89" s="10">
        <f t="shared" si="8"/>
        <v>-0.29898336417902416</v>
      </c>
      <c r="L89" s="12">
        <f t="shared" si="9"/>
        <v>0.23515963755288175</v>
      </c>
      <c r="M89" s="14" t="s">
        <v>417</v>
      </c>
      <c r="N89" s="9" t="s">
        <v>441</v>
      </c>
      <c r="O89" s="9" t="s">
        <v>456</v>
      </c>
      <c r="P89" s="9" t="s">
        <v>461</v>
      </c>
      <c r="Q89" s="14" t="s">
        <v>434</v>
      </c>
      <c r="R89" s="93" t="s">
        <v>8</v>
      </c>
      <c r="S89" s="14">
        <v>183</v>
      </c>
      <c r="T89" s="93">
        <v>132</v>
      </c>
      <c r="U89" s="9">
        <f>((S85*W85)+(S87*W87))/S89</f>
        <v>1.8983060109289618</v>
      </c>
      <c r="V89" s="9">
        <f>SQRT((((S85-1)*(X85*X85))+((S87-1)*(X87*X87))+(((S85*S87)/S89)*((W85*W85)+(W87*W87)-(2*W85*W87))))/(S89-1))</f>
        <v>8.2739177024914277</v>
      </c>
      <c r="W89" s="9">
        <f>((T85*W85)+(T87*W87))/T89</f>
        <v>1.8587878787878789</v>
      </c>
      <c r="X89" s="9">
        <f>SQRT((((T85-1)*(X85*X85))+((T87-1)*(X87*X87))+(((T85*T87)/T89)*((W85*W85)+(W87*W87)-(2*W85*W87))))/(T89-1))</f>
        <v>8.1621944577959447</v>
      </c>
      <c r="Y89" s="12" t="s">
        <v>448</v>
      </c>
      <c r="Z89" s="14"/>
      <c r="AA89" s="94"/>
      <c r="AB89" s="95"/>
      <c r="AC89" s="95"/>
      <c r="AD89" s="95"/>
      <c r="AE89" s="96"/>
      <c r="AF89" s="14"/>
      <c r="AG89" s="14"/>
      <c r="AH89" s="79"/>
      <c r="AI89" s="14"/>
      <c r="AJ89" s="14"/>
      <c r="AK89" s="93"/>
      <c r="AL89" s="14"/>
      <c r="AM89" s="14"/>
      <c r="AN89" s="93"/>
      <c r="AO89" s="15"/>
    </row>
    <row r="90" spans="1:41">
      <c r="A90" s="9" t="s">
        <v>11</v>
      </c>
      <c r="B90" s="9" t="s">
        <v>384</v>
      </c>
      <c r="C90" s="9" t="s">
        <v>327</v>
      </c>
      <c r="D90" s="9" t="s">
        <v>204</v>
      </c>
      <c r="E90" s="9" t="s">
        <v>204</v>
      </c>
      <c r="F90" s="9" t="s">
        <v>8</v>
      </c>
      <c r="G90" s="9" t="s">
        <v>455</v>
      </c>
      <c r="H90" s="70">
        <v>-0.27276152239665202</v>
      </c>
      <c r="I90" s="70">
        <v>2.0422929532592098E-2</v>
      </c>
      <c r="J90" s="9">
        <f t="shared" si="7"/>
        <v>0.14290881544744571</v>
      </c>
      <c r="K90" s="10">
        <f t="shared" si="8"/>
        <v>-0.55286280067364557</v>
      </c>
      <c r="L90" s="12">
        <f t="shared" si="9"/>
        <v>7.3397558803415808E-3</v>
      </c>
      <c r="M90" s="9" t="s">
        <v>430</v>
      </c>
      <c r="N90" s="9" t="s">
        <v>442</v>
      </c>
      <c r="O90" s="9" t="s">
        <v>456</v>
      </c>
      <c r="P90" s="9" t="s">
        <v>461</v>
      </c>
      <c r="Q90" s="9" t="s">
        <v>434</v>
      </c>
      <c r="R90" s="12" t="s">
        <v>8</v>
      </c>
      <c r="S90" s="14">
        <v>103</v>
      </c>
      <c r="T90" s="93">
        <v>79</v>
      </c>
      <c r="W90" s="9">
        <v>1.44</v>
      </c>
      <c r="X90" s="9">
        <v>7.66</v>
      </c>
      <c r="Y90" s="12" t="s">
        <v>448</v>
      </c>
      <c r="AA90" s="12"/>
      <c r="AB90" s="9"/>
      <c r="AC90" s="9"/>
      <c r="AD90" s="9"/>
      <c r="AE90" s="12"/>
    </row>
    <row r="91" spans="1:41">
      <c r="G91" s="9" t="s">
        <v>458</v>
      </c>
      <c r="H91" s="70">
        <v>-0.27784790541095</v>
      </c>
      <c r="I91" s="70">
        <v>2.85531560248189E-2</v>
      </c>
      <c r="J91" s="9">
        <f t="shared" si="7"/>
        <v>0.16897679137922728</v>
      </c>
      <c r="K91" s="10">
        <f t="shared" si="8"/>
        <v>-0.60904241651423541</v>
      </c>
      <c r="L91" s="12">
        <f t="shared" si="9"/>
        <v>5.3346605692335458E-2</v>
      </c>
      <c r="M91" s="9" t="s">
        <v>327</v>
      </c>
      <c r="N91" s="9" t="s">
        <v>442</v>
      </c>
      <c r="O91" s="9" t="s">
        <v>456</v>
      </c>
      <c r="P91" s="9" t="s">
        <v>461</v>
      </c>
      <c r="Q91" s="9" t="s">
        <v>434</v>
      </c>
      <c r="R91" s="12" t="s">
        <v>8</v>
      </c>
      <c r="S91" s="14">
        <v>95</v>
      </c>
      <c r="T91" s="93">
        <v>64</v>
      </c>
      <c r="W91" s="9">
        <v>4.6500000000000004</v>
      </c>
      <c r="X91" s="9">
        <v>14.93</v>
      </c>
      <c r="Y91" s="12" t="s">
        <v>448</v>
      </c>
      <c r="AA91" s="12"/>
      <c r="AB91" s="9"/>
      <c r="AC91" s="9"/>
      <c r="AD91" s="9"/>
      <c r="AE91" s="12"/>
    </row>
    <row r="92" spans="1:41">
      <c r="A92" s="9" t="s">
        <v>11</v>
      </c>
      <c r="B92" s="9" t="s">
        <v>384</v>
      </c>
      <c r="C92" s="9" t="s">
        <v>363</v>
      </c>
      <c r="D92" s="9" t="s">
        <v>204</v>
      </c>
      <c r="E92" s="9" t="s">
        <v>204</v>
      </c>
      <c r="F92" s="9" t="s">
        <v>8</v>
      </c>
      <c r="G92" s="9" t="s">
        <v>455</v>
      </c>
      <c r="H92" s="70">
        <v>-0.24421768282280601</v>
      </c>
      <c r="I92" s="70">
        <v>2.12285058418589E-2</v>
      </c>
      <c r="J92" s="9">
        <f t="shared" si="7"/>
        <v>0.14570005436463948</v>
      </c>
      <c r="K92" s="10">
        <f t="shared" si="8"/>
        <v>-0.52978978937749943</v>
      </c>
      <c r="L92" s="12">
        <f t="shared" si="9"/>
        <v>4.1354423731887385E-2</v>
      </c>
      <c r="M92" s="9" t="s">
        <v>430</v>
      </c>
      <c r="N92" s="9" t="s">
        <v>442</v>
      </c>
      <c r="O92" s="9" t="s">
        <v>456</v>
      </c>
      <c r="P92" s="9" t="s">
        <v>461</v>
      </c>
      <c r="Q92" s="9" t="s">
        <v>434</v>
      </c>
      <c r="R92" s="12" t="s">
        <v>8</v>
      </c>
      <c r="S92" s="14">
        <v>103</v>
      </c>
      <c r="T92" s="93">
        <v>79</v>
      </c>
      <c r="W92" s="9">
        <v>1.44</v>
      </c>
      <c r="X92" s="9">
        <v>7.66</v>
      </c>
      <c r="Y92" s="12" t="s">
        <v>448</v>
      </c>
      <c r="AA92" s="12"/>
      <c r="AB92" s="9"/>
      <c r="AC92" s="9"/>
      <c r="AD92" s="9"/>
      <c r="AE92" s="12"/>
    </row>
    <row r="93" spans="1:41">
      <c r="G93" s="9" t="s">
        <v>458</v>
      </c>
      <c r="H93" s="70">
        <v>-0.24537434360911201</v>
      </c>
      <c r="I93" s="70">
        <v>2.8493747318386602E-2</v>
      </c>
      <c r="J93" s="9">
        <f t="shared" si="7"/>
        <v>0.16880091030082334</v>
      </c>
      <c r="K93" s="10">
        <f t="shared" si="8"/>
        <v>-0.57622412779872578</v>
      </c>
      <c r="L93" s="12">
        <f t="shared" si="9"/>
        <v>8.5475440580501744E-2</v>
      </c>
      <c r="M93" s="9" t="s">
        <v>363</v>
      </c>
      <c r="N93" s="9" t="s">
        <v>442</v>
      </c>
      <c r="O93" s="9" t="s">
        <v>456</v>
      </c>
      <c r="P93" s="9" t="s">
        <v>461</v>
      </c>
      <c r="Q93" s="9" t="s">
        <v>434</v>
      </c>
      <c r="R93" s="12" t="s">
        <v>8</v>
      </c>
      <c r="S93" s="14">
        <v>88</v>
      </c>
      <c r="T93" s="93">
        <v>64</v>
      </c>
      <c r="W93" s="9">
        <v>3.89</v>
      </c>
      <c r="X93" s="9">
        <v>12.17</v>
      </c>
      <c r="Y93" s="12" t="s">
        <v>448</v>
      </c>
      <c r="AA93" s="12"/>
      <c r="AB93" s="9"/>
      <c r="AC93" s="9"/>
      <c r="AD93" s="9"/>
      <c r="AE93" s="12"/>
    </row>
    <row r="94" spans="1:41">
      <c r="A94" s="14" t="s">
        <v>11</v>
      </c>
      <c r="B94" s="14" t="s">
        <v>384</v>
      </c>
      <c r="C94" s="14" t="s">
        <v>417</v>
      </c>
      <c r="D94" s="14" t="s">
        <v>204</v>
      </c>
      <c r="E94" s="14" t="s">
        <v>204</v>
      </c>
      <c r="F94" s="14" t="s">
        <v>8</v>
      </c>
      <c r="G94" s="9" t="s">
        <v>455</v>
      </c>
      <c r="H94" s="70">
        <v>-0.239306515072782</v>
      </c>
      <c r="I94" s="70">
        <v>1.5273336934472E-2</v>
      </c>
      <c r="J94" s="9">
        <f t="shared" si="7"/>
        <v>0.12358534271697433</v>
      </c>
      <c r="K94" s="10">
        <f t="shared" si="8"/>
        <v>-0.4815337867980517</v>
      </c>
      <c r="L94" s="12">
        <f t="shared" si="9"/>
        <v>2.9207566524876716E-3</v>
      </c>
      <c r="M94" s="14" t="s">
        <v>430</v>
      </c>
      <c r="N94" s="14" t="s">
        <v>442</v>
      </c>
      <c r="O94" s="14" t="s">
        <v>456</v>
      </c>
      <c r="P94" s="14" t="s">
        <v>461</v>
      </c>
      <c r="Q94" s="14" t="s">
        <v>434</v>
      </c>
      <c r="R94" s="93" t="s">
        <v>8</v>
      </c>
      <c r="S94" s="14">
        <v>103</v>
      </c>
      <c r="T94" s="93">
        <v>91</v>
      </c>
      <c r="U94" s="14"/>
      <c r="V94" s="14"/>
      <c r="W94" s="9">
        <v>1.44</v>
      </c>
      <c r="X94" s="9">
        <v>7.66</v>
      </c>
      <c r="Y94" s="12" t="s">
        <v>448</v>
      </c>
      <c r="Z94" s="14"/>
      <c r="AA94" s="94"/>
      <c r="AB94" s="95"/>
      <c r="AC94" s="95"/>
      <c r="AD94" s="95"/>
      <c r="AE94" s="96"/>
      <c r="AF94" s="14"/>
      <c r="AG94" s="14"/>
      <c r="AH94" s="79"/>
      <c r="AI94" s="14"/>
      <c r="AJ94" s="14"/>
      <c r="AK94" s="93"/>
      <c r="AL94" s="14"/>
      <c r="AM94" s="14"/>
      <c r="AN94" s="93"/>
      <c r="AO94" s="15"/>
    </row>
    <row r="95" spans="1:41">
      <c r="A95" s="14"/>
      <c r="B95" s="14"/>
      <c r="C95" s="14"/>
      <c r="D95" s="14"/>
      <c r="E95" s="14"/>
      <c r="F95" s="14"/>
      <c r="G95" s="9" t="s">
        <v>458</v>
      </c>
      <c r="H95" s="70">
        <v>-0.24558275245255401</v>
      </c>
      <c r="I95" s="70">
        <v>1.8939207081025099E-2</v>
      </c>
      <c r="J95" s="9">
        <f t="shared" si="7"/>
        <v>0.13761979174895267</v>
      </c>
      <c r="K95" s="10">
        <f t="shared" si="8"/>
        <v>-0.51531754428050125</v>
      </c>
      <c r="L95" s="12">
        <f t="shared" si="9"/>
        <v>2.4152039375393231E-2</v>
      </c>
      <c r="M95" s="14" t="s">
        <v>417</v>
      </c>
      <c r="N95" s="14" t="s">
        <v>442</v>
      </c>
      <c r="O95" s="14" t="s">
        <v>456</v>
      </c>
      <c r="P95" s="14" t="s">
        <v>461</v>
      </c>
      <c r="Q95" s="14" t="s">
        <v>434</v>
      </c>
      <c r="R95" s="93" t="s">
        <v>8</v>
      </c>
      <c r="S95" s="14">
        <v>183</v>
      </c>
      <c r="T95" s="93">
        <v>128</v>
      </c>
      <c r="U95" s="9">
        <f>((S91*W91)+(S93*W93))/S95</f>
        <v>4.2845355191256838</v>
      </c>
      <c r="V95" s="9">
        <f>SQRT((((S91-1)*(X91*X91))+((S93-1)*(X93*X93))+(((S91*S93)/S95)*((W91*W91)+(W93*W93)-(2*W91*W93))))/(S95-1))</f>
        <v>13.640784321235223</v>
      </c>
      <c r="W95" s="9">
        <f>((T91*W91)+(T93*W93))/T95</f>
        <v>4.2700000000000005</v>
      </c>
      <c r="X95" s="9">
        <f>SQRT((((T91-1)*(X91*X91))+((T93-1)*(X93*X93))+(((T91*T93)/T95)*((W91*W91)+(W93*W93)-(2*W91*W93))))/(T95-1))</f>
        <v>13.571726226088762</v>
      </c>
      <c r="Y95" s="12" t="s">
        <v>448</v>
      </c>
      <c r="Z95" s="14"/>
      <c r="AA95" s="94"/>
      <c r="AB95" s="95"/>
      <c r="AC95" s="95"/>
      <c r="AD95" s="95"/>
      <c r="AE95" s="96"/>
      <c r="AF95" s="14"/>
      <c r="AG95" s="14"/>
      <c r="AH95" s="79"/>
      <c r="AI95" s="14"/>
      <c r="AJ95" s="14"/>
      <c r="AK95" s="93"/>
      <c r="AL95" s="14"/>
      <c r="AM95" s="14"/>
      <c r="AN95" s="93"/>
      <c r="AO95" s="15"/>
    </row>
    <row r="96" spans="1:41">
      <c r="A96" s="9" t="s">
        <v>11</v>
      </c>
      <c r="B96" s="9" t="s">
        <v>384</v>
      </c>
      <c r="C96" s="9" t="s">
        <v>362</v>
      </c>
      <c r="D96" s="9" t="s">
        <v>18</v>
      </c>
      <c r="E96" s="9" t="s">
        <v>18</v>
      </c>
      <c r="F96" s="9" t="s">
        <v>15</v>
      </c>
      <c r="G96" s="9" t="s">
        <v>455</v>
      </c>
      <c r="H96" s="70">
        <v>1.1063705517256199</v>
      </c>
      <c r="I96" s="70">
        <v>0.131286489254126</v>
      </c>
      <c r="J96" s="9">
        <f t="shared" si="7"/>
        <v>0.36233477511015416</v>
      </c>
      <c r="K96" s="10">
        <f t="shared" si="8"/>
        <v>0.39619439250971777</v>
      </c>
      <c r="L96" s="12">
        <f t="shared" si="9"/>
        <v>1.8165467109415221</v>
      </c>
      <c r="M96" s="9" t="s">
        <v>430</v>
      </c>
      <c r="N96" s="9" t="s">
        <v>444</v>
      </c>
      <c r="O96" s="70" t="s">
        <v>462</v>
      </c>
      <c r="P96" s="8" t="s">
        <v>463</v>
      </c>
      <c r="Q96" s="9" t="s">
        <v>434</v>
      </c>
      <c r="R96" s="12" t="s">
        <v>15</v>
      </c>
      <c r="S96" s="70">
        <v>21</v>
      </c>
      <c r="T96" s="70">
        <v>9</v>
      </c>
      <c r="U96" s="60"/>
      <c r="V96" s="70"/>
      <c r="W96" s="70">
        <v>24.3</v>
      </c>
      <c r="X96" s="70">
        <v>28</v>
      </c>
      <c r="Y96" s="12" t="s">
        <v>448</v>
      </c>
      <c r="AA96" s="12"/>
      <c r="AB96" s="9"/>
      <c r="AC96" s="9"/>
      <c r="AD96" s="9"/>
      <c r="AE96" s="12"/>
    </row>
    <row r="97" spans="1:41">
      <c r="G97" s="9" t="s">
        <v>458</v>
      </c>
      <c r="H97" s="70">
        <v>0.99481591874543196</v>
      </c>
      <c r="I97" s="70">
        <v>0.34645606511787203</v>
      </c>
      <c r="J97" s="9">
        <f t="shared" si="7"/>
        <v>0.58860518611194046</v>
      </c>
      <c r="K97" s="10">
        <f t="shared" si="8"/>
        <v>-0.15885024603397135</v>
      </c>
      <c r="L97" s="12">
        <f t="shared" si="9"/>
        <v>2.1484820835248355</v>
      </c>
      <c r="M97" s="9" t="s">
        <v>362</v>
      </c>
      <c r="N97" s="9" t="s">
        <v>444</v>
      </c>
      <c r="O97" s="70" t="s">
        <v>462</v>
      </c>
      <c r="P97" s="8" t="s">
        <v>463</v>
      </c>
      <c r="Q97" s="9" t="s">
        <v>434</v>
      </c>
      <c r="R97" s="12" t="s">
        <v>15</v>
      </c>
      <c r="S97" s="70">
        <v>15</v>
      </c>
      <c r="T97" s="70">
        <v>5</v>
      </c>
      <c r="U97" s="60"/>
      <c r="V97" s="70"/>
      <c r="W97" s="70">
        <v>0</v>
      </c>
      <c r="X97" s="70">
        <v>0</v>
      </c>
      <c r="Y97" s="12" t="s">
        <v>448</v>
      </c>
      <c r="AA97" s="12"/>
      <c r="AB97" s="9"/>
      <c r="AC97" s="9"/>
      <c r="AD97" s="9"/>
      <c r="AE97" s="12"/>
    </row>
    <row r="98" spans="1:41">
      <c r="A98" s="9" t="s">
        <v>418</v>
      </c>
      <c r="B98" s="9" t="s">
        <v>384</v>
      </c>
      <c r="C98" s="9" t="s">
        <v>362</v>
      </c>
      <c r="D98" s="9" t="s">
        <v>18</v>
      </c>
      <c r="E98" s="9" t="s">
        <v>18</v>
      </c>
      <c r="F98" s="9" t="s">
        <v>15</v>
      </c>
      <c r="G98" s="9" t="s">
        <v>455</v>
      </c>
      <c r="H98" s="70">
        <v>0.86051042911992404</v>
      </c>
      <c r="I98" s="70">
        <v>0.12457013371105</v>
      </c>
      <c r="J98" s="9">
        <f t="shared" si="7"/>
        <v>0.35294494430583645</v>
      </c>
      <c r="K98" s="10">
        <f t="shared" si="8"/>
        <v>0.16873833828048457</v>
      </c>
      <c r="L98" s="12">
        <f t="shared" si="9"/>
        <v>1.5522825199593635</v>
      </c>
      <c r="M98" s="9" t="s">
        <v>430</v>
      </c>
      <c r="N98" s="9" t="s">
        <v>444</v>
      </c>
      <c r="O98" s="70" t="s">
        <v>462</v>
      </c>
      <c r="P98" s="8" t="s">
        <v>464</v>
      </c>
      <c r="Q98" s="9" t="s">
        <v>434</v>
      </c>
      <c r="R98" s="12" t="s">
        <v>15</v>
      </c>
      <c r="S98" s="70">
        <v>21</v>
      </c>
      <c r="T98" s="70">
        <v>9</v>
      </c>
      <c r="U98" s="60"/>
      <c r="V98" s="70"/>
      <c r="W98" s="70">
        <v>5.4</v>
      </c>
      <c r="X98" s="70">
        <v>8</v>
      </c>
      <c r="Y98" s="12" t="s">
        <v>448</v>
      </c>
      <c r="AA98" s="12"/>
      <c r="AB98" s="9"/>
      <c r="AC98" s="9"/>
      <c r="AD98" s="9"/>
      <c r="AE98" s="12"/>
    </row>
    <row r="99" spans="1:41">
      <c r="G99" s="9" t="s">
        <v>458</v>
      </c>
      <c r="H99" s="9">
        <v>0.77374571457978003</v>
      </c>
      <c r="I99" s="9">
        <v>0.332492626497917</v>
      </c>
      <c r="J99" s="9">
        <f t="shared" si="7"/>
        <v>0.5766217360609267</v>
      </c>
      <c r="K99" s="10">
        <f t="shared" si="8"/>
        <v>-0.35643288809963625</v>
      </c>
      <c r="L99" s="12">
        <f t="shared" si="9"/>
        <v>1.9039243172591962</v>
      </c>
      <c r="M99" s="9" t="s">
        <v>362</v>
      </c>
      <c r="N99" s="9" t="s">
        <v>444</v>
      </c>
      <c r="O99" s="70" t="s">
        <v>462</v>
      </c>
      <c r="P99" s="8" t="s">
        <v>464</v>
      </c>
      <c r="Q99" s="9" t="s">
        <v>434</v>
      </c>
      <c r="R99" s="12" t="s">
        <v>15</v>
      </c>
      <c r="S99" s="70">
        <v>15</v>
      </c>
      <c r="T99" s="70">
        <v>5</v>
      </c>
      <c r="U99" s="60"/>
      <c r="V99" s="70"/>
      <c r="W99" s="70">
        <v>0</v>
      </c>
      <c r="X99" s="70">
        <v>0</v>
      </c>
      <c r="Y99" s="12" t="s">
        <v>448</v>
      </c>
      <c r="AA99" s="12"/>
      <c r="AB99" s="9"/>
      <c r="AC99" s="9"/>
      <c r="AD99" s="9"/>
      <c r="AE99" s="12"/>
    </row>
    <row r="100" spans="1:41">
      <c r="A100" s="9" t="s">
        <v>10</v>
      </c>
      <c r="B100" s="9" t="s">
        <v>411</v>
      </c>
      <c r="C100" s="9" t="s">
        <v>363</v>
      </c>
      <c r="D100" s="9" t="s">
        <v>18</v>
      </c>
      <c r="E100" s="9" t="s">
        <v>18</v>
      </c>
      <c r="F100" s="9" t="s">
        <v>12</v>
      </c>
      <c r="G100" s="9" t="s">
        <v>455</v>
      </c>
      <c r="H100" s="9">
        <v>-0.36160259964774699</v>
      </c>
      <c r="I100" s="9">
        <v>3.8804467896446801E-2</v>
      </c>
      <c r="J100" s="9">
        <f t="shared" si="7"/>
        <v>0.19698849686326053</v>
      </c>
      <c r="K100" s="10">
        <f t="shared" si="8"/>
        <v>-0.74770005349973756</v>
      </c>
      <c r="L100" s="12">
        <f t="shared" si="9"/>
        <v>2.4494854204243632E-2</v>
      </c>
      <c r="M100" s="9" t="s">
        <v>430</v>
      </c>
      <c r="N100" s="9" t="s">
        <v>451</v>
      </c>
      <c r="O100" s="9" t="s">
        <v>462</v>
      </c>
      <c r="P100" s="9" t="s">
        <v>465</v>
      </c>
      <c r="Q100" s="9" t="s">
        <v>434</v>
      </c>
      <c r="R100" s="12" t="s">
        <v>12</v>
      </c>
      <c r="S100" s="9">
        <v>55</v>
      </c>
      <c r="T100" s="12">
        <v>28</v>
      </c>
      <c r="W100" s="9">
        <v>0.04</v>
      </c>
      <c r="X100" s="9">
        <v>0.19</v>
      </c>
      <c r="Y100" s="12" t="s">
        <v>448</v>
      </c>
      <c r="AA100" s="12"/>
      <c r="AB100" s="9"/>
      <c r="AC100" s="9"/>
      <c r="AD100" s="9"/>
      <c r="AE100" s="12"/>
    </row>
    <row r="101" spans="1:41">
      <c r="G101" s="9" t="s">
        <v>458</v>
      </c>
      <c r="H101" s="9">
        <v>-0.357134496739346</v>
      </c>
      <c r="I101" s="9">
        <v>7.5356796849539595E-2</v>
      </c>
      <c r="J101" s="9">
        <f t="shared" si="7"/>
        <v>0.27451192478568137</v>
      </c>
      <c r="K101" s="10">
        <f t="shared" si="8"/>
        <v>-0.89517786931928156</v>
      </c>
      <c r="L101" s="12">
        <f t="shared" si="9"/>
        <v>0.18090887584058951</v>
      </c>
      <c r="M101" s="9" t="s">
        <v>363</v>
      </c>
      <c r="N101" s="9" t="s">
        <v>451</v>
      </c>
      <c r="O101" s="9" t="s">
        <v>462</v>
      </c>
      <c r="P101" s="9" t="s">
        <v>465</v>
      </c>
      <c r="Q101" s="9" t="s">
        <v>434</v>
      </c>
      <c r="R101" s="12" t="s">
        <v>12</v>
      </c>
      <c r="S101" s="9">
        <v>50</v>
      </c>
      <c r="T101" s="12">
        <v>26</v>
      </c>
      <c r="W101" s="9">
        <v>0.5</v>
      </c>
      <c r="X101" s="9">
        <v>1.82</v>
      </c>
      <c r="Y101" s="12" t="s">
        <v>448</v>
      </c>
      <c r="AA101" s="12"/>
      <c r="AB101" s="9"/>
      <c r="AC101" s="9"/>
      <c r="AD101" s="9"/>
      <c r="AE101" s="12"/>
    </row>
    <row r="102" spans="1:41" s="70" customFormat="1">
      <c r="A102" s="70" t="s">
        <v>11</v>
      </c>
      <c r="B102" s="70" t="s">
        <v>412</v>
      </c>
      <c r="C102" s="70" t="s">
        <v>327</v>
      </c>
      <c r="D102" s="70" t="s">
        <v>204</v>
      </c>
      <c r="E102" s="70" t="s">
        <v>204</v>
      </c>
      <c r="F102" s="70" t="s">
        <v>221</v>
      </c>
      <c r="G102" s="70" t="s">
        <v>455</v>
      </c>
      <c r="H102" s="8">
        <v>0.23069999999999999</v>
      </c>
      <c r="I102" s="8">
        <v>3.2800000000000003E-2</v>
      </c>
      <c r="J102" s="8">
        <f t="shared" ref="J102:J105" si="10">SQRT(I102)</f>
        <v>0.18110770276274835</v>
      </c>
      <c r="K102" s="8">
        <f t="shared" ref="K102:K105" si="11">H102-(1.96*J102)</f>
        <v>-0.12427109741498674</v>
      </c>
      <c r="L102" s="149">
        <f t="shared" ref="L102:L105" si="12">H102+(1.96*J102)</f>
        <v>0.58567109741498669</v>
      </c>
      <c r="M102" s="8" t="s">
        <v>430</v>
      </c>
      <c r="N102" s="8" t="s">
        <v>444</v>
      </c>
      <c r="O102" s="8" t="s">
        <v>462</v>
      </c>
      <c r="P102" s="8" t="s">
        <v>638</v>
      </c>
      <c r="Q102" s="8" t="s">
        <v>434</v>
      </c>
      <c r="R102" s="149" t="s">
        <v>469</v>
      </c>
      <c r="S102" s="8">
        <v>64</v>
      </c>
      <c r="T102" s="149">
        <v>57</v>
      </c>
      <c r="U102" s="8"/>
      <c r="V102" s="8"/>
      <c r="W102" s="8">
        <v>6.45</v>
      </c>
      <c r="X102" s="8">
        <v>16.91</v>
      </c>
      <c r="Y102" s="149" t="s">
        <v>448</v>
      </c>
      <c r="Z102" s="8"/>
      <c r="AA102" s="151"/>
      <c r="AB102" s="152"/>
      <c r="AC102" s="152"/>
      <c r="AD102" s="152"/>
      <c r="AE102" s="153"/>
      <c r="AF102" s="8"/>
      <c r="AG102" s="8"/>
      <c r="AH102" s="8"/>
      <c r="AI102" s="8"/>
      <c r="AJ102" s="8"/>
      <c r="AK102" s="149"/>
      <c r="AL102" s="8"/>
      <c r="AM102" s="8"/>
      <c r="AN102" s="149"/>
      <c r="AO102" s="154"/>
    </row>
    <row r="103" spans="1:41" s="70" customFormat="1">
      <c r="A103" s="8"/>
      <c r="B103" s="8"/>
      <c r="C103" s="8"/>
      <c r="D103" s="8"/>
      <c r="E103" s="8"/>
      <c r="F103" s="8"/>
      <c r="G103" s="70" t="s">
        <v>458</v>
      </c>
      <c r="H103" s="8">
        <v>0.2324</v>
      </c>
      <c r="I103" s="8">
        <v>3.5999999999999997E-2</v>
      </c>
      <c r="J103" s="8">
        <f t="shared" si="10"/>
        <v>0.18973665961010275</v>
      </c>
      <c r="K103" s="8">
        <f t="shared" si="11"/>
        <v>-0.13948385283580139</v>
      </c>
      <c r="L103" s="149">
        <f t="shared" si="12"/>
        <v>0.60428385283580144</v>
      </c>
      <c r="M103" s="8" t="s">
        <v>327</v>
      </c>
      <c r="N103" s="8" t="s">
        <v>444</v>
      </c>
      <c r="O103" s="8" t="s">
        <v>462</v>
      </c>
      <c r="P103" s="8" t="s">
        <v>638</v>
      </c>
      <c r="Q103" s="8" t="s">
        <v>434</v>
      </c>
      <c r="R103" s="149" t="s">
        <v>469</v>
      </c>
      <c r="S103" s="8">
        <v>59</v>
      </c>
      <c r="T103" s="149">
        <v>55</v>
      </c>
      <c r="U103" s="8"/>
      <c r="V103" s="8"/>
      <c r="W103" s="8">
        <v>3.38</v>
      </c>
      <c r="X103" s="8">
        <v>7.67</v>
      </c>
      <c r="Y103" s="149" t="s">
        <v>448</v>
      </c>
      <c r="Z103" s="8"/>
      <c r="AA103" s="151"/>
      <c r="AB103" s="152"/>
      <c r="AC103" s="152"/>
      <c r="AD103" s="152"/>
      <c r="AE103" s="153"/>
      <c r="AF103" s="8"/>
      <c r="AG103" s="8"/>
      <c r="AH103" s="8"/>
      <c r="AI103" s="8"/>
      <c r="AJ103" s="8"/>
      <c r="AK103" s="149"/>
      <c r="AL103" s="8"/>
      <c r="AM103" s="8"/>
      <c r="AN103" s="149"/>
      <c r="AO103" s="154"/>
    </row>
    <row r="104" spans="1:41" s="70" customFormat="1">
      <c r="A104" s="70" t="s">
        <v>11</v>
      </c>
      <c r="B104" s="70" t="s">
        <v>412</v>
      </c>
      <c r="C104" s="70" t="s">
        <v>327</v>
      </c>
      <c r="D104" s="70" t="s">
        <v>204</v>
      </c>
      <c r="E104" s="70" t="s">
        <v>204</v>
      </c>
      <c r="F104" s="70" t="s">
        <v>221</v>
      </c>
      <c r="G104" s="70" t="s">
        <v>455</v>
      </c>
      <c r="H104" s="8">
        <v>0.31380000000000002</v>
      </c>
      <c r="I104" s="8">
        <v>3.3000000000000002E-2</v>
      </c>
      <c r="J104" s="8">
        <f t="shared" si="10"/>
        <v>0.18165902124584951</v>
      </c>
      <c r="K104" s="8">
        <f t="shared" si="11"/>
        <v>-4.2251681641864991E-2</v>
      </c>
      <c r="L104" s="149">
        <f t="shared" si="12"/>
        <v>0.66985168164186504</v>
      </c>
      <c r="M104" s="8" t="s">
        <v>430</v>
      </c>
      <c r="N104" s="8" t="s">
        <v>431</v>
      </c>
      <c r="O104" s="8" t="s">
        <v>462</v>
      </c>
      <c r="P104" s="8" t="s">
        <v>638</v>
      </c>
      <c r="Q104" s="8" t="s">
        <v>434</v>
      </c>
      <c r="R104" s="149" t="s">
        <v>469</v>
      </c>
      <c r="S104" s="8">
        <v>64</v>
      </c>
      <c r="T104" s="149">
        <v>52</v>
      </c>
      <c r="U104" s="8"/>
      <c r="V104" s="8"/>
      <c r="W104" s="8">
        <v>11.54</v>
      </c>
      <c r="X104" s="8">
        <v>22.48</v>
      </c>
      <c r="Y104" s="149" t="s">
        <v>448</v>
      </c>
      <c r="Z104" s="8"/>
      <c r="AA104" s="151"/>
      <c r="AB104" s="152"/>
      <c r="AC104" s="152"/>
      <c r="AD104" s="152"/>
      <c r="AE104" s="153"/>
      <c r="AF104" s="8"/>
      <c r="AG104" s="8"/>
      <c r="AH104" s="8"/>
      <c r="AI104" s="8"/>
      <c r="AJ104" s="8"/>
      <c r="AK104" s="149"/>
      <c r="AL104" s="8"/>
      <c r="AM104" s="8"/>
      <c r="AN104" s="149"/>
      <c r="AO104" s="154"/>
    </row>
    <row r="105" spans="1:41" s="70" customFormat="1">
      <c r="A105" s="8"/>
      <c r="B105" s="8"/>
      <c r="C105" s="8"/>
      <c r="D105" s="8"/>
      <c r="E105" s="8"/>
      <c r="F105" s="8"/>
      <c r="G105" s="70" t="s">
        <v>458</v>
      </c>
      <c r="H105" s="8">
        <v>0.31840000000000002</v>
      </c>
      <c r="I105" s="8">
        <v>3.8600000000000002E-2</v>
      </c>
      <c r="J105" s="8">
        <f t="shared" si="10"/>
        <v>0.19646882704388502</v>
      </c>
      <c r="K105" s="8">
        <f t="shared" si="11"/>
        <v>-6.667890100601459E-2</v>
      </c>
      <c r="L105" s="149">
        <f t="shared" si="12"/>
        <v>0.70347890100601462</v>
      </c>
      <c r="M105" s="8" t="s">
        <v>327</v>
      </c>
      <c r="N105" s="8" t="s">
        <v>431</v>
      </c>
      <c r="O105" s="8" t="s">
        <v>462</v>
      </c>
      <c r="P105" s="8" t="s">
        <v>638</v>
      </c>
      <c r="Q105" s="8" t="s">
        <v>434</v>
      </c>
      <c r="R105" s="149" t="s">
        <v>469</v>
      </c>
      <c r="S105" s="8">
        <v>59</v>
      </c>
      <c r="T105" s="149">
        <v>53</v>
      </c>
      <c r="U105" s="8"/>
      <c r="V105" s="8"/>
      <c r="W105" s="8">
        <v>5.86</v>
      </c>
      <c r="X105" s="8">
        <v>11.6</v>
      </c>
      <c r="Y105" s="149" t="s">
        <v>448</v>
      </c>
      <c r="Z105" s="8"/>
      <c r="AA105" s="151"/>
      <c r="AB105" s="152"/>
      <c r="AC105" s="152"/>
      <c r="AD105" s="152"/>
      <c r="AE105" s="153"/>
      <c r="AF105" s="8"/>
      <c r="AG105" s="8"/>
      <c r="AH105" s="8"/>
      <c r="AI105" s="8"/>
      <c r="AJ105" s="8"/>
      <c r="AK105" s="149"/>
      <c r="AL105" s="8"/>
      <c r="AM105" s="8"/>
      <c r="AN105" s="149"/>
      <c r="AO105" s="154"/>
    </row>
    <row r="106" spans="1:41" s="70" customFormat="1">
      <c r="A106" s="70" t="s">
        <v>11</v>
      </c>
      <c r="B106" s="70" t="s">
        <v>412</v>
      </c>
      <c r="C106" s="70" t="s">
        <v>327</v>
      </c>
      <c r="D106" s="70" t="s">
        <v>204</v>
      </c>
      <c r="E106" s="70" t="s">
        <v>204</v>
      </c>
      <c r="F106" s="70" t="s">
        <v>221</v>
      </c>
      <c r="G106" s="70" t="s">
        <v>455</v>
      </c>
      <c r="H106" s="8">
        <v>0.16370000000000001</v>
      </c>
      <c r="I106" s="8">
        <v>3.27E-2</v>
      </c>
      <c r="J106" s="8">
        <f t="shared" si="7"/>
        <v>0.18083141320025126</v>
      </c>
      <c r="K106" s="8">
        <f t="shared" si="8"/>
        <v>-0.19072956987249245</v>
      </c>
      <c r="L106" s="149">
        <f t="shared" si="9"/>
        <v>0.51812956987249248</v>
      </c>
      <c r="M106" s="8" t="s">
        <v>430</v>
      </c>
      <c r="N106" s="8" t="s">
        <v>444</v>
      </c>
      <c r="O106" s="8" t="s">
        <v>462</v>
      </c>
      <c r="P106" s="8" t="s">
        <v>466</v>
      </c>
      <c r="Q106" s="8" t="s">
        <v>434</v>
      </c>
      <c r="R106" s="149" t="s">
        <v>469</v>
      </c>
      <c r="S106" s="8">
        <v>64</v>
      </c>
      <c r="T106" s="149">
        <v>57</v>
      </c>
      <c r="U106" s="8"/>
      <c r="V106" s="8"/>
      <c r="W106" s="8">
        <v>2.38</v>
      </c>
      <c r="X106" s="8">
        <v>6.49</v>
      </c>
      <c r="Y106" s="149" t="s">
        <v>448</v>
      </c>
      <c r="Z106" s="8"/>
      <c r="AA106" s="151"/>
      <c r="AB106" s="152"/>
      <c r="AC106" s="152"/>
      <c r="AD106" s="152"/>
      <c r="AE106" s="153"/>
      <c r="AF106" s="8"/>
      <c r="AG106" s="8"/>
      <c r="AH106" s="8"/>
      <c r="AI106" s="8"/>
      <c r="AJ106" s="8"/>
      <c r="AK106" s="149"/>
      <c r="AL106" s="8"/>
      <c r="AM106" s="8"/>
      <c r="AN106" s="149"/>
      <c r="AO106" s="154"/>
    </row>
    <row r="107" spans="1:41" s="70" customFormat="1">
      <c r="A107" s="8"/>
      <c r="B107" s="8"/>
      <c r="C107" s="8"/>
      <c r="D107" s="8"/>
      <c r="E107" s="8"/>
      <c r="F107" s="8"/>
      <c r="G107" s="70" t="s">
        <v>458</v>
      </c>
      <c r="H107" s="8">
        <v>0.16450000000000001</v>
      </c>
      <c r="I107" s="8">
        <v>3.5799999999999998E-2</v>
      </c>
      <c r="J107" s="8">
        <f t="shared" si="7"/>
        <v>0.18920887928424501</v>
      </c>
      <c r="K107" s="8">
        <f t="shared" si="8"/>
        <v>-0.20634940339712018</v>
      </c>
      <c r="L107" s="149">
        <f t="shared" si="9"/>
        <v>0.53534940339712023</v>
      </c>
      <c r="M107" s="8" t="s">
        <v>327</v>
      </c>
      <c r="N107" s="8" t="s">
        <v>444</v>
      </c>
      <c r="O107" s="8" t="s">
        <v>462</v>
      </c>
      <c r="P107" s="8" t="s">
        <v>466</v>
      </c>
      <c r="Q107" s="8" t="s">
        <v>434</v>
      </c>
      <c r="R107" s="149" t="s">
        <v>469</v>
      </c>
      <c r="S107" s="8">
        <v>59</v>
      </c>
      <c r="T107" s="149">
        <v>55</v>
      </c>
      <c r="U107" s="8"/>
      <c r="V107" s="8"/>
      <c r="W107" s="8">
        <v>1.49</v>
      </c>
      <c r="X107" s="8">
        <v>3.99</v>
      </c>
      <c r="Y107" s="149" t="s">
        <v>448</v>
      </c>
      <c r="Z107" s="8"/>
      <c r="AA107" s="151"/>
      <c r="AB107" s="152"/>
      <c r="AC107" s="152"/>
      <c r="AD107" s="152"/>
      <c r="AE107" s="153"/>
      <c r="AF107" s="8"/>
      <c r="AG107" s="8"/>
      <c r="AH107" s="8"/>
      <c r="AI107" s="8"/>
      <c r="AJ107" s="8"/>
      <c r="AK107" s="149"/>
      <c r="AL107" s="8"/>
      <c r="AM107" s="8"/>
      <c r="AN107" s="149"/>
      <c r="AO107" s="154"/>
    </row>
    <row r="108" spans="1:41" s="70" customFormat="1">
      <c r="A108" s="70" t="s">
        <v>11</v>
      </c>
      <c r="B108" s="70" t="s">
        <v>412</v>
      </c>
      <c r="C108" s="70" t="s">
        <v>327</v>
      </c>
      <c r="D108" s="70" t="s">
        <v>204</v>
      </c>
      <c r="E108" s="70" t="s">
        <v>204</v>
      </c>
      <c r="F108" s="70" t="s">
        <v>221</v>
      </c>
      <c r="G108" s="70" t="s">
        <v>455</v>
      </c>
      <c r="H108" s="8">
        <v>0.13619999999999999</v>
      </c>
      <c r="I108" s="8">
        <v>3.2599999999999997E-2</v>
      </c>
      <c r="J108" s="8">
        <f t="shared" ref="J108:J109" si="13">SQRT(I108)</f>
        <v>0.18055470085267789</v>
      </c>
      <c r="K108" s="8">
        <f t="shared" ref="K108:K109" si="14">H108-(1.96*J108)</f>
        <v>-0.21768721367124866</v>
      </c>
      <c r="L108" s="149">
        <f t="shared" ref="L108:L109" si="15">H108+(1.96*J108)</f>
        <v>0.49008721367124863</v>
      </c>
      <c r="M108" s="8" t="s">
        <v>430</v>
      </c>
      <c r="N108" s="8" t="s">
        <v>431</v>
      </c>
      <c r="O108" s="8" t="s">
        <v>462</v>
      </c>
      <c r="P108" s="8" t="s">
        <v>466</v>
      </c>
      <c r="Q108" s="8" t="s">
        <v>434</v>
      </c>
      <c r="R108" s="149" t="s">
        <v>469</v>
      </c>
      <c r="S108" s="8">
        <v>64</v>
      </c>
      <c r="T108" s="149">
        <v>52</v>
      </c>
      <c r="U108" s="8"/>
      <c r="V108" s="8"/>
      <c r="W108" s="8">
        <v>4.46</v>
      </c>
      <c r="X108" s="8">
        <v>9.33</v>
      </c>
      <c r="Y108" s="149" t="s">
        <v>448</v>
      </c>
      <c r="Z108" s="8"/>
      <c r="AA108" s="151"/>
      <c r="AB108" s="152"/>
      <c r="AC108" s="152"/>
      <c r="AD108" s="152"/>
      <c r="AE108" s="153"/>
      <c r="AF108" s="8"/>
      <c r="AG108" s="8"/>
      <c r="AH108" s="8"/>
      <c r="AI108" s="8"/>
      <c r="AJ108" s="8"/>
      <c r="AK108" s="149"/>
      <c r="AL108" s="8"/>
      <c r="AM108" s="8"/>
      <c r="AN108" s="149"/>
      <c r="AO108" s="154"/>
    </row>
    <row r="109" spans="1:41" s="70" customFormat="1">
      <c r="A109" s="8"/>
      <c r="B109" s="8"/>
      <c r="C109" s="8"/>
      <c r="D109" s="8"/>
      <c r="E109" s="8"/>
      <c r="F109" s="8"/>
      <c r="G109" s="70" t="s">
        <v>458</v>
      </c>
      <c r="H109" s="8">
        <v>0.13639999999999999</v>
      </c>
      <c r="I109" s="8">
        <v>3.8199999999999998E-2</v>
      </c>
      <c r="J109" s="8">
        <f t="shared" si="13"/>
        <v>0.19544820285692063</v>
      </c>
      <c r="K109" s="8">
        <f t="shared" si="14"/>
        <v>-0.24667847759956443</v>
      </c>
      <c r="L109" s="149">
        <f t="shared" si="15"/>
        <v>0.51947847759956445</v>
      </c>
      <c r="M109" s="8" t="s">
        <v>327</v>
      </c>
      <c r="N109" s="8" t="s">
        <v>431</v>
      </c>
      <c r="O109" s="8" t="s">
        <v>462</v>
      </c>
      <c r="P109" s="8" t="s">
        <v>466</v>
      </c>
      <c r="Q109" s="8" t="s">
        <v>434</v>
      </c>
      <c r="R109" s="149" t="s">
        <v>469</v>
      </c>
      <c r="S109" s="8">
        <v>59</v>
      </c>
      <c r="T109" s="149">
        <v>53</v>
      </c>
      <c r="U109" s="8"/>
      <c r="V109" s="8"/>
      <c r="W109" s="8">
        <v>3.23</v>
      </c>
      <c r="X109" s="8">
        <v>8.6999999999999993</v>
      </c>
      <c r="Y109" s="149" t="s">
        <v>448</v>
      </c>
      <c r="Z109" s="8"/>
      <c r="AA109" s="151"/>
      <c r="AB109" s="152"/>
      <c r="AC109" s="152"/>
      <c r="AD109" s="152"/>
      <c r="AE109" s="153"/>
      <c r="AF109" s="8"/>
      <c r="AG109" s="8"/>
      <c r="AH109" s="8"/>
      <c r="AI109" s="8"/>
      <c r="AJ109" s="8"/>
      <c r="AK109" s="149"/>
      <c r="AL109" s="8"/>
      <c r="AM109" s="8"/>
      <c r="AN109" s="149"/>
      <c r="AO109" s="154"/>
    </row>
    <row r="110" spans="1:41">
      <c r="A110" s="9" t="s">
        <v>11</v>
      </c>
      <c r="B110" s="9" t="s">
        <v>412</v>
      </c>
      <c r="C110" s="9" t="s">
        <v>327</v>
      </c>
      <c r="D110" s="9" t="s">
        <v>204</v>
      </c>
      <c r="E110" s="9" t="s">
        <v>204</v>
      </c>
      <c r="F110" s="9" t="s">
        <v>221</v>
      </c>
      <c r="G110" s="9" t="s">
        <v>455</v>
      </c>
      <c r="H110" s="9">
        <v>9.4646349754317696E-2</v>
      </c>
      <c r="I110" s="9">
        <v>3.2610566898152601E-2</v>
      </c>
      <c r="J110" s="9">
        <f t="shared" si="7"/>
        <v>0.18058396079982464</v>
      </c>
      <c r="K110" s="10">
        <f t="shared" si="8"/>
        <v>-0.25929821341333859</v>
      </c>
      <c r="L110" s="12">
        <f t="shared" si="9"/>
        <v>0.44859091292197395</v>
      </c>
      <c r="M110" s="9" t="s">
        <v>430</v>
      </c>
      <c r="N110" s="9" t="s">
        <v>431</v>
      </c>
      <c r="O110" s="9" t="s">
        <v>462</v>
      </c>
      <c r="P110" s="9" t="s">
        <v>466</v>
      </c>
      <c r="Q110" s="9" t="s">
        <v>434</v>
      </c>
      <c r="R110" s="12" t="s">
        <v>454</v>
      </c>
      <c r="S110" s="9">
        <v>64</v>
      </c>
      <c r="T110" s="12">
        <v>52</v>
      </c>
      <c r="W110" s="9">
        <v>3.8</v>
      </c>
      <c r="X110" s="9">
        <v>8.4</v>
      </c>
      <c r="Y110" s="12" t="s">
        <v>448</v>
      </c>
      <c r="AA110" s="12"/>
      <c r="AB110" s="9"/>
      <c r="AC110" s="9"/>
      <c r="AD110" s="9"/>
      <c r="AE110" s="12"/>
    </row>
    <row r="111" spans="1:41" ht="16" thickBot="1">
      <c r="A111" s="80"/>
      <c r="B111" s="80"/>
      <c r="C111" s="80"/>
      <c r="D111" s="80"/>
      <c r="E111" s="80"/>
      <c r="F111" s="80"/>
      <c r="G111" s="80" t="s">
        <v>458</v>
      </c>
      <c r="H111" s="80">
        <v>9.4542644117290797E-2</v>
      </c>
      <c r="I111" s="80">
        <v>3.8141257147436297E-2</v>
      </c>
      <c r="J111" s="80">
        <f t="shared" si="7"/>
        <v>0.19529786774933386</v>
      </c>
      <c r="K111" s="80">
        <f t="shared" si="8"/>
        <v>-0.28824117667140353</v>
      </c>
      <c r="L111" s="88">
        <f t="shared" si="9"/>
        <v>0.47732646490598513</v>
      </c>
      <c r="M111" s="80" t="s">
        <v>327</v>
      </c>
      <c r="N111" s="80" t="s">
        <v>431</v>
      </c>
      <c r="O111" s="80" t="s">
        <v>462</v>
      </c>
      <c r="P111" s="80" t="s">
        <v>466</v>
      </c>
      <c r="Q111" s="80" t="s">
        <v>434</v>
      </c>
      <c r="R111" s="88" t="s">
        <v>454</v>
      </c>
      <c r="S111" s="80">
        <v>59</v>
      </c>
      <c r="T111" s="88">
        <v>53</v>
      </c>
      <c r="U111" s="80"/>
      <c r="V111" s="80"/>
      <c r="W111" s="80">
        <v>3</v>
      </c>
      <c r="X111" s="80">
        <v>8.4</v>
      </c>
      <c r="Y111" s="88" t="s">
        <v>448</v>
      </c>
      <c r="Z111" s="80"/>
      <c r="AA111" s="88"/>
      <c r="AB111" s="80"/>
      <c r="AC111" s="80"/>
      <c r="AD111" s="80"/>
      <c r="AE111" s="88"/>
      <c r="AF111" s="80"/>
      <c r="AG111" s="80"/>
      <c r="AH111" s="80"/>
      <c r="AI111" s="80"/>
      <c r="AJ111" s="80"/>
      <c r="AK111" s="88"/>
      <c r="AL111" s="80"/>
      <c r="AM111" s="80"/>
      <c r="AN111" s="88"/>
      <c r="AO111" s="92"/>
    </row>
    <row r="112" spans="1:41">
      <c r="A112" s="9" t="s">
        <v>10</v>
      </c>
      <c r="B112" s="9" t="s">
        <v>384</v>
      </c>
      <c r="C112" s="9" t="s">
        <v>327</v>
      </c>
      <c r="D112" s="9" t="s">
        <v>204</v>
      </c>
      <c r="E112" s="9" t="s">
        <v>204</v>
      </c>
      <c r="F112" s="9" t="s">
        <v>6</v>
      </c>
      <c r="G112" s="9" t="s">
        <v>455</v>
      </c>
      <c r="H112" s="9">
        <v>-0.48062911241262302</v>
      </c>
      <c r="I112" s="9">
        <v>2.4773534433050599E-2</v>
      </c>
      <c r="J112" s="9">
        <f t="shared" si="7"/>
        <v>0.1573961067912755</v>
      </c>
      <c r="K112" s="10">
        <f t="shared" si="8"/>
        <v>-0.78912548172352293</v>
      </c>
      <c r="L112" s="12">
        <f t="shared" si="9"/>
        <v>-0.17213274310172305</v>
      </c>
      <c r="M112" s="9" t="s">
        <v>430</v>
      </c>
      <c r="N112" s="9" t="s">
        <v>444</v>
      </c>
      <c r="O112" s="9" t="s">
        <v>467</v>
      </c>
      <c r="P112" s="9" t="s">
        <v>468</v>
      </c>
      <c r="Q112" s="9" t="s">
        <v>434</v>
      </c>
      <c r="R112" s="12" t="s">
        <v>6</v>
      </c>
      <c r="S112" s="9">
        <v>93</v>
      </c>
      <c r="T112" s="12">
        <v>62</v>
      </c>
      <c r="U112" s="60"/>
      <c r="V112" s="70"/>
      <c r="W112" s="9">
        <v>1.1000000000000001</v>
      </c>
      <c r="X112" s="9">
        <v>1.1000000000000001</v>
      </c>
      <c r="Y112" s="12" t="s">
        <v>448</v>
      </c>
      <c r="AA112" s="12"/>
      <c r="AB112" s="9"/>
      <c r="AC112" s="9"/>
      <c r="AD112" s="9"/>
      <c r="AE112" s="12"/>
    </row>
    <row r="113" spans="1:31">
      <c r="G113" s="9" t="s">
        <v>458</v>
      </c>
      <c r="H113" s="9">
        <v>-0.48511414643774498</v>
      </c>
      <c r="I113" s="9">
        <v>4.1661682641445402E-2</v>
      </c>
      <c r="J113" s="9">
        <f t="shared" si="7"/>
        <v>0.204111936548173</v>
      </c>
      <c r="K113" s="10">
        <f t="shared" si="8"/>
        <v>-0.88517354207216403</v>
      </c>
      <c r="L113" s="12">
        <f t="shared" si="9"/>
        <v>-8.5054750803325918E-2</v>
      </c>
      <c r="M113" s="9" t="s">
        <v>327</v>
      </c>
      <c r="N113" s="9" t="s">
        <v>444</v>
      </c>
      <c r="O113" s="9" t="s">
        <v>467</v>
      </c>
      <c r="P113" s="9" t="s">
        <v>468</v>
      </c>
      <c r="Q113" s="9" t="s">
        <v>434</v>
      </c>
      <c r="R113" s="12" t="s">
        <v>6</v>
      </c>
      <c r="S113" s="9">
        <v>75</v>
      </c>
      <c r="T113" s="12">
        <v>41</v>
      </c>
      <c r="U113" s="60"/>
      <c r="V113" s="70"/>
      <c r="W113" s="9">
        <v>1.7</v>
      </c>
      <c r="X113" s="9">
        <v>1.4</v>
      </c>
      <c r="Y113" s="12" t="s">
        <v>448</v>
      </c>
      <c r="AA113" s="12"/>
      <c r="AB113" s="9"/>
      <c r="AC113" s="9"/>
      <c r="AD113" s="9"/>
      <c r="AE113" s="12"/>
    </row>
    <row r="114" spans="1:31">
      <c r="A114" s="9" t="s">
        <v>10</v>
      </c>
      <c r="B114" s="9" t="s">
        <v>384</v>
      </c>
      <c r="C114" s="9" t="s">
        <v>327</v>
      </c>
      <c r="D114" s="9" t="s">
        <v>204</v>
      </c>
      <c r="E114" s="9" t="s">
        <v>204</v>
      </c>
      <c r="F114" s="9" t="s">
        <v>6</v>
      </c>
      <c r="G114" s="9" t="s">
        <v>455</v>
      </c>
      <c r="H114" s="9">
        <v>-0.31909035105964401</v>
      </c>
      <c r="I114" s="9">
        <v>2.4389053208172098E-2</v>
      </c>
      <c r="J114" s="9">
        <f t="shared" si="7"/>
        <v>0.15616994976041998</v>
      </c>
      <c r="K114" s="10">
        <f t="shared" si="8"/>
        <v>-0.62518345259006713</v>
      </c>
      <c r="L114" s="12">
        <f t="shared" si="9"/>
        <v>-1.2997249529220878E-2</v>
      </c>
      <c r="M114" s="9" t="s">
        <v>430</v>
      </c>
      <c r="N114" s="9" t="s">
        <v>459</v>
      </c>
      <c r="O114" s="9" t="s">
        <v>467</v>
      </c>
      <c r="P114" s="9" t="s">
        <v>468</v>
      </c>
      <c r="Q114" s="9" t="s">
        <v>434</v>
      </c>
      <c r="R114" s="12" t="s">
        <v>6</v>
      </c>
      <c r="S114" s="9">
        <v>93</v>
      </c>
      <c r="T114" s="12">
        <v>53</v>
      </c>
      <c r="U114" s="60"/>
      <c r="V114" s="70"/>
      <c r="W114" s="9">
        <v>1</v>
      </c>
      <c r="X114" s="9">
        <v>1</v>
      </c>
      <c r="Y114" s="12" t="s">
        <v>448</v>
      </c>
      <c r="AA114" s="12"/>
      <c r="AB114" s="9"/>
      <c r="AC114" s="9"/>
      <c r="AD114" s="9"/>
      <c r="AE114" s="12"/>
    </row>
    <row r="115" spans="1:31">
      <c r="G115" s="9" t="s">
        <v>458</v>
      </c>
      <c r="H115" s="9">
        <v>-0.31857806439942299</v>
      </c>
      <c r="I115" s="9">
        <v>4.3211616670017702E-2</v>
      </c>
      <c r="J115" s="9">
        <f t="shared" si="7"/>
        <v>0.20787404039470081</v>
      </c>
      <c r="K115" s="10">
        <f t="shared" si="8"/>
        <v>-0.72601118357303651</v>
      </c>
      <c r="L115" s="12">
        <f t="shared" si="9"/>
        <v>8.8855054774190589E-2</v>
      </c>
      <c r="M115" s="9" t="s">
        <v>327</v>
      </c>
      <c r="N115" s="9" t="s">
        <v>459</v>
      </c>
      <c r="O115" s="9" t="s">
        <v>467</v>
      </c>
      <c r="P115" s="9" t="s">
        <v>468</v>
      </c>
      <c r="Q115" s="9" t="s">
        <v>434</v>
      </c>
      <c r="R115" s="12" t="s">
        <v>6</v>
      </c>
      <c r="S115" s="9">
        <v>75</v>
      </c>
      <c r="T115" s="12">
        <v>42</v>
      </c>
      <c r="U115" s="60"/>
      <c r="V115" s="70"/>
      <c r="W115" s="9">
        <v>1.4</v>
      </c>
      <c r="X115" s="9">
        <v>1.5</v>
      </c>
      <c r="Y115" s="12" t="s">
        <v>448</v>
      </c>
      <c r="AA115" s="12"/>
      <c r="AB115" s="9"/>
      <c r="AC115" s="9"/>
      <c r="AD115" s="9"/>
      <c r="AE115" s="12"/>
    </row>
    <row r="116" spans="1:31">
      <c r="A116" s="9" t="s">
        <v>10</v>
      </c>
      <c r="B116" s="9" t="s">
        <v>384</v>
      </c>
      <c r="C116" s="9" t="s">
        <v>327</v>
      </c>
      <c r="D116" s="9" t="s">
        <v>204</v>
      </c>
      <c r="E116" s="9" t="s">
        <v>204</v>
      </c>
      <c r="F116" s="9" t="s">
        <v>6</v>
      </c>
      <c r="G116" s="9" t="s">
        <v>455</v>
      </c>
      <c r="H116" s="9">
        <v>-0.142955050024237</v>
      </c>
      <c r="I116" s="9">
        <v>2.41468433694461E-2</v>
      </c>
      <c r="J116" s="9">
        <f t="shared" si="7"/>
        <v>0.15539254605497041</v>
      </c>
      <c r="K116" s="10">
        <f t="shared" si="8"/>
        <v>-0.44752444029197902</v>
      </c>
      <c r="L116" s="12">
        <f t="shared" si="9"/>
        <v>0.16161434024350499</v>
      </c>
      <c r="M116" s="9" t="s">
        <v>430</v>
      </c>
      <c r="N116" s="9" t="s">
        <v>431</v>
      </c>
      <c r="O116" s="9" t="s">
        <v>467</v>
      </c>
      <c r="P116" s="9" t="s">
        <v>468</v>
      </c>
      <c r="Q116" s="9" t="s">
        <v>434</v>
      </c>
      <c r="R116" s="12" t="s">
        <v>6</v>
      </c>
      <c r="S116" s="9">
        <v>93</v>
      </c>
      <c r="T116" s="12">
        <v>70</v>
      </c>
      <c r="U116" s="60"/>
      <c r="V116" s="70"/>
      <c r="W116" s="9">
        <v>1.1000000000000001</v>
      </c>
      <c r="X116" s="9">
        <v>1.3</v>
      </c>
      <c r="Y116" s="12" t="s">
        <v>448</v>
      </c>
      <c r="AA116" s="12"/>
      <c r="AB116" s="9"/>
      <c r="AC116" s="9"/>
      <c r="AD116" s="9"/>
      <c r="AE116" s="12"/>
    </row>
    <row r="117" spans="1:31">
      <c r="G117" s="9" t="s">
        <v>458</v>
      </c>
      <c r="H117" s="9">
        <v>-0.14313537031113099</v>
      </c>
      <c r="I117" s="9">
        <v>3.3600449640393798E-2</v>
      </c>
      <c r="J117" s="9">
        <f t="shared" si="7"/>
        <v>0.18330425428885658</v>
      </c>
      <c r="K117" s="10">
        <f t="shared" si="8"/>
        <v>-0.50241170871728991</v>
      </c>
      <c r="L117" s="12">
        <f t="shared" si="9"/>
        <v>0.21614096809502792</v>
      </c>
      <c r="M117" s="9" t="s">
        <v>327</v>
      </c>
      <c r="N117" s="9" t="s">
        <v>431</v>
      </c>
      <c r="O117" s="9" t="s">
        <v>467</v>
      </c>
      <c r="P117" s="9" t="s">
        <v>468</v>
      </c>
      <c r="Q117" s="9" t="s">
        <v>434</v>
      </c>
      <c r="R117" s="12" t="s">
        <v>6</v>
      </c>
      <c r="S117" s="9">
        <v>75</v>
      </c>
      <c r="T117" s="12">
        <v>52</v>
      </c>
      <c r="U117" s="60"/>
      <c r="V117" s="70"/>
      <c r="W117" s="9">
        <v>1.3</v>
      </c>
      <c r="X117" s="9">
        <v>1.5</v>
      </c>
      <c r="Y117" s="12" t="s">
        <v>448</v>
      </c>
      <c r="AA117" s="12"/>
      <c r="AB117" s="9"/>
      <c r="AC117" s="9"/>
      <c r="AD117" s="9"/>
      <c r="AE117" s="12"/>
    </row>
    <row r="118" spans="1:31">
      <c r="A118" s="9" t="s">
        <v>10</v>
      </c>
      <c r="B118" s="9" t="s">
        <v>384</v>
      </c>
      <c r="C118" s="9" t="s">
        <v>327</v>
      </c>
      <c r="D118" s="9" t="s">
        <v>204</v>
      </c>
      <c r="E118" s="9" t="s">
        <v>204</v>
      </c>
      <c r="F118" s="9" t="s">
        <v>8</v>
      </c>
      <c r="G118" s="9" t="s">
        <v>455</v>
      </c>
      <c r="H118" s="9">
        <v>-0.17259702288975201</v>
      </c>
      <c r="I118" s="9">
        <v>2.0310280250294799E-2</v>
      </c>
      <c r="J118" s="9">
        <f t="shared" si="7"/>
        <v>0.14251414052750977</v>
      </c>
      <c r="K118" s="10">
        <f t="shared" si="8"/>
        <v>-0.45192473832367119</v>
      </c>
      <c r="L118" s="12">
        <f t="shared" si="9"/>
        <v>0.10673069254416714</v>
      </c>
      <c r="M118" s="9" t="s">
        <v>430</v>
      </c>
      <c r="N118" s="9" t="s">
        <v>444</v>
      </c>
      <c r="O118" s="9" t="s">
        <v>467</v>
      </c>
      <c r="P118" s="9" t="s">
        <v>468</v>
      </c>
      <c r="Q118" s="9" t="s">
        <v>434</v>
      </c>
      <c r="R118" s="12" t="s">
        <v>469</v>
      </c>
      <c r="S118" s="9">
        <v>103</v>
      </c>
      <c r="T118" s="12">
        <v>103</v>
      </c>
      <c r="W118" s="9">
        <v>1.0960000000000001</v>
      </c>
      <c r="X118" s="9">
        <v>1.04542</v>
      </c>
      <c r="Y118" s="12" t="s">
        <v>448</v>
      </c>
      <c r="AA118" s="12"/>
      <c r="AB118" s="9"/>
      <c r="AC118" s="9"/>
      <c r="AD118" s="9"/>
      <c r="AE118" s="12"/>
    </row>
    <row r="119" spans="1:31">
      <c r="G119" s="9" t="s">
        <v>458</v>
      </c>
      <c r="H119" s="9">
        <v>-0.17259702288975201</v>
      </c>
      <c r="I119" s="9">
        <v>2.0310280250294799E-2</v>
      </c>
      <c r="J119" s="9">
        <f t="shared" si="7"/>
        <v>0.14251414052750977</v>
      </c>
      <c r="K119" s="10">
        <f t="shared" si="8"/>
        <v>-0.45192473832367119</v>
      </c>
      <c r="L119" s="12">
        <f t="shared" si="9"/>
        <v>0.10673069254416714</v>
      </c>
      <c r="M119" s="9" t="s">
        <v>327</v>
      </c>
      <c r="N119" s="9" t="s">
        <v>444</v>
      </c>
      <c r="O119" s="9" t="s">
        <v>467</v>
      </c>
      <c r="P119" s="9" t="s">
        <v>468</v>
      </c>
      <c r="Q119" s="9" t="s">
        <v>434</v>
      </c>
      <c r="R119" s="12" t="s">
        <v>469</v>
      </c>
      <c r="S119" s="9">
        <v>95</v>
      </c>
      <c r="T119" s="12">
        <v>95</v>
      </c>
      <c r="W119" s="9">
        <v>1.2932999999999999</v>
      </c>
      <c r="X119" s="9">
        <v>1.23204</v>
      </c>
      <c r="Y119" s="12" t="s">
        <v>448</v>
      </c>
      <c r="AA119" s="12"/>
      <c r="AB119" s="9"/>
      <c r="AC119" s="9"/>
      <c r="AD119" s="9"/>
      <c r="AE119" s="12"/>
    </row>
    <row r="120" spans="1:31">
      <c r="A120" s="9" t="s">
        <v>10</v>
      </c>
      <c r="B120" s="9" t="s">
        <v>384</v>
      </c>
      <c r="C120" s="9" t="s">
        <v>363</v>
      </c>
      <c r="D120" s="9" t="s">
        <v>204</v>
      </c>
      <c r="E120" s="9" t="s">
        <v>204</v>
      </c>
      <c r="F120" s="9" t="s">
        <v>8</v>
      </c>
      <c r="G120" s="9" t="s">
        <v>455</v>
      </c>
      <c r="H120" s="9">
        <v>-0.14117481680815</v>
      </c>
      <c r="I120" s="9">
        <v>2.112454786358E-2</v>
      </c>
      <c r="J120" s="9">
        <f t="shared" si="7"/>
        <v>0.14534286313259417</v>
      </c>
      <c r="K120" s="10">
        <f t="shared" si="8"/>
        <v>-0.42604682854803455</v>
      </c>
      <c r="L120" s="12">
        <f t="shared" si="9"/>
        <v>0.14369719493173458</v>
      </c>
      <c r="M120" s="9" t="s">
        <v>430</v>
      </c>
      <c r="N120" s="9" t="s">
        <v>444</v>
      </c>
      <c r="O120" s="9" t="s">
        <v>467</v>
      </c>
      <c r="P120" s="9" t="s">
        <v>468</v>
      </c>
      <c r="Q120" s="9" t="s">
        <v>434</v>
      </c>
      <c r="R120" s="12" t="s">
        <v>469</v>
      </c>
      <c r="S120" s="9">
        <v>103</v>
      </c>
      <c r="T120" s="12">
        <v>103</v>
      </c>
      <c r="W120" s="9">
        <v>1.0960000000000001</v>
      </c>
      <c r="X120" s="9">
        <v>1.04542</v>
      </c>
      <c r="Y120" s="12" t="s">
        <v>448</v>
      </c>
      <c r="AA120" s="12"/>
      <c r="AB120" s="9"/>
      <c r="AC120" s="9"/>
      <c r="AD120" s="9"/>
      <c r="AE120" s="12"/>
    </row>
    <row r="121" spans="1:31">
      <c r="G121" s="9" t="s">
        <v>458</v>
      </c>
      <c r="H121" s="9">
        <v>-0.14117481680815</v>
      </c>
      <c r="I121" s="9">
        <v>2.112454786358E-2</v>
      </c>
      <c r="J121" s="9">
        <f t="shared" si="7"/>
        <v>0.14534286313259417</v>
      </c>
      <c r="K121" s="10">
        <f t="shared" si="8"/>
        <v>-0.42604682854803455</v>
      </c>
      <c r="L121" s="12">
        <f t="shared" si="9"/>
        <v>0.14369719493173458</v>
      </c>
      <c r="M121" s="9" t="s">
        <v>363</v>
      </c>
      <c r="N121" s="9" t="s">
        <v>444</v>
      </c>
      <c r="O121" s="9" t="s">
        <v>467</v>
      </c>
      <c r="P121" s="9" t="s">
        <v>468</v>
      </c>
      <c r="Q121" s="9" t="s">
        <v>434</v>
      </c>
      <c r="R121" s="93" t="s">
        <v>469</v>
      </c>
      <c r="S121" s="9">
        <v>88</v>
      </c>
      <c r="T121" s="12">
        <v>88</v>
      </c>
      <c r="W121" s="9">
        <v>1.2613000000000001</v>
      </c>
      <c r="X121" s="9">
        <v>1.29359</v>
      </c>
      <c r="Y121" s="12" t="s">
        <v>448</v>
      </c>
      <c r="AA121" s="12"/>
      <c r="AB121" s="9"/>
      <c r="AC121" s="9"/>
      <c r="AD121" s="9"/>
      <c r="AE121" s="12"/>
    </row>
    <row r="122" spans="1:31">
      <c r="A122" s="9" t="s">
        <v>10</v>
      </c>
      <c r="B122" s="9" t="s">
        <v>384</v>
      </c>
      <c r="C122" s="9" t="s">
        <v>417</v>
      </c>
      <c r="D122" s="9" t="s">
        <v>204</v>
      </c>
      <c r="E122" s="9" t="s">
        <v>204</v>
      </c>
      <c r="F122" s="9" t="s">
        <v>8</v>
      </c>
      <c r="G122" s="9" t="s">
        <v>455</v>
      </c>
      <c r="H122" s="9">
        <v>-0.15291649394606599</v>
      </c>
      <c r="I122" s="9">
        <v>1.5214098902941399E-2</v>
      </c>
      <c r="J122" s="9">
        <f t="shared" si="7"/>
        <v>0.1233454454081763</v>
      </c>
      <c r="K122" s="10">
        <f t="shared" si="8"/>
        <v>-0.39467356694609151</v>
      </c>
      <c r="L122" s="12">
        <f t="shared" si="9"/>
        <v>8.8840579053959534E-2</v>
      </c>
      <c r="M122" s="9" t="s">
        <v>430</v>
      </c>
      <c r="N122" s="9" t="s">
        <v>444</v>
      </c>
      <c r="O122" s="9" t="s">
        <v>467</v>
      </c>
      <c r="P122" s="9" t="s">
        <v>468</v>
      </c>
      <c r="Q122" s="9" t="s">
        <v>434</v>
      </c>
      <c r="R122" s="12" t="s">
        <v>469</v>
      </c>
      <c r="S122" s="9">
        <v>103</v>
      </c>
      <c r="T122" s="12">
        <v>103</v>
      </c>
      <c r="W122" s="9">
        <v>1.0960000000000001</v>
      </c>
      <c r="X122" s="9">
        <v>1.04542</v>
      </c>
      <c r="Y122" s="12" t="s">
        <v>448</v>
      </c>
      <c r="AA122" s="12"/>
      <c r="AB122" s="9"/>
      <c r="AC122" s="9"/>
      <c r="AD122" s="9"/>
      <c r="AE122" s="12"/>
    </row>
    <row r="123" spans="1:31">
      <c r="G123" s="9" t="s">
        <v>458</v>
      </c>
      <c r="H123" s="9">
        <v>-0.15291649394606599</v>
      </c>
      <c r="I123" s="9">
        <v>1.5214098902941399E-2</v>
      </c>
      <c r="J123" s="9">
        <f t="shared" si="7"/>
        <v>0.1233454454081763</v>
      </c>
      <c r="K123" s="10">
        <f t="shared" si="8"/>
        <v>-0.39467356694609151</v>
      </c>
      <c r="L123" s="12">
        <f t="shared" si="9"/>
        <v>8.8840579053959534E-2</v>
      </c>
      <c r="M123" s="9" t="s">
        <v>417</v>
      </c>
      <c r="N123" s="9" t="s">
        <v>444</v>
      </c>
      <c r="O123" s="9" t="s">
        <v>467</v>
      </c>
      <c r="P123" s="9" t="s">
        <v>468</v>
      </c>
      <c r="Q123" s="9" t="s">
        <v>434</v>
      </c>
      <c r="R123" s="93" t="s">
        <v>469</v>
      </c>
      <c r="S123" s="10">
        <f>S119+S121</f>
        <v>183</v>
      </c>
      <c r="T123" s="12">
        <f>T119+T121</f>
        <v>183</v>
      </c>
      <c r="W123" s="9">
        <f>((T119*W119)+(T121*W121))/T123</f>
        <v>1.2779120218579234</v>
      </c>
      <c r="X123" s="9">
        <f>SQRT((((T119-1)*(X119*X119))+((T121-1)*(X121*X121))+(((T119*T121)/T123)*((W119*W119)+(W121*W121)-(2*W119*W121))))/(T123-1))</f>
        <v>1.2586298430895677</v>
      </c>
      <c r="Y123" s="12" t="s">
        <v>448</v>
      </c>
      <c r="AA123" s="12"/>
      <c r="AB123" s="9"/>
      <c r="AC123" s="9"/>
      <c r="AD123" s="9"/>
      <c r="AE123" s="12"/>
    </row>
    <row r="124" spans="1:31">
      <c r="A124" s="9" t="s">
        <v>10</v>
      </c>
      <c r="B124" s="9" t="s">
        <v>384</v>
      </c>
      <c r="C124" s="9" t="s">
        <v>327</v>
      </c>
      <c r="D124" s="9" t="s">
        <v>204</v>
      </c>
      <c r="E124" s="9" t="s">
        <v>204</v>
      </c>
      <c r="F124" s="9" t="s">
        <v>8</v>
      </c>
      <c r="G124" s="9" t="s">
        <v>455</v>
      </c>
      <c r="H124" s="9">
        <v>0.20584818490950499</v>
      </c>
      <c r="I124" s="9">
        <v>2.0342057378881E-2</v>
      </c>
      <c r="J124" s="9">
        <f t="shared" si="7"/>
        <v>0.14262558458734184</v>
      </c>
      <c r="K124" s="10">
        <f t="shared" si="8"/>
        <v>-7.3697960881685037E-2</v>
      </c>
      <c r="L124" s="12">
        <f t="shared" si="9"/>
        <v>0.48539433070069504</v>
      </c>
      <c r="M124" s="9" t="s">
        <v>430</v>
      </c>
      <c r="N124" s="9" t="s">
        <v>459</v>
      </c>
      <c r="O124" s="9" t="s">
        <v>467</v>
      </c>
      <c r="P124" s="9" t="s">
        <v>468</v>
      </c>
      <c r="Q124" s="9" t="s">
        <v>434</v>
      </c>
      <c r="R124" s="12" t="s">
        <v>469</v>
      </c>
      <c r="S124" s="9">
        <v>103</v>
      </c>
      <c r="T124" s="12">
        <v>103</v>
      </c>
      <c r="W124" s="9">
        <v>1.1298999999999999</v>
      </c>
      <c r="X124" s="9">
        <v>1.1156600000000001</v>
      </c>
      <c r="Y124" s="12" t="s">
        <v>448</v>
      </c>
      <c r="AA124" s="12"/>
      <c r="AB124" s="9"/>
      <c r="AC124" s="9"/>
      <c r="AD124" s="9"/>
      <c r="AE124" s="12"/>
    </row>
    <row r="125" spans="1:31">
      <c r="G125" s="9" t="s">
        <v>458</v>
      </c>
      <c r="H125" s="9">
        <v>0.20584818490950499</v>
      </c>
      <c r="I125" s="9">
        <v>2.0342057378881E-2</v>
      </c>
      <c r="J125" s="9">
        <f t="shared" si="7"/>
        <v>0.14262558458734184</v>
      </c>
      <c r="K125" s="10">
        <f t="shared" si="8"/>
        <v>-7.3697960881685037E-2</v>
      </c>
      <c r="L125" s="12">
        <f t="shared" si="9"/>
        <v>0.48539433070069504</v>
      </c>
      <c r="M125" s="9" t="s">
        <v>327</v>
      </c>
      <c r="N125" s="9" t="s">
        <v>459</v>
      </c>
      <c r="O125" s="9" t="s">
        <v>467</v>
      </c>
      <c r="P125" s="9" t="s">
        <v>468</v>
      </c>
      <c r="Q125" s="9" t="s">
        <v>434</v>
      </c>
      <c r="R125" s="12" t="s">
        <v>469</v>
      </c>
      <c r="S125" s="9">
        <v>95</v>
      </c>
      <c r="T125" s="12">
        <v>95</v>
      </c>
      <c r="W125" s="9">
        <v>0.90580000000000005</v>
      </c>
      <c r="X125" s="9">
        <v>1.0496300000000001</v>
      </c>
      <c r="Y125" s="12" t="s">
        <v>448</v>
      </c>
      <c r="AA125" s="12"/>
      <c r="AB125" s="9"/>
      <c r="AC125" s="9"/>
      <c r="AD125" s="9"/>
      <c r="AE125" s="12"/>
    </row>
    <row r="126" spans="1:31">
      <c r="A126" s="9" t="s">
        <v>10</v>
      </c>
      <c r="B126" s="9" t="s">
        <v>384</v>
      </c>
      <c r="C126" s="9" t="s">
        <v>363</v>
      </c>
      <c r="D126" s="9" t="s">
        <v>204</v>
      </c>
      <c r="E126" s="9" t="s">
        <v>204</v>
      </c>
      <c r="F126" s="9" t="s">
        <v>8</v>
      </c>
      <c r="G126" s="9" t="s">
        <v>455</v>
      </c>
      <c r="H126" s="9">
        <v>-2.08053796626059E-2</v>
      </c>
      <c r="I126" s="9">
        <v>2.1073507379082899E-2</v>
      </c>
      <c r="J126" s="9">
        <f t="shared" si="7"/>
        <v>0.14516717045903629</v>
      </c>
      <c r="K126" s="10">
        <f t="shared" si="8"/>
        <v>-0.30533303376231702</v>
      </c>
      <c r="L126" s="12">
        <f t="shared" si="9"/>
        <v>0.26372227443710528</v>
      </c>
      <c r="M126" s="9" t="s">
        <v>430</v>
      </c>
      <c r="N126" s="9" t="s">
        <v>459</v>
      </c>
      <c r="O126" s="9" t="s">
        <v>467</v>
      </c>
      <c r="P126" s="9" t="s">
        <v>468</v>
      </c>
      <c r="Q126" s="9" t="s">
        <v>434</v>
      </c>
      <c r="R126" s="12" t="s">
        <v>469</v>
      </c>
      <c r="S126" s="9">
        <v>103</v>
      </c>
      <c r="T126" s="12">
        <v>103</v>
      </c>
      <c r="W126" s="9">
        <v>1.1298999999999999</v>
      </c>
      <c r="X126" s="9">
        <v>1.1156600000000001</v>
      </c>
      <c r="Y126" s="12" t="s">
        <v>448</v>
      </c>
      <c r="AA126" s="12"/>
      <c r="AB126" s="9"/>
      <c r="AC126" s="9"/>
      <c r="AD126" s="9"/>
      <c r="AE126" s="12"/>
    </row>
    <row r="127" spans="1:31">
      <c r="G127" s="9" t="s">
        <v>458</v>
      </c>
      <c r="H127" s="9">
        <v>-2.08053796626059E-2</v>
      </c>
      <c r="I127" s="9">
        <v>2.1073507379082899E-2</v>
      </c>
      <c r="J127" s="9">
        <f t="shared" si="7"/>
        <v>0.14516717045903629</v>
      </c>
      <c r="K127" s="10">
        <f t="shared" si="8"/>
        <v>-0.30533303376231702</v>
      </c>
      <c r="L127" s="12">
        <f t="shared" si="9"/>
        <v>0.26372227443710528</v>
      </c>
      <c r="M127" s="9" t="s">
        <v>363</v>
      </c>
      <c r="N127" s="9" t="s">
        <v>459</v>
      </c>
      <c r="O127" s="9" t="s">
        <v>467</v>
      </c>
      <c r="P127" s="9" t="s">
        <v>468</v>
      </c>
      <c r="Q127" s="9" t="s">
        <v>434</v>
      </c>
      <c r="R127" s="93" t="s">
        <v>469</v>
      </c>
      <c r="S127" s="9">
        <v>88</v>
      </c>
      <c r="T127" s="12">
        <v>88</v>
      </c>
      <c r="W127" s="9">
        <v>1.1540999999999999</v>
      </c>
      <c r="X127" s="9">
        <v>1.2068700000000001</v>
      </c>
      <c r="Y127" s="12" t="s">
        <v>448</v>
      </c>
      <c r="AA127" s="12"/>
      <c r="AB127" s="9"/>
      <c r="AC127" s="9"/>
      <c r="AD127" s="9"/>
      <c r="AE127" s="12"/>
    </row>
    <row r="128" spans="1:31">
      <c r="A128" s="9" t="s">
        <v>10</v>
      </c>
      <c r="B128" s="9" t="s">
        <v>384</v>
      </c>
      <c r="C128" s="9" t="s">
        <v>417</v>
      </c>
      <c r="D128" s="9" t="s">
        <v>204</v>
      </c>
      <c r="E128" s="9" t="s">
        <v>204</v>
      </c>
      <c r="F128" s="9" t="s">
        <v>8</v>
      </c>
      <c r="G128" s="9" t="s">
        <v>455</v>
      </c>
      <c r="H128" s="9">
        <v>9.2739894866186598E-2</v>
      </c>
      <c r="I128" s="9">
        <v>1.5188254906401201E-2</v>
      </c>
      <c r="J128" s="9">
        <f t="shared" si="7"/>
        <v>0.12324063820997196</v>
      </c>
      <c r="K128" s="10">
        <f t="shared" si="8"/>
        <v>-0.14881175602535845</v>
      </c>
      <c r="L128" s="12">
        <f t="shared" si="9"/>
        <v>0.33429154575773162</v>
      </c>
      <c r="M128" s="9" t="s">
        <v>430</v>
      </c>
      <c r="N128" s="9" t="s">
        <v>459</v>
      </c>
      <c r="O128" s="9" t="s">
        <v>467</v>
      </c>
      <c r="P128" s="9" t="s">
        <v>468</v>
      </c>
      <c r="Q128" s="9" t="s">
        <v>434</v>
      </c>
      <c r="R128" s="12" t="s">
        <v>469</v>
      </c>
      <c r="S128" s="9">
        <v>103</v>
      </c>
      <c r="T128" s="12">
        <v>103</v>
      </c>
      <c r="W128" s="9">
        <v>1.1298999999999999</v>
      </c>
      <c r="X128" s="9">
        <v>1.1156600000000001</v>
      </c>
      <c r="Y128" s="12" t="s">
        <v>448</v>
      </c>
      <c r="AA128" s="12"/>
      <c r="AB128" s="9"/>
      <c r="AC128" s="9"/>
      <c r="AD128" s="9"/>
      <c r="AE128" s="12"/>
    </row>
    <row r="129" spans="1:31">
      <c r="G129" s="9" t="s">
        <v>458</v>
      </c>
      <c r="H129" s="9">
        <v>9.2739894866186598E-2</v>
      </c>
      <c r="I129" s="9">
        <v>1.5188254906401201E-2</v>
      </c>
      <c r="J129" s="9">
        <f t="shared" si="7"/>
        <v>0.12324063820997196</v>
      </c>
      <c r="K129" s="10">
        <f t="shared" si="8"/>
        <v>-0.14881175602535845</v>
      </c>
      <c r="L129" s="12">
        <f t="shared" si="9"/>
        <v>0.33429154575773162</v>
      </c>
      <c r="M129" s="9" t="s">
        <v>417</v>
      </c>
      <c r="N129" s="9" t="s">
        <v>459</v>
      </c>
      <c r="O129" s="9" t="s">
        <v>467</v>
      </c>
      <c r="P129" s="9" t="s">
        <v>468</v>
      </c>
      <c r="Q129" s="9" t="s">
        <v>434</v>
      </c>
      <c r="R129" s="93" t="s">
        <v>469</v>
      </c>
      <c r="S129" s="10">
        <f>S125+S127</f>
        <v>183</v>
      </c>
      <c r="T129" s="12">
        <f>T125+T127</f>
        <v>183</v>
      </c>
      <c r="W129" s="9">
        <f>((T125*W125)+(T127*W127))/T129</f>
        <v>1.0252010928961748</v>
      </c>
      <c r="X129" s="9">
        <f>SQRT((((T125-1)*(X125*X125))+((T127-1)*(X127*X127))+(((T125*T127)/T129)*((W125*W125)+(W127*W127)-(2*W125*W127))))/(T129-1))</f>
        <v>1.1317035434787794</v>
      </c>
      <c r="Y129" s="12" t="s">
        <v>448</v>
      </c>
      <c r="AA129" s="12"/>
      <c r="AB129" s="9"/>
      <c r="AC129" s="9"/>
      <c r="AD129" s="9"/>
      <c r="AE129" s="12"/>
    </row>
    <row r="130" spans="1:31">
      <c r="A130" s="9" t="s">
        <v>10</v>
      </c>
      <c r="B130" s="9" t="s">
        <v>384</v>
      </c>
      <c r="C130" s="9" t="s">
        <v>327</v>
      </c>
      <c r="D130" s="9" t="s">
        <v>204</v>
      </c>
      <c r="E130" s="9" t="s">
        <v>204</v>
      </c>
      <c r="F130" s="9" t="s">
        <v>8</v>
      </c>
      <c r="G130" s="9" t="s">
        <v>455</v>
      </c>
      <c r="H130" s="9">
        <v>-0.11522255905295101</v>
      </c>
      <c r="I130" s="9">
        <v>2.02685795073764E-2</v>
      </c>
      <c r="J130" s="9">
        <f t="shared" si="7"/>
        <v>0.14236776147490834</v>
      </c>
      <c r="K130" s="10">
        <f t="shared" si="8"/>
        <v>-0.39426337154377133</v>
      </c>
      <c r="L130" s="12">
        <f t="shared" si="9"/>
        <v>0.16381825343786935</v>
      </c>
      <c r="M130" s="9" t="s">
        <v>430</v>
      </c>
      <c r="N130" s="9" t="s">
        <v>431</v>
      </c>
      <c r="O130" s="9" t="s">
        <v>467</v>
      </c>
      <c r="P130" s="9" t="s">
        <v>468</v>
      </c>
      <c r="Q130" s="9" t="s">
        <v>434</v>
      </c>
      <c r="R130" s="12" t="s">
        <v>469</v>
      </c>
      <c r="S130" s="9">
        <v>103</v>
      </c>
      <c r="T130" s="12">
        <v>103</v>
      </c>
      <c r="W130" s="9">
        <v>0.874</v>
      </c>
      <c r="X130" s="9">
        <v>0.84623999999999999</v>
      </c>
      <c r="Y130" s="12" t="s">
        <v>448</v>
      </c>
      <c r="AA130" s="12"/>
      <c r="AB130" s="9"/>
      <c r="AC130" s="9"/>
      <c r="AD130" s="9"/>
      <c r="AE130" s="12"/>
    </row>
    <row r="131" spans="1:31">
      <c r="G131" s="9" t="s">
        <v>458</v>
      </c>
      <c r="H131" s="9">
        <v>-0.11522255905295101</v>
      </c>
      <c r="I131" s="9">
        <v>2.02685795073764E-2</v>
      </c>
      <c r="J131" s="9">
        <f t="shared" si="7"/>
        <v>0.14236776147490834</v>
      </c>
      <c r="K131" s="10">
        <f t="shared" si="8"/>
        <v>-0.39426337154377133</v>
      </c>
      <c r="L131" s="12">
        <f t="shared" si="9"/>
        <v>0.16381825343786935</v>
      </c>
      <c r="M131" s="9" t="s">
        <v>327</v>
      </c>
      <c r="N131" s="9" t="s">
        <v>431</v>
      </c>
      <c r="O131" s="9" t="s">
        <v>467</v>
      </c>
      <c r="P131" s="9" t="s">
        <v>468</v>
      </c>
      <c r="Q131" s="9" t="s">
        <v>434</v>
      </c>
      <c r="R131" s="12" t="s">
        <v>469</v>
      </c>
      <c r="S131" s="9">
        <v>95</v>
      </c>
      <c r="T131" s="12">
        <v>95</v>
      </c>
      <c r="W131" s="9">
        <v>0.97689999999999999</v>
      </c>
      <c r="X131" s="9">
        <v>0.93444000000000005</v>
      </c>
      <c r="Y131" s="12" t="s">
        <v>448</v>
      </c>
      <c r="AA131" s="12"/>
      <c r="AB131" s="9"/>
      <c r="AC131" s="9"/>
      <c r="AD131" s="9"/>
      <c r="AE131" s="12"/>
    </row>
    <row r="132" spans="1:31">
      <c r="A132" s="9" t="s">
        <v>10</v>
      </c>
      <c r="B132" s="9" t="s">
        <v>384</v>
      </c>
      <c r="C132" s="9" t="s">
        <v>363</v>
      </c>
      <c r="D132" s="9" t="s">
        <v>204</v>
      </c>
      <c r="E132" s="9" t="s">
        <v>204</v>
      </c>
      <c r="F132" s="9" t="s">
        <v>8</v>
      </c>
      <c r="G132" s="9" t="s">
        <v>455</v>
      </c>
      <c r="H132" s="9">
        <v>-0.25911633302295201</v>
      </c>
      <c r="I132" s="9">
        <v>2.1248136725198999E-2</v>
      </c>
      <c r="J132" s="9">
        <f t="shared" ref="J132:J155" si="16">SQRT(I132)</f>
        <v>0.14576740625118839</v>
      </c>
      <c r="K132" s="10">
        <f t="shared" si="8"/>
        <v>-0.54482044927528128</v>
      </c>
      <c r="L132" s="12">
        <f t="shared" si="9"/>
        <v>2.6587783229377215E-2</v>
      </c>
      <c r="M132" s="9" t="s">
        <v>430</v>
      </c>
      <c r="N132" s="9" t="s">
        <v>431</v>
      </c>
      <c r="O132" s="9" t="s">
        <v>467</v>
      </c>
      <c r="P132" s="9" t="s">
        <v>468</v>
      </c>
      <c r="Q132" s="9" t="s">
        <v>434</v>
      </c>
      <c r="R132" s="12" t="s">
        <v>469</v>
      </c>
      <c r="S132" s="9">
        <v>103</v>
      </c>
      <c r="T132" s="12">
        <v>103</v>
      </c>
      <c r="W132" s="9">
        <v>0.874</v>
      </c>
      <c r="X132" s="9">
        <v>0.84623999999999999</v>
      </c>
      <c r="Y132" s="12" t="s">
        <v>448</v>
      </c>
      <c r="AA132" s="12"/>
      <c r="AB132" s="9"/>
      <c r="AC132" s="9"/>
      <c r="AD132" s="9"/>
      <c r="AE132" s="12"/>
    </row>
    <row r="133" spans="1:31">
      <c r="G133" s="9" t="s">
        <v>458</v>
      </c>
      <c r="H133" s="9">
        <v>-0.25911633302295201</v>
      </c>
      <c r="I133" s="9">
        <v>2.1248136725198999E-2</v>
      </c>
      <c r="J133" s="9">
        <f t="shared" si="16"/>
        <v>0.14576740625118839</v>
      </c>
      <c r="K133" s="10">
        <f t="shared" si="8"/>
        <v>-0.54482044927528128</v>
      </c>
      <c r="L133" s="12">
        <f t="shared" si="9"/>
        <v>2.6587783229377215E-2</v>
      </c>
      <c r="M133" s="9" t="s">
        <v>363</v>
      </c>
      <c r="N133" s="9" t="s">
        <v>431</v>
      </c>
      <c r="O133" s="9" t="s">
        <v>467</v>
      </c>
      <c r="P133" s="9" t="s">
        <v>468</v>
      </c>
      <c r="Q133" s="9" t="s">
        <v>434</v>
      </c>
      <c r="R133" s="93" t="s">
        <v>469</v>
      </c>
      <c r="S133" s="9">
        <v>88</v>
      </c>
      <c r="T133" s="12">
        <v>88</v>
      </c>
      <c r="W133" s="9">
        <v>1.1233</v>
      </c>
      <c r="X133" s="9">
        <v>1.0748899999999999</v>
      </c>
      <c r="Y133" s="12" t="s">
        <v>448</v>
      </c>
      <c r="AA133" s="12"/>
      <c r="AB133" s="9"/>
      <c r="AC133" s="9"/>
      <c r="AD133" s="9"/>
      <c r="AE133" s="12"/>
    </row>
    <row r="134" spans="1:31">
      <c r="A134" s="14" t="s">
        <v>10</v>
      </c>
      <c r="B134" s="14" t="s">
        <v>384</v>
      </c>
      <c r="C134" s="14" t="s">
        <v>417</v>
      </c>
      <c r="D134" s="14" t="s">
        <v>204</v>
      </c>
      <c r="E134" s="14" t="s">
        <v>204</v>
      </c>
      <c r="F134" s="14" t="s">
        <v>8</v>
      </c>
      <c r="G134" s="14" t="s">
        <v>455</v>
      </c>
      <c r="H134" s="9">
        <v>-0.18182848788589401</v>
      </c>
      <c r="I134" s="9">
        <v>1.52310187366584E-2</v>
      </c>
      <c r="J134" s="9">
        <f t="shared" si="16"/>
        <v>0.12341401353435678</v>
      </c>
      <c r="K134" s="10">
        <f t="shared" si="8"/>
        <v>-0.42371995441323329</v>
      </c>
      <c r="L134" s="12">
        <f t="shared" si="9"/>
        <v>6.0062978641445275E-2</v>
      </c>
      <c r="M134" s="14" t="s">
        <v>430</v>
      </c>
      <c r="N134" s="14" t="s">
        <v>431</v>
      </c>
      <c r="O134" s="14" t="s">
        <v>467</v>
      </c>
      <c r="P134" s="14" t="s">
        <v>468</v>
      </c>
      <c r="Q134" s="14" t="s">
        <v>434</v>
      </c>
      <c r="R134" s="93" t="s">
        <v>469</v>
      </c>
      <c r="S134" s="14">
        <v>103</v>
      </c>
      <c r="T134" s="12">
        <v>103</v>
      </c>
      <c r="W134" s="9">
        <v>0.874</v>
      </c>
      <c r="X134" s="9">
        <v>0.84623999999999999</v>
      </c>
      <c r="Y134" s="12" t="s">
        <v>448</v>
      </c>
      <c r="AA134" s="12"/>
      <c r="AB134" s="9"/>
      <c r="AC134" s="9"/>
      <c r="AD134" s="9"/>
      <c r="AE134" s="12"/>
    </row>
    <row r="135" spans="1:31">
      <c r="A135" s="14"/>
      <c r="B135" s="14"/>
      <c r="C135" s="14"/>
      <c r="D135" s="14"/>
      <c r="E135" s="14"/>
      <c r="F135" s="14"/>
      <c r="G135" s="14" t="s">
        <v>458</v>
      </c>
      <c r="H135" s="9">
        <v>-0.18182848788589401</v>
      </c>
      <c r="I135" s="9">
        <v>1.52310187366584E-2</v>
      </c>
      <c r="J135" s="9">
        <f t="shared" si="16"/>
        <v>0.12341401353435678</v>
      </c>
      <c r="K135" s="10">
        <f t="shared" si="8"/>
        <v>-0.42371995441323329</v>
      </c>
      <c r="L135" s="12">
        <f t="shared" si="9"/>
        <v>6.0062978641445275E-2</v>
      </c>
      <c r="M135" s="14" t="s">
        <v>417</v>
      </c>
      <c r="N135" s="14" t="s">
        <v>431</v>
      </c>
      <c r="O135" s="14" t="s">
        <v>467</v>
      </c>
      <c r="P135" s="14" t="s">
        <v>468</v>
      </c>
      <c r="Q135" s="14" t="s">
        <v>434</v>
      </c>
      <c r="R135" s="93" t="s">
        <v>469</v>
      </c>
      <c r="S135" s="14">
        <v>183</v>
      </c>
      <c r="T135" s="12">
        <f>T131+T133</f>
        <v>183</v>
      </c>
      <c r="W135" s="9">
        <f>((T131*W131)+(T133*W133))/T135</f>
        <v>1.0472999999999999</v>
      </c>
      <c r="X135" s="9">
        <f>SQRT((((T131-1)*(X131*X131))+((T133-1)*(X133*X133))+(((T131*T133)/T135)*((W131*W131)+(W133*W133)-(2*W131*W133))))/(T135-1))</f>
        <v>1.0043221606480071</v>
      </c>
      <c r="Y135" s="12" t="s">
        <v>448</v>
      </c>
      <c r="AA135" s="12"/>
      <c r="AB135" s="9"/>
      <c r="AC135" s="9"/>
      <c r="AD135" s="9"/>
      <c r="AE135" s="12"/>
    </row>
    <row r="136" spans="1:31">
      <c r="A136" s="9" t="s">
        <v>10</v>
      </c>
      <c r="B136" s="9" t="s">
        <v>384</v>
      </c>
      <c r="C136" s="9" t="s">
        <v>327</v>
      </c>
      <c r="D136" s="9" t="s">
        <v>204</v>
      </c>
      <c r="E136" s="9" t="s">
        <v>204</v>
      </c>
      <c r="F136" s="9" t="s">
        <v>8</v>
      </c>
      <c r="G136" s="9" t="s">
        <v>455</v>
      </c>
      <c r="H136" s="9">
        <v>-0.13666448797919101</v>
      </c>
      <c r="I136" s="9">
        <v>2.0282218255254902E-2</v>
      </c>
      <c r="J136" s="9">
        <f t="shared" si="16"/>
        <v>0.14241565312582358</v>
      </c>
      <c r="K136" s="10">
        <f t="shared" si="8"/>
        <v>-0.41579916810580519</v>
      </c>
      <c r="L136" s="12">
        <f t="shared" si="9"/>
        <v>0.14247019214742318</v>
      </c>
      <c r="M136" s="9" t="s">
        <v>430</v>
      </c>
      <c r="N136" s="9" t="s">
        <v>441</v>
      </c>
      <c r="O136" s="9" t="s">
        <v>467</v>
      </c>
      <c r="P136" s="9" t="s">
        <v>468</v>
      </c>
      <c r="Q136" s="9" t="s">
        <v>434</v>
      </c>
      <c r="R136" s="12" t="s">
        <v>469</v>
      </c>
      <c r="S136" s="9">
        <v>103</v>
      </c>
      <c r="T136" s="12">
        <v>103</v>
      </c>
      <c r="W136" s="9">
        <v>0.9476</v>
      </c>
      <c r="X136" s="9">
        <v>1.0269200000000001</v>
      </c>
      <c r="Y136" s="12" t="s">
        <v>448</v>
      </c>
      <c r="AA136" s="12"/>
      <c r="AB136" s="9"/>
      <c r="AC136" s="9"/>
      <c r="AD136" s="9"/>
      <c r="AE136" s="12"/>
    </row>
    <row r="137" spans="1:31">
      <c r="G137" s="9" t="s">
        <v>458</v>
      </c>
      <c r="H137" s="9">
        <v>-0.13666448797919101</v>
      </c>
      <c r="I137" s="9">
        <v>2.0282218255254902E-2</v>
      </c>
      <c r="J137" s="9">
        <f t="shared" si="16"/>
        <v>0.14241565312582358</v>
      </c>
      <c r="K137" s="10">
        <f t="shared" ref="K137:K155" si="17">H137-(1.96*J137)</f>
        <v>-0.41579916810580519</v>
      </c>
      <c r="L137" s="12">
        <f t="shared" ref="L137:L155" si="18">H137+(1.96*J137)</f>
        <v>0.14247019214742318</v>
      </c>
      <c r="M137" s="9" t="s">
        <v>327</v>
      </c>
      <c r="N137" s="9" t="s">
        <v>441</v>
      </c>
      <c r="O137" s="9" t="s">
        <v>467</v>
      </c>
      <c r="P137" s="9" t="s">
        <v>468</v>
      </c>
      <c r="Q137" s="9" t="s">
        <v>434</v>
      </c>
      <c r="R137" s="12" t="s">
        <v>469</v>
      </c>
      <c r="S137" s="9">
        <v>95</v>
      </c>
      <c r="T137" s="12">
        <v>95</v>
      </c>
      <c r="W137" s="9">
        <v>1.1043000000000001</v>
      </c>
      <c r="X137" s="9">
        <v>1.25539</v>
      </c>
      <c r="Y137" s="12" t="s">
        <v>448</v>
      </c>
      <c r="AA137" s="12"/>
      <c r="AB137" s="9"/>
      <c r="AC137" s="9"/>
      <c r="AD137" s="9"/>
      <c r="AE137" s="12"/>
    </row>
    <row r="138" spans="1:31">
      <c r="A138" s="9" t="s">
        <v>10</v>
      </c>
      <c r="B138" s="9" t="s">
        <v>384</v>
      </c>
      <c r="C138" s="9" t="s">
        <v>363</v>
      </c>
      <c r="D138" s="9" t="s">
        <v>204</v>
      </c>
      <c r="E138" s="9" t="s">
        <v>204</v>
      </c>
      <c r="F138" s="9" t="s">
        <v>8</v>
      </c>
      <c r="G138" s="9" t="s">
        <v>455</v>
      </c>
      <c r="H138" s="9">
        <v>-0.113854486288016</v>
      </c>
      <c r="I138" s="9">
        <v>2.1106308374436299E-2</v>
      </c>
      <c r="J138" s="9">
        <f t="shared" si="16"/>
        <v>0.14528010316088125</v>
      </c>
      <c r="K138" s="10">
        <f t="shared" si="17"/>
        <v>-0.39860348848334326</v>
      </c>
      <c r="L138" s="12">
        <f t="shared" si="18"/>
        <v>0.17089451590731122</v>
      </c>
      <c r="M138" s="9" t="s">
        <v>430</v>
      </c>
      <c r="N138" s="9" t="s">
        <v>441</v>
      </c>
      <c r="O138" s="9" t="s">
        <v>467</v>
      </c>
      <c r="P138" s="9" t="s">
        <v>468</v>
      </c>
      <c r="Q138" s="9" t="s">
        <v>434</v>
      </c>
      <c r="R138" s="12" t="s">
        <v>469</v>
      </c>
      <c r="S138" s="9">
        <v>103</v>
      </c>
      <c r="T138" s="12">
        <v>103</v>
      </c>
      <c r="W138" s="9">
        <v>0.9476</v>
      </c>
      <c r="X138" s="9">
        <v>1.0269200000000001</v>
      </c>
      <c r="Y138" s="12" t="s">
        <v>448</v>
      </c>
      <c r="AA138" s="12"/>
      <c r="AB138" s="9"/>
      <c r="AC138" s="9"/>
      <c r="AD138" s="9"/>
      <c r="AE138" s="12"/>
    </row>
    <row r="139" spans="1:31">
      <c r="G139" s="9" t="s">
        <v>458</v>
      </c>
      <c r="H139" s="9">
        <v>-0.113854486288016</v>
      </c>
      <c r="I139" s="9">
        <v>2.1106308374436299E-2</v>
      </c>
      <c r="J139" s="9">
        <f t="shared" si="16"/>
        <v>0.14528010316088125</v>
      </c>
      <c r="K139" s="10">
        <f t="shared" si="17"/>
        <v>-0.39860348848334326</v>
      </c>
      <c r="L139" s="12">
        <f t="shared" si="18"/>
        <v>0.17089451590731122</v>
      </c>
      <c r="M139" s="9" t="s">
        <v>363</v>
      </c>
      <c r="N139" s="9" t="s">
        <v>441</v>
      </c>
      <c r="O139" s="9" t="s">
        <v>467</v>
      </c>
      <c r="P139" s="9" t="s">
        <v>468</v>
      </c>
      <c r="Q139" s="9" t="s">
        <v>434</v>
      </c>
      <c r="R139" s="93" t="s">
        <v>469</v>
      </c>
      <c r="S139" s="9">
        <v>88</v>
      </c>
      <c r="T139" s="12">
        <v>88</v>
      </c>
      <c r="W139" s="9">
        <v>1.0676000000000001</v>
      </c>
      <c r="X139" s="9">
        <v>1.0759799999999999</v>
      </c>
      <c r="Y139" s="12" t="s">
        <v>448</v>
      </c>
      <c r="AA139" s="12"/>
      <c r="AB139" s="9"/>
      <c r="AC139" s="9"/>
      <c r="AD139" s="9"/>
      <c r="AE139" s="12"/>
    </row>
    <row r="140" spans="1:31">
      <c r="A140" s="14" t="s">
        <v>10</v>
      </c>
      <c r="B140" s="14" t="s">
        <v>384</v>
      </c>
      <c r="C140" s="14" t="s">
        <v>417</v>
      </c>
      <c r="D140" s="14" t="s">
        <v>204</v>
      </c>
      <c r="E140" s="14" t="s">
        <v>204</v>
      </c>
      <c r="F140" s="14" t="s">
        <v>8</v>
      </c>
      <c r="G140" s="14" t="s">
        <v>455</v>
      </c>
      <c r="H140" s="9">
        <v>-0.123782785663168</v>
      </c>
      <c r="I140" s="9">
        <v>1.52000057629165E-2</v>
      </c>
      <c r="J140" s="9">
        <f t="shared" si="16"/>
        <v>0.12328830343108993</v>
      </c>
      <c r="K140" s="10">
        <f t="shared" si="17"/>
        <v>-0.36542786038810426</v>
      </c>
      <c r="L140" s="12">
        <f t="shared" si="18"/>
        <v>0.11786228906176827</v>
      </c>
      <c r="M140" s="14" t="s">
        <v>430</v>
      </c>
      <c r="N140" s="14" t="s">
        <v>441</v>
      </c>
      <c r="O140" s="14" t="s">
        <v>467</v>
      </c>
      <c r="P140" s="14" t="s">
        <v>468</v>
      </c>
      <c r="Q140" s="14" t="s">
        <v>434</v>
      </c>
      <c r="R140" s="93" t="s">
        <v>469</v>
      </c>
      <c r="S140" s="14">
        <v>103</v>
      </c>
      <c r="T140" s="12">
        <v>103</v>
      </c>
      <c r="W140" s="9">
        <v>0.9476</v>
      </c>
      <c r="X140" s="9">
        <v>1.0269200000000001</v>
      </c>
      <c r="Y140" s="12" t="s">
        <v>448</v>
      </c>
      <c r="AA140" s="12"/>
      <c r="AB140" s="9"/>
      <c r="AC140" s="9"/>
      <c r="AD140" s="9"/>
      <c r="AE140" s="12"/>
    </row>
    <row r="141" spans="1:31">
      <c r="A141" s="14"/>
      <c r="B141" s="14"/>
      <c r="C141" s="14"/>
      <c r="D141" s="14"/>
      <c r="E141" s="14"/>
      <c r="F141" s="14"/>
      <c r="G141" s="14" t="s">
        <v>458</v>
      </c>
      <c r="H141" s="9">
        <v>-0.123782785663168</v>
      </c>
      <c r="I141" s="9">
        <v>1.52000057629165E-2</v>
      </c>
      <c r="J141" s="9">
        <f t="shared" si="16"/>
        <v>0.12328830343108993</v>
      </c>
      <c r="K141" s="10">
        <f t="shared" si="17"/>
        <v>-0.36542786038810426</v>
      </c>
      <c r="L141" s="12">
        <f t="shared" si="18"/>
        <v>0.11786228906176827</v>
      </c>
      <c r="M141" s="14" t="s">
        <v>417</v>
      </c>
      <c r="N141" s="14" t="s">
        <v>441</v>
      </c>
      <c r="O141" s="14" t="s">
        <v>467</v>
      </c>
      <c r="P141" s="14" t="s">
        <v>468</v>
      </c>
      <c r="Q141" s="14" t="s">
        <v>434</v>
      </c>
      <c r="R141" s="93" t="s">
        <v>469</v>
      </c>
      <c r="S141" s="14">
        <v>183</v>
      </c>
      <c r="T141" s="12">
        <f>T137+T139</f>
        <v>183</v>
      </c>
      <c r="W141" s="9">
        <f>((T137*W137)+(T139*W139))/T141</f>
        <v>1.0866519125683061</v>
      </c>
      <c r="X141" s="9">
        <f>SQRT((((T137-1)*(X137*X137))+((T139-1)*(X139*X139))+(((T137*T139)/T141)*((W137*W137)+(W139*W139)-(2*W137*W139))))/(T141-1))</f>
        <v>1.1695041649382272</v>
      </c>
      <c r="Y141" s="12" t="s">
        <v>448</v>
      </c>
      <c r="AA141" s="12"/>
      <c r="AB141" s="9"/>
      <c r="AC141" s="9"/>
      <c r="AD141" s="9"/>
      <c r="AE141" s="12"/>
    </row>
    <row r="142" spans="1:31">
      <c r="A142" s="9" t="s">
        <v>10</v>
      </c>
      <c r="B142" s="9" t="s">
        <v>384</v>
      </c>
      <c r="C142" s="9" t="s">
        <v>327</v>
      </c>
      <c r="D142" s="9" t="s">
        <v>204</v>
      </c>
      <c r="E142" s="9" t="s">
        <v>204</v>
      </c>
      <c r="F142" s="9" t="s">
        <v>8</v>
      </c>
      <c r="G142" s="9" t="s">
        <v>455</v>
      </c>
      <c r="H142" s="9">
        <v>-0.108533214043434</v>
      </c>
      <c r="I142" s="9">
        <v>2.02647997610024E-2</v>
      </c>
      <c r="J142" s="9">
        <f t="shared" si="16"/>
        <v>0.14235448626932135</v>
      </c>
      <c r="K142" s="10">
        <f t="shared" si="17"/>
        <v>-0.38754800713130377</v>
      </c>
      <c r="L142" s="12">
        <f t="shared" si="18"/>
        <v>0.17048157904443581</v>
      </c>
      <c r="M142" s="9" t="s">
        <v>430</v>
      </c>
      <c r="N142" s="9" t="s">
        <v>442</v>
      </c>
      <c r="O142" s="9" t="s">
        <v>467</v>
      </c>
      <c r="P142" s="9" t="s">
        <v>468</v>
      </c>
      <c r="Q142" s="9" t="s">
        <v>434</v>
      </c>
      <c r="R142" s="12" t="s">
        <v>469</v>
      </c>
      <c r="S142" s="9">
        <v>103</v>
      </c>
      <c r="T142" s="12">
        <v>103</v>
      </c>
      <c r="W142" s="9">
        <v>1.0851999999999999</v>
      </c>
      <c r="X142" s="9">
        <v>1.2170799999999999</v>
      </c>
      <c r="Y142" s="12" t="s">
        <v>448</v>
      </c>
      <c r="AA142" s="12"/>
      <c r="AB142" s="9"/>
      <c r="AC142" s="9"/>
      <c r="AD142" s="9"/>
      <c r="AE142" s="12"/>
    </row>
    <row r="143" spans="1:31">
      <c r="G143" s="9" t="s">
        <v>458</v>
      </c>
      <c r="H143" s="9">
        <v>-0.108533214043434</v>
      </c>
      <c r="I143" s="9">
        <v>2.02647997610024E-2</v>
      </c>
      <c r="J143" s="9">
        <f t="shared" si="16"/>
        <v>0.14235448626932135</v>
      </c>
      <c r="K143" s="10">
        <f t="shared" si="17"/>
        <v>-0.38754800713130377</v>
      </c>
      <c r="L143" s="12">
        <f t="shared" si="18"/>
        <v>0.17048157904443581</v>
      </c>
      <c r="M143" s="9" t="s">
        <v>327</v>
      </c>
      <c r="N143" s="9" t="s">
        <v>442</v>
      </c>
      <c r="O143" s="9" t="s">
        <v>467</v>
      </c>
      <c r="P143" s="9" t="s">
        <v>468</v>
      </c>
      <c r="Q143" s="9" t="s">
        <v>434</v>
      </c>
      <c r="R143" s="12" t="s">
        <v>469</v>
      </c>
      <c r="S143" s="9">
        <v>95</v>
      </c>
      <c r="T143" s="12">
        <v>95</v>
      </c>
      <c r="W143" s="9">
        <v>1.2276</v>
      </c>
      <c r="X143" s="9">
        <v>1.3980699999999999</v>
      </c>
      <c r="Y143" s="12" t="s">
        <v>448</v>
      </c>
      <c r="AA143" s="12"/>
      <c r="AB143" s="9"/>
      <c r="AC143" s="9"/>
      <c r="AD143" s="9"/>
      <c r="AE143" s="12"/>
    </row>
    <row r="144" spans="1:31">
      <c r="A144" s="9" t="s">
        <v>10</v>
      </c>
      <c r="B144" s="9" t="s">
        <v>384</v>
      </c>
      <c r="C144" s="9" t="s">
        <v>363</v>
      </c>
      <c r="D144" s="9" t="s">
        <v>204</v>
      </c>
      <c r="E144" s="9" t="s">
        <v>204</v>
      </c>
      <c r="F144" s="9" t="s">
        <v>8</v>
      </c>
      <c r="G144" s="9" t="s">
        <v>455</v>
      </c>
      <c r="H144" s="9">
        <v>-9.9407275298316902E-2</v>
      </c>
      <c r="I144" s="9">
        <v>2.1098242830808901E-2</v>
      </c>
      <c r="J144" s="9">
        <f t="shared" si="16"/>
        <v>0.14525234191161565</v>
      </c>
      <c r="K144" s="10">
        <f t="shared" si="17"/>
        <v>-0.38410186544508357</v>
      </c>
      <c r="L144" s="12">
        <f t="shared" si="18"/>
        <v>0.18528731484844979</v>
      </c>
      <c r="M144" s="9" t="s">
        <v>430</v>
      </c>
      <c r="N144" s="9" t="s">
        <v>442</v>
      </c>
      <c r="O144" s="9" t="s">
        <v>467</v>
      </c>
      <c r="P144" s="9" t="s">
        <v>468</v>
      </c>
      <c r="Q144" s="9" t="s">
        <v>434</v>
      </c>
      <c r="R144" s="12" t="s">
        <v>469</v>
      </c>
      <c r="S144" s="9">
        <v>103</v>
      </c>
      <c r="T144" s="12">
        <v>103</v>
      </c>
      <c r="W144" s="9">
        <v>1.0851999999999999</v>
      </c>
      <c r="X144" s="9">
        <v>1.2170799999999999</v>
      </c>
      <c r="Y144" s="12" t="s">
        <v>448</v>
      </c>
      <c r="AA144" s="12"/>
      <c r="AB144" s="9"/>
      <c r="AC144" s="9"/>
      <c r="AD144" s="9"/>
      <c r="AE144" s="12"/>
    </row>
    <row r="145" spans="1:41">
      <c r="G145" s="9" t="s">
        <v>458</v>
      </c>
      <c r="H145" s="9">
        <v>-9.9407275298316902E-2</v>
      </c>
      <c r="I145" s="9">
        <v>2.1098242830808901E-2</v>
      </c>
      <c r="J145" s="9">
        <f t="shared" si="16"/>
        <v>0.14525234191161565</v>
      </c>
      <c r="K145" s="10">
        <f t="shared" si="17"/>
        <v>-0.38410186544508357</v>
      </c>
      <c r="L145" s="12">
        <f t="shared" si="18"/>
        <v>0.18528731484844979</v>
      </c>
      <c r="M145" s="9" t="s">
        <v>363</v>
      </c>
      <c r="N145" s="9" t="s">
        <v>442</v>
      </c>
      <c r="O145" s="9" t="s">
        <v>467</v>
      </c>
      <c r="P145" s="9" t="s">
        <v>468</v>
      </c>
      <c r="Q145" s="9" t="s">
        <v>434</v>
      </c>
      <c r="R145" s="93" t="s">
        <v>469</v>
      </c>
      <c r="S145" s="9">
        <v>88</v>
      </c>
      <c r="T145" s="12">
        <v>88</v>
      </c>
      <c r="W145" s="9">
        <v>1.2105999999999999</v>
      </c>
      <c r="X145" s="9">
        <v>1.3011200000000001</v>
      </c>
      <c r="Y145" s="12" t="s">
        <v>448</v>
      </c>
      <c r="AA145" s="12"/>
      <c r="AB145" s="9"/>
      <c r="AC145" s="9"/>
      <c r="AD145" s="9"/>
      <c r="AE145" s="12"/>
    </row>
    <row r="146" spans="1:41">
      <c r="A146" s="14" t="s">
        <v>10</v>
      </c>
      <c r="B146" s="14" t="s">
        <v>384</v>
      </c>
      <c r="C146" s="14" t="s">
        <v>417</v>
      </c>
      <c r="D146" s="14" t="s">
        <v>204</v>
      </c>
      <c r="E146" s="14" t="s">
        <v>204</v>
      </c>
      <c r="F146" s="14" t="s">
        <v>8</v>
      </c>
      <c r="G146" s="14" t="s">
        <v>455</v>
      </c>
      <c r="H146" s="9">
        <v>-0.102746221709462</v>
      </c>
      <c r="I146" s="9">
        <v>1.5191674658107101E-2</v>
      </c>
      <c r="J146" s="9">
        <f t="shared" si="16"/>
        <v>0.12325451171501633</v>
      </c>
      <c r="K146" s="10">
        <f t="shared" si="17"/>
        <v>-0.34432506467089402</v>
      </c>
      <c r="L146" s="12">
        <f t="shared" si="18"/>
        <v>0.13883262125196999</v>
      </c>
      <c r="M146" s="14" t="s">
        <v>430</v>
      </c>
      <c r="N146" s="14" t="s">
        <v>442</v>
      </c>
      <c r="O146" s="14" t="s">
        <v>467</v>
      </c>
      <c r="P146" s="14" t="s">
        <v>468</v>
      </c>
      <c r="Q146" s="14" t="s">
        <v>434</v>
      </c>
      <c r="R146" s="93" t="s">
        <v>469</v>
      </c>
      <c r="S146" s="14">
        <v>103</v>
      </c>
      <c r="T146" s="12">
        <v>103</v>
      </c>
      <c r="W146" s="9">
        <v>1.0851999999999999</v>
      </c>
      <c r="X146" s="9">
        <v>1.2170799999999999</v>
      </c>
      <c r="Y146" s="12" t="s">
        <v>448</v>
      </c>
      <c r="AA146" s="12"/>
      <c r="AB146" s="9"/>
      <c r="AC146" s="9"/>
      <c r="AD146" s="9"/>
      <c r="AE146" s="12"/>
    </row>
    <row r="147" spans="1:41">
      <c r="A147" s="14"/>
      <c r="B147" s="14"/>
      <c r="C147" s="14"/>
      <c r="D147" s="14"/>
      <c r="E147" s="14"/>
      <c r="F147" s="14"/>
      <c r="G147" s="14" t="s">
        <v>458</v>
      </c>
      <c r="H147" s="9">
        <v>-0.102746221709462</v>
      </c>
      <c r="I147" s="9">
        <v>1.5191674658107101E-2</v>
      </c>
      <c r="J147" s="9">
        <f t="shared" si="16"/>
        <v>0.12325451171501633</v>
      </c>
      <c r="K147" s="10">
        <f t="shared" si="17"/>
        <v>-0.34432506467089402</v>
      </c>
      <c r="L147" s="12">
        <f t="shared" si="18"/>
        <v>0.13883262125196999</v>
      </c>
      <c r="M147" s="14" t="s">
        <v>417</v>
      </c>
      <c r="N147" s="14" t="s">
        <v>442</v>
      </c>
      <c r="O147" s="14" t="s">
        <v>467</v>
      </c>
      <c r="P147" s="14" t="s">
        <v>468</v>
      </c>
      <c r="Q147" s="14" t="s">
        <v>434</v>
      </c>
      <c r="R147" s="93" t="s">
        <v>469</v>
      </c>
      <c r="S147" s="14">
        <v>183</v>
      </c>
      <c r="T147" s="12">
        <f>T143+T145</f>
        <v>183</v>
      </c>
      <c r="W147" s="9">
        <f>((T143*W143)+(T145*W145))/T147</f>
        <v>1.2194251366120219</v>
      </c>
      <c r="X147" s="9">
        <f>SQRT((((T143-1)*(X143*X143))+((T145-1)*(X145*X145))+(((T143*T145)/T147)*((W143*W143)+(W145*W145)-(2*W143*W145))))/(T147-1))</f>
        <v>1.3486440680940759</v>
      </c>
      <c r="Y147" s="12" t="s">
        <v>448</v>
      </c>
      <c r="AA147" s="12"/>
      <c r="AB147" s="9"/>
      <c r="AC147" s="9"/>
      <c r="AD147" s="9"/>
      <c r="AE147" s="12"/>
    </row>
    <row r="148" spans="1:41">
      <c r="A148" s="9" t="s">
        <v>10</v>
      </c>
      <c r="B148" s="9" t="s">
        <v>384</v>
      </c>
      <c r="C148" s="9" t="s">
        <v>362</v>
      </c>
      <c r="D148" s="9" t="s">
        <v>18</v>
      </c>
      <c r="E148" s="9" t="s">
        <v>18</v>
      </c>
      <c r="F148" s="9" t="s">
        <v>15</v>
      </c>
      <c r="G148" s="9" t="s">
        <v>455</v>
      </c>
      <c r="H148" s="9">
        <v>-0.25392116994214597</v>
      </c>
      <c r="I148" s="9">
        <v>0.115181213737725</v>
      </c>
      <c r="J148" s="9">
        <f t="shared" si="16"/>
        <v>0.33938357906316713</v>
      </c>
      <c r="K148" s="10">
        <f t="shared" si="17"/>
        <v>-0.9191129849059535</v>
      </c>
      <c r="L148" s="12">
        <f t="shared" si="18"/>
        <v>0.41127064502166155</v>
      </c>
      <c r="M148" s="9" t="s">
        <v>430</v>
      </c>
      <c r="N148" s="9" t="s">
        <v>444</v>
      </c>
      <c r="O148" s="9" t="s">
        <v>467</v>
      </c>
      <c r="P148" s="9" t="s">
        <v>470</v>
      </c>
      <c r="Q148" s="9" t="s">
        <v>434</v>
      </c>
      <c r="R148" s="12" t="s">
        <v>15</v>
      </c>
      <c r="S148" s="70">
        <v>21</v>
      </c>
      <c r="T148" s="149">
        <v>9</v>
      </c>
      <c r="W148" s="70">
        <v>1.1000000000000001</v>
      </c>
      <c r="X148" s="70">
        <v>3.7</v>
      </c>
      <c r="Y148" s="12" t="s">
        <v>448</v>
      </c>
      <c r="AA148" s="12"/>
      <c r="AB148" s="9"/>
      <c r="AC148" s="9"/>
      <c r="AD148" s="9"/>
      <c r="AE148" s="12"/>
    </row>
    <row r="149" spans="1:41">
      <c r="G149" s="9" t="s">
        <v>458</v>
      </c>
      <c r="H149" s="9">
        <v>-0.23988871907325901</v>
      </c>
      <c r="I149" s="9">
        <v>0.31316634673749</v>
      </c>
      <c r="J149" s="9">
        <f t="shared" si="16"/>
        <v>0.55961267564047368</v>
      </c>
      <c r="K149" s="10">
        <f t="shared" si="17"/>
        <v>-1.3367295633285874</v>
      </c>
      <c r="L149" s="12">
        <f t="shared" si="18"/>
        <v>0.85695212518206931</v>
      </c>
      <c r="M149" s="9" t="s">
        <v>362</v>
      </c>
      <c r="N149" s="9" t="s">
        <v>444</v>
      </c>
      <c r="O149" s="9" t="s">
        <v>467</v>
      </c>
      <c r="P149" s="9" t="s">
        <v>470</v>
      </c>
      <c r="Q149" s="9" t="s">
        <v>434</v>
      </c>
      <c r="R149" s="12" t="s">
        <v>15</v>
      </c>
      <c r="S149" s="70">
        <v>15</v>
      </c>
      <c r="T149" s="149">
        <v>5</v>
      </c>
      <c r="W149" s="70">
        <v>2</v>
      </c>
      <c r="X149" s="70">
        <v>3.1</v>
      </c>
      <c r="Y149" s="12" t="s">
        <v>448</v>
      </c>
      <c r="AA149" s="12"/>
      <c r="AB149" s="9"/>
      <c r="AC149" s="9"/>
      <c r="AD149" s="9"/>
      <c r="AE149" s="12"/>
    </row>
    <row r="150" spans="1:41">
      <c r="A150" s="9" t="s">
        <v>10</v>
      </c>
      <c r="B150" s="9" t="s">
        <v>411</v>
      </c>
      <c r="C150" s="9" t="s">
        <v>363</v>
      </c>
      <c r="D150" s="9" t="s">
        <v>18</v>
      </c>
      <c r="E150" s="9" t="s">
        <v>18</v>
      </c>
      <c r="F150" s="9" t="s">
        <v>12</v>
      </c>
      <c r="G150" s="9" t="s">
        <v>455</v>
      </c>
      <c r="H150" s="9">
        <v>-0.101883545043202</v>
      </c>
      <c r="I150" s="9">
        <v>3.82312479758685E-2</v>
      </c>
      <c r="J150" s="9">
        <f t="shared" si="16"/>
        <v>0.1955281257923486</v>
      </c>
      <c r="K150" s="10">
        <f t="shared" si="17"/>
        <v>-0.48511867159620525</v>
      </c>
      <c r="L150" s="12">
        <f t="shared" si="18"/>
        <v>0.28135158150980122</v>
      </c>
      <c r="M150" s="9" t="s">
        <v>430</v>
      </c>
      <c r="N150" s="9" t="s">
        <v>451</v>
      </c>
      <c r="O150" s="9" t="s">
        <v>467</v>
      </c>
      <c r="P150" s="9" t="s">
        <v>468</v>
      </c>
      <c r="Q150" s="9" t="s">
        <v>434</v>
      </c>
      <c r="R150" s="12" t="s">
        <v>469</v>
      </c>
      <c r="S150" s="9">
        <v>55</v>
      </c>
      <c r="T150" s="12">
        <v>29</v>
      </c>
      <c r="W150" s="9">
        <v>0.86899999999999999</v>
      </c>
      <c r="X150" s="9">
        <v>0.95</v>
      </c>
      <c r="Y150" s="12" t="s">
        <v>448</v>
      </c>
      <c r="AA150" s="12"/>
      <c r="AB150" s="9"/>
      <c r="AC150" s="9"/>
      <c r="AD150" s="9"/>
      <c r="AE150" s="12"/>
    </row>
    <row r="151" spans="1:41" s="10" customFormat="1">
      <c r="G151" s="10" t="s">
        <v>458</v>
      </c>
      <c r="H151" s="10">
        <v>-0.10120958823564299</v>
      </c>
      <c r="I151" s="10">
        <v>7.3037418725417497E-2</v>
      </c>
      <c r="J151" s="10">
        <f t="shared" si="16"/>
        <v>0.27025435930881392</v>
      </c>
      <c r="K151" s="10">
        <f t="shared" si="17"/>
        <v>-0.63090813248091826</v>
      </c>
      <c r="L151" s="12">
        <f t="shared" si="18"/>
        <v>0.42848895600963233</v>
      </c>
      <c r="M151" s="10" t="s">
        <v>363</v>
      </c>
      <c r="N151" s="10" t="s">
        <v>451</v>
      </c>
      <c r="O151" s="10" t="s">
        <v>467</v>
      </c>
      <c r="P151" s="10" t="s">
        <v>468</v>
      </c>
      <c r="Q151" s="10" t="s">
        <v>434</v>
      </c>
      <c r="R151" s="12" t="s">
        <v>469</v>
      </c>
      <c r="S151" s="10">
        <v>50</v>
      </c>
      <c r="T151" s="12">
        <v>26</v>
      </c>
      <c r="W151" s="10">
        <v>0.97099999999999997</v>
      </c>
      <c r="X151" s="10">
        <v>1.04</v>
      </c>
      <c r="Y151" s="12" t="s">
        <v>448</v>
      </c>
      <c r="AA151" s="12"/>
      <c r="AE151" s="12"/>
      <c r="AK151" s="12"/>
      <c r="AN151" s="12"/>
      <c r="AO151" s="13"/>
    </row>
    <row r="152" spans="1:41" s="70" customFormat="1">
      <c r="A152" s="70" t="s">
        <v>11</v>
      </c>
      <c r="B152" s="70" t="s">
        <v>412</v>
      </c>
      <c r="C152" s="70" t="s">
        <v>327</v>
      </c>
      <c r="D152" s="70" t="s">
        <v>204</v>
      </c>
      <c r="E152" s="70" t="s">
        <v>204</v>
      </c>
      <c r="F152" s="70" t="s">
        <v>221</v>
      </c>
      <c r="G152" s="70" t="s">
        <v>455</v>
      </c>
      <c r="H152" s="8">
        <v>-0.27939999999999998</v>
      </c>
      <c r="I152" s="8">
        <v>3.2899999999999999E-2</v>
      </c>
      <c r="J152" s="8">
        <f t="shared" si="16"/>
        <v>0.18138357147217055</v>
      </c>
      <c r="K152" s="8">
        <f t="shared" si="17"/>
        <v>-0.63491180008545423</v>
      </c>
      <c r="L152" s="149">
        <f t="shared" si="18"/>
        <v>7.6111800085454262E-2</v>
      </c>
      <c r="M152" s="8" t="s">
        <v>430</v>
      </c>
      <c r="N152" s="8" t="s">
        <v>444</v>
      </c>
      <c r="O152" s="8" t="s">
        <v>467</v>
      </c>
      <c r="P152" s="8" t="s">
        <v>639</v>
      </c>
      <c r="Q152" s="8" t="s">
        <v>434</v>
      </c>
      <c r="R152" s="149" t="s">
        <v>469</v>
      </c>
      <c r="S152" s="8">
        <v>64</v>
      </c>
      <c r="T152" s="149">
        <v>53</v>
      </c>
      <c r="U152" s="8"/>
      <c r="V152" s="8"/>
      <c r="W152" s="8">
        <v>7.43</v>
      </c>
      <c r="X152" s="8">
        <v>5.19</v>
      </c>
      <c r="Y152" s="149" t="s">
        <v>448</v>
      </c>
      <c r="Z152" s="8"/>
      <c r="AA152" s="151"/>
      <c r="AB152" s="152"/>
      <c r="AC152" s="152"/>
      <c r="AD152" s="152"/>
      <c r="AE152" s="153"/>
      <c r="AF152" s="8"/>
      <c r="AG152" s="8"/>
      <c r="AH152" s="8"/>
      <c r="AI152" s="8"/>
      <c r="AJ152" s="8"/>
      <c r="AK152" s="149"/>
      <c r="AL152" s="8"/>
      <c r="AM152" s="8"/>
      <c r="AN152" s="149"/>
      <c r="AO152" s="154"/>
    </row>
    <row r="153" spans="1:41" s="70" customFormat="1">
      <c r="A153" s="8"/>
      <c r="B153" s="8"/>
      <c r="C153" s="8"/>
      <c r="D153" s="8"/>
      <c r="E153" s="8"/>
      <c r="F153" s="8"/>
      <c r="G153" s="70" t="s">
        <v>458</v>
      </c>
      <c r="H153" s="8">
        <v>-0.27779999999999999</v>
      </c>
      <c r="I153" s="8">
        <v>3.7699999999999997E-2</v>
      </c>
      <c r="J153" s="8">
        <f t="shared" si="16"/>
        <v>0.19416487838947599</v>
      </c>
      <c r="K153" s="8">
        <f t="shared" si="17"/>
        <v>-0.65836316164337294</v>
      </c>
      <c r="L153" s="149">
        <f t="shared" si="18"/>
        <v>0.10276316164337296</v>
      </c>
      <c r="M153" s="8" t="s">
        <v>327</v>
      </c>
      <c r="N153" s="8" t="s">
        <v>444</v>
      </c>
      <c r="O153" s="8" t="s">
        <v>467</v>
      </c>
      <c r="P153" s="8" t="s">
        <v>639</v>
      </c>
      <c r="Q153" s="8" t="s">
        <v>434</v>
      </c>
      <c r="R153" s="149" t="s">
        <v>469</v>
      </c>
      <c r="S153" s="8">
        <v>59</v>
      </c>
      <c r="T153" s="149">
        <v>54</v>
      </c>
      <c r="U153" s="8"/>
      <c r="V153" s="8"/>
      <c r="W153" s="70">
        <v>9.07</v>
      </c>
      <c r="X153" s="70">
        <v>6.53</v>
      </c>
      <c r="Y153" s="149" t="s">
        <v>448</v>
      </c>
      <c r="Z153" s="8"/>
      <c r="AA153" s="151"/>
      <c r="AB153" s="152"/>
      <c r="AC153" s="152"/>
      <c r="AD153" s="152"/>
      <c r="AE153" s="153"/>
      <c r="AF153" s="8"/>
      <c r="AG153" s="8"/>
      <c r="AH153" s="8"/>
      <c r="AI153" s="8"/>
      <c r="AJ153" s="8"/>
      <c r="AK153" s="149"/>
      <c r="AL153" s="8"/>
      <c r="AM153" s="8"/>
      <c r="AN153" s="149"/>
      <c r="AO153" s="154"/>
    </row>
    <row r="154" spans="1:41" s="70" customFormat="1">
      <c r="A154" s="70" t="s">
        <v>11</v>
      </c>
      <c r="B154" s="70" t="s">
        <v>412</v>
      </c>
      <c r="C154" s="70" t="s">
        <v>327</v>
      </c>
      <c r="D154" s="70" t="s">
        <v>204</v>
      </c>
      <c r="E154" s="70" t="s">
        <v>204</v>
      </c>
      <c r="F154" s="70" t="s">
        <v>221</v>
      </c>
      <c r="G154" s="70" t="s">
        <v>455</v>
      </c>
      <c r="H154" s="8">
        <v>-0.20169999999999999</v>
      </c>
      <c r="I154" s="8">
        <v>3.27E-2</v>
      </c>
      <c r="J154" s="8">
        <f t="shared" si="16"/>
        <v>0.18083141320025126</v>
      </c>
      <c r="K154" s="8">
        <f t="shared" si="17"/>
        <v>-0.5561295698724924</v>
      </c>
      <c r="L154" s="149">
        <f t="shared" si="18"/>
        <v>0.15272956987249248</v>
      </c>
      <c r="M154" s="8" t="s">
        <v>430</v>
      </c>
      <c r="N154" s="8" t="s">
        <v>431</v>
      </c>
      <c r="O154" s="8" t="s">
        <v>467</v>
      </c>
      <c r="P154" s="8" t="s">
        <v>639</v>
      </c>
      <c r="Q154" s="8" t="s">
        <v>434</v>
      </c>
      <c r="R154" s="149" t="s">
        <v>469</v>
      </c>
      <c r="S154" s="8">
        <v>64</v>
      </c>
      <c r="T154" s="149">
        <v>47</v>
      </c>
      <c r="U154" s="8"/>
      <c r="V154" s="8"/>
      <c r="W154" s="8">
        <v>6.94</v>
      </c>
      <c r="X154" s="8">
        <v>6.31</v>
      </c>
      <c r="Y154" s="149" t="s">
        <v>448</v>
      </c>
      <c r="Z154" s="8"/>
      <c r="AA154" s="151"/>
      <c r="AB154" s="152"/>
      <c r="AC154" s="152"/>
      <c r="AD154" s="152"/>
      <c r="AE154" s="153"/>
      <c r="AF154" s="8"/>
      <c r="AG154" s="8"/>
      <c r="AH154" s="8"/>
      <c r="AI154" s="8"/>
      <c r="AJ154" s="8"/>
      <c r="AK154" s="149"/>
      <c r="AL154" s="8"/>
      <c r="AM154" s="8"/>
      <c r="AN154" s="149"/>
      <c r="AO154" s="154"/>
    </row>
    <row r="155" spans="1:41" s="98" customFormat="1" ht="16" thickBot="1">
      <c r="G155" s="98" t="s">
        <v>458</v>
      </c>
      <c r="H155" s="98">
        <v>-0.20150000000000001</v>
      </c>
      <c r="I155" s="98">
        <v>4.5900000000000003E-2</v>
      </c>
      <c r="J155" s="98">
        <f t="shared" si="16"/>
        <v>0.2142428528562855</v>
      </c>
      <c r="K155" s="98">
        <f t="shared" si="17"/>
        <v>-0.62141599159831951</v>
      </c>
      <c r="L155" s="150">
        <f t="shared" si="18"/>
        <v>0.21841599159831954</v>
      </c>
      <c r="M155" s="98" t="s">
        <v>327</v>
      </c>
      <c r="N155" s="98" t="s">
        <v>431</v>
      </c>
      <c r="O155" s="98" t="s">
        <v>467</v>
      </c>
      <c r="P155" s="98" t="s">
        <v>639</v>
      </c>
      <c r="Q155" s="98" t="s">
        <v>434</v>
      </c>
      <c r="R155" s="150" t="s">
        <v>469</v>
      </c>
      <c r="S155" s="98">
        <v>59</v>
      </c>
      <c r="T155" s="150">
        <v>41</v>
      </c>
      <c r="W155" s="98">
        <v>8.16</v>
      </c>
      <c r="X155" s="98">
        <v>5.75</v>
      </c>
      <c r="Y155" s="150" t="s">
        <v>448</v>
      </c>
      <c r="AA155" s="191"/>
      <c r="AB155" s="192"/>
      <c r="AC155" s="192"/>
      <c r="AD155" s="192"/>
      <c r="AE155" s="193"/>
      <c r="AK155" s="150"/>
      <c r="AN155" s="150"/>
      <c r="AO155" s="194"/>
    </row>
    <row r="156" spans="1:41">
      <c r="A156" s="9" t="s">
        <v>10</v>
      </c>
      <c r="B156" s="9" t="s">
        <v>384</v>
      </c>
      <c r="C156" s="9" t="s">
        <v>327</v>
      </c>
      <c r="D156" s="9" t="s">
        <v>204</v>
      </c>
      <c r="E156" s="9" t="s">
        <v>204</v>
      </c>
      <c r="F156" s="9" t="s">
        <v>8</v>
      </c>
      <c r="G156" s="9" t="s">
        <v>437</v>
      </c>
      <c r="H156" s="9">
        <v>-1.1503824481484799E-2</v>
      </c>
      <c r="I156" s="9">
        <v>8.1350267379679195E-2</v>
      </c>
      <c r="J156" s="9">
        <f>SQRT(I156)</f>
        <v>0.28521968266527331</v>
      </c>
      <c r="K156" s="9">
        <f>H156-(1.96*J156)</f>
        <v>-0.57053440250542042</v>
      </c>
      <c r="L156" s="12">
        <f>H156+(1.96*J156)</f>
        <v>0.54752675354245084</v>
      </c>
      <c r="M156" s="9" t="s">
        <v>430</v>
      </c>
      <c r="N156" s="9" t="s">
        <v>444</v>
      </c>
      <c r="O156" s="9" t="s">
        <v>471</v>
      </c>
      <c r="P156" s="9" t="s">
        <v>472</v>
      </c>
      <c r="Q156" s="9" t="s">
        <v>447</v>
      </c>
      <c r="R156" s="12" t="s">
        <v>8</v>
      </c>
      <c r="S156" s="9">
        <v>103</v>
      </c>
      <c r="Z156" s="9">
        <v>48</v>
      </c>
      <c r="AA156" s="12"/>
      <c r="AB156" s="81">
        <f>Z156</f>
        <v>48</v>
      </c>
      <c r="AC156" s="81">
        <f>S156-AB156</f>
        <v>55</v>
      </c>
      <c r="AD156" s="81">
        <f>Z157</f>
        <v>44</v>
      </c>
      <c r="AE156" s="82">
        <f>S157-AD156</f>
        <v>51</v>
      </c>
    </row>
    <row r="157" spans="1:41">
      <c r="M157" s="9" t="s">
        <v>327</v>
      </c>
      <c r="N157" s="9" t="s">
        <v>444</v>
      </c>
      <c r="O157" s="9" t="s">
        <v>471</v>
      </c>
      <c r="P157" s="9" t="s">
        <v>472</v>
      </c>
      <c r="Q157" s="9" t="s">
        <v>447</v>
      </c>
      <c r="R157" s="12" t="s">
        <v>8</v>
      </c>
      <c r="S157" s="9">
        <v>95</v>
      </c>
      <c r="Z157" s="9">
        <v>44</v>
      </c>
      <c r="AA157" s="12"/>
      <c r="AB157" s="9"/>
      <c r="AC157" s="9"/>
      <c r="AD157" s="9"/>
      <c r="AE157" s="12"/>
    </row>
    <row r="158" spans="1:41">
      <c r="A158" s="9" t="s">
        <v>10</v>
      </c>
      <c r="B158" s="9" t="s">
        <v>384</v>
      </c>
      <c r="C158" s="9" t="s">
        <v>363</v>
      </c>
      <c r="D158" s="9" t="s">
        <v>204</v>
      </c>
      <c r="E158" s="9" t="s">
        <v>204</v>
      </c>
      <c r="F158" s="9" t="s">
        <v>8</v>
      </c>
      <c r="G158" s="9" t="s">
        <v>437</v>
      </c>
      <c r="H158" s="9">
        <v>9.0669800247822604E-2</v>
      </c>
      <c r="I158" s="9">
        <v>8.4493187690862101E-2</v>
      </c>
      <c r="J158" s="9">
        <f>SQRT(I158)</f>
        <v>0.29067711931086371</v>
      </c>
      <c r="K158" s="9">
        <f>H158-(1.96*J158)</f>
        <v>-0.47905735360147023</v>
      </c>
      <c r="L158" s="12">
        <f>H158+(1.96*J158)</f>
        <v>0.66039695409711541</v>
      </c>
      <c r="M158" s="9" t="s">
        <v>430</v>
      </c>
      <c r="N158" s="9" t="s">
        <v>444</v>
      </c>
      <c r="O158" s="9" t="s">
        <v>471</v>
      </c>
      <c r="P158" s="9" t="s">
        <v>472</v>
      </c>
      <c r="Q158" s="9" t="s">
        <v>447</v>
      </c>
      <c r="R158" s="12" t="s">
        <v>8</v>
      </c>
      <c r="S158" s="9">
        <v>103</v>
      </c>
      <c r="Z158" s="9">
        <v>48</v>
      </c>
      <c r="AA158" s="12"/>
      <c r="AB158" s="81">
        <f>Z158</f>
        <v>48</v>
      </c>
      <c r="AC158" s="81">
        <f>S158-AB158</f>
        <v>55</v>
      </c>
      <c r="AD158" s="81">
        <f>Z159</f>
        <v>43</v>
      </c>
      <c r="AE158" s="82">
        <f>S159-AD158</f>
        <v>45</v>
      </c>
    </row>
    <row r="159" spans="1:41">
      <c r="M159" s="9" t="s">
        <v>363</v>
      </c>
      <c r="N159" s="9" t="s">
        <v>444</v>
      </c>
      <c r="O159" s="14" t="s">
        <v>471</v>
      </c>
      <c r="P159" s="9" t="s">
        <v>472</v>
      </c>
      <c r="Q159" s="9" t="s">
        <v>447</v>
      </c>
      <c r="R159" s="12" t="s">
        <v>8</v>
      </c>
      <c r="S159" s="9">
        <v>88</v>
      </c>
      <c r="Z159" s="9">
        <v>43</v>
      </c>
      <c r="AA159" s="12"/>
      <c r="AB159" s="9"/>
      <c r="AC159" s="9"/>
      <c r="AD159" s="9"/>
      <c r="AE159" s="12"/>
    </row>
    <row r="160" spans="1:41">
      <c r="A160" s="9" t="s">
        <v>10</v>
      </c>
      <c r="B160" s="9" t="s">
        <v>384</v>
      </c>
      <c r="C160" s="9" t="s">
        <v>417</v>
      </c>
      <c r="D160" s="9" t="s">
        <v>204</v>
      </c>
      <c r="E160" s="9" t="s">
        <v>204</v>
      </c>
      <c r="F160" s="9" t="s">
        <v>8</v>
      </c>
      <c r="G160" s="9" t="s">
        <v>437</v>
      </c>
      <c r="H160" s="9">
        <v>3.7692101511327299E-2</v>
      </c>
      <c r="I160" s="9">
        <v>6.0926071055381399E-2</v>
      </c>
      <c r="J160" s="9">
        <f>SQRT(I160)</f>
        <v>0.24683207055684925</v>
      </c>
      <c r="K160" s="9">
        <f>H160-(1.96*J160)</f>
        <v>-0.44609875678009725</v>
      </c>
      <c r="L160" s="12">
        <f>H160+(1.96*J160)</f>
        <v>0.52148295980275183</v>
      </c>
      <c r="M160" s="9" t="s">
        <v>430</v>
      </c>
      <c r="N160" s="9" t="s">
        <v>444</v>
      </c>
      <c r="O160" s="9" t="s">
        <v>471</v>
      </c>
      <c r="P160" s="9" t="s">
        <v>472</v>
      </c>
      <c r="Q160" s="9" t="s">
        <v>447</v>
      </c>
      <c r="R160" s="12" t="s">
        <v>8</v>
      </c>
      <c r="S160" s="9">
        <v>103</v>
      </c>
      <c r="Z160" s="9">
        <v>48</v>
      </c>
      <c r="AA160" s="12"/>
      <c r="AB160" s="81">
        <f>Z160</f>
        <v>48</v>
      </c>
      <c r="AC160" s="81">
        <f>S160-AB160</f>
        <v>55</v>
      </c>
      <c r="AD160" s="81">
        <f>Z161</f>
        <v>87</v>
      </c>
      <c r="AE160" s="82">
        <f>S161-AD160</f>
        <v>96</v>
      </c>
    </row>
    <row r="161" spans="1:41">
      <c r="M161" s="9" t="s">
        <v>417</v>
      </c>
      <c r="N161" s="9" t="s">
        <v>444</v>
      </c>
      <c r="O161" s="14" t="s">
        <v>471</v>
      </c>
      <c r="P161" s="9" t="s">
        <v>472</v>
      </c>
      <c r="Q161" s="9" t="s">
        <v>447</v>
      </c>
      <c r="R161" s="12" t="s">
        <v>8</v>
      </c>
      <c r="S161" s="9">
        <v>183</v>
      </c>
      <c r="Z161" s="9">
        <f>Z157+Z159</f>
        <v>87</v>
      </c>
      <c r="AA161" s="12"/>
      <c r="AB161" s="9"/>
      <c r="AC161" s="9"/>
      <c r="AD161" s="9"/>
      <c r="AE161" s="12"/>
    </row>
    <row r="162" spans="1:41">
      <c r="A162" s="9" t="s">
        <v>10</v>
      </c>
      <c r="B162" s="9" t="s">
        <v>384</v>
      </c>
      <c r="C162" s="9" t="s">
        <v>362</v>
      </c>
      <c r="D162" s="9" t="s">
        <v>18</v>
      </c>
      <c r="E162" s="9" t="s">
        <v>18</v>
      </c>
      <c r="F162" s="9" t="s">
        <v>15</v>
      </c>
      <c r="G162" s="9" t="s">
        <v>437</v>
      </c>
      <c r="H162" s="9">
        <v>-0.405465108108164</v>
      </c>
      <c r="I162" s="9">
        <v>0.49444444444444402</v>
      </c>
      <c r="J162" s="9">
        <f>SQRT(I162)</f>
        <v>0.70316743699096595</v>
      </c>
      <c r="K162" s="9">
        <f>H162-(1.96*J162)</f>
        <v>-1.7836732846104573</v>
      </c>
      <c r="L162" s="12">
        <f>H162+(1.96*J162)</f>
        <v>0.97274306839412938</v>
      </c>
      <c r="M162" s="9" t="s">
        <v>430</v>
      </c>
      <c r="N162" s="9" t="s">
        <v>444</v>
      </c>
      <c r="O162" s="9" t="s">
        <v>471</v>
      </c>
      <c r="P162" s="9" t="s">
        <v>473</v>
      </c>
      <c r="Q162" s="9" t="s">
        <v>447</v>
      </c>
      <c r="R162" s="12" t="s">
        <v>15</v>
      </c>
      <c r="S162" s="9">
        <v>21</v>
      </c>
      <c r="Z162" s="9">
        <v>9</v>
      </c>
      <c r="AA162" s="12"/>
      <c r="AB162" s="81">
        <f>Z162</f>
        <v>9</v>
      </c>
      <c r="AC162" s="81">
        <f>S162-AB162</f>
        <v>12</v>
      </c>
      <c r="AD162" s="81">
        <f>Z163</f>
        <v>5</v>
      </c>
      <c r="AE162" s="82">
        <f>S163-AD162</f>
        <v>10</v>
      </c>
    </row>
    <row r="163" spans="1:41">
      <c r="M163" s="9" t="s">
        <v>362</v>
      </c>
      <c r="N163" s="9" t="s">
        <v>444</v>
      </c>
      <c r="O163" s="14" t="s">
        <v>471</v>
      </c>
      <c r="P163" s="9" t="s">
        <v>473</v>
      </c>
      <c r="Q163" s="9" t="s">
        <v>447</v>
      </c>
      <c r="R163" s="12" t="s">
        <v>15</v>
      </c>
      <c r="S163" s="9">
        <v>15</v>
      </c>
      <c r="Z163" s="9">
        <v>5</v>
      </c>
      <c r="AA163" s="12"/>
      <c r="AB163" s="9"/>
      <c r="AC163" s="9"/>
      <c r="AD163" s="9"/>
      <c r="AE163" s="12"/>
    </row>
    <row r="164" spans="1:41" s="70" customFormat="1">
      <c r="A164" s="70" t="s">
        <v>419</v>
      </c>
      <c r="B164" s="70" t="s">
        <v>411</v>
      </c>
      <c r="C164" s="70" t="s">
        <v>420</v>
      </c>
      <c r="D164" s="70" t="s">
        <v>204</v>
      </c>
      <c r="E164" s="70" t="s">
        <v>18</v>
      </c>
      <c r="F164" s="70" t="s">
        <v>621</v>
      </c>
      <c r="G164" s="70" t="s">
        <v>437</v>
      </c>
      <c r="H164" s="70">
        <v>-0.31669999999999998</v>
      </c>
      <c r="I164" s="70">
        <v>0.2636</v>
      </c>
      <c r="J164" s="70">
        <f t="shared" ref="J164" si="19">SQRT(I164)</f>
        <v>0.51341990611973742</v>
      </c>
      <c r="K164" s="8">
        <f>H164-(1.96*J164)</f>
        <v>-1.3230030159946853</v>
      </c>
      <c r="L164" s="149">
        <f>H164+(1.96*J164)</f>
        <v>0.68960301599468532</v>
      </c>
      <c r="M164" s="70" t="s">
        <v>430</v>
      </c>
      <c r="N164" s="70" t="s">
        <v>444</v>
      </c>
      <c r="O164" s="14" t="s">
        <v>471</v>
      </c>
      <c r="P164" s="9" t="s">
        <v>473</v>
      </c>
      <c r="Q164" s="70" t="s">
        <v>447</v>
      </c>
      <c r="R164" s="149" t="s">
        <v>621</v>
      </c>
      <c r="S164" s="70">
        <v>31</v>
      </c>
      <c r="T164" s="149"/>
      <c r="Y164" s="149"/>
      <c r="Z164" s="70">
        <v>14</v>
      </c>
      <c r="AA164" s="151">
        <v>0.31</v>
      </c>
      <c r="AB164" s="152"/>
      <c r="AC164" s="152"/>
      <c r="AD164" s="152"/>
      <c r="AE164" s="153"/>
      <c r="AH164" s="8"/>
      <c r="AK164" s="149"/>
      <c r="AN164" s="149"/>
      <c r="AO164" s="154"/>
    </row>
    <row r="165" spans="1:41" s="70" customFormat="1">
      <c r="K165" s="8"/>
      <c r="L165" s="149"/>
      <c r="M165" s="70" t="s">
        <v>420</v>
      </c>
      <c r="N165" s="70" t="s">
        <v>444</v>
      </c>
      <c r="O165" s="14" t="s">
        <v>471</v>
      </c>
      <c r="P165" s="9" t="s">
        <v>473</v>
      </c>
      <c r="Q165" s="70" t="s">
        <v>447</v>
      </c>
      <c r="R165" s="149" t="s">
        <v>621</v>
      </c>
      <c r="S165" s="70">
        <v>32</v>
      </c>
      <c r="T165" s="149"/>
      <c r="Y165" s="149"/>
      <c r="Z165" s="70">
        <v>12</v>
      </c>
      <c r="AA165" s="151">
        <f>Z165/S165</f>
        <v>0.375</v>
      </c>
      <c r="AB165" s="152"/>
      <c r="AC165" s="152"/>
      <c r="AD165" s="152"/>
      <c r="AE165" s="153"/>
      <c r="AH165" s="8"/>
      <c r="AK165" s="149"/>
      <c r="AN165" s="149"/>
      <c r="AO165" s="154"/>
    </row>
    <row r="166" spans="1:41">
      <c r="A166" s="9" t="s">
        <v>10</v>
      </c>
      <c r="B166" s="9" t="s">
        <v>412</v>
      </c>
      <c r="C166" s="9" t="s">
        <v>327</v>
      </c>
      <c r="D166" s="9" t="s">
        <v>18</v>
      </c>
      <c r="E166" s="9" t="s">
        <v>18</v>
      </c>
      <c r="F166" s="9" t="s">
        <v>14</v>
      </c>
      <c r="G166" s="9" t="s">
        <v>437</v>
      </c>
      <c r="H166" s="9">
        <f>1.814*AF166</f>
        <v>-1.0987398000000002</v>
      </c>
      <c r="I166" s="9">
        <f>J166*J166</f>
        <v>0.20862378640000001</v>
      </c>
      <c r="J166" s="9">
        <f>1.814*AJ166</f>
        <v>0.45675352915987416</v>
      </c>
      <c r="K166" s="10">
        <f>H166-(1.96*J166)</f>
        <v>-1.9939767171533536</v>
      </c>
      <c r="L166" s="12">
        <f>H166+(1.96*J166)</f>
        <v>-0.20350288284664686</v>
      </c>
      <c r="M166" s="9" t="s">
        <v>430</v>
      </c>
      <c r="N166" s="9" t="s">
        <v>444</v>
      </c>
      <c r="O166" s="9" t="s">
        <v>471</v>
      </c>
      <c r="P166" s="9" t="s">
        <v>474</v>
      </c>
      <c r="Q166" s="9" t="s">
        <v>447</v>
      </c>
      <c r="R166" s="12" t="s">
        <v>14</v>
      </c>
      <c r="S166" s="9">
        <v>33</v>
      </c>
      <c r="U166" s="60"/>
      <c r="V166" s="70"/>
      <c r="W166" s="70">
        <v>0.71489999999999998</v>
      </c>
      <c r="X166" s="70">
        <v>0.23699999999999999</v>
      </c>
      <c r="Y166" s="12" t="s">
        <v>448</v>
      </c>
      <c r="AA166" s="12"/>
      <c r="AB166" s="9"/>
      <c r="AC166" s="9"/>
      <c r="AD166" s="9"/>
      <c r="AE166" s="12"/>
      <c r="AF166" s="9">
        <v>-0.60570000000000002</v>
      </c>
      <c r="AG166" s="9">
        <v>-1.0992</v>
      </c>
      <c r="AH166" s="10">
        <v>-0.1123</v>
      </c>
      <c r="AI166" s="9">
        <v>6.3399999999999998E-2</v>
      </c>
      <c r="AJ166" s="9">
        <f>SQRT(AI166)</f>
        <v>0.25179356624028343</v>
      </c>
      <c r="AK166" s="12" t="s">
        <v>449</v>
      </c>
      <c r="AO166" s="13" t="s">
        <v>450</v>
      </c>
    </row>
    <row r="167" spans="1:41">
      <c r="M167" s="9" t="s">
        <v>327</v>
      </c>
      <c r="N167" s="9" t="s">
        <v>444</v>
      </c>
      <c r="O167" s="9" t="s">
        <v>471</v>
      </c>
      <c r="P167" s="9" t="s">
        <v>474</v>
      </c>
      <c r="Q167" s="9" t="s">
        <v>447</v>
      </c>
      <c r="R167" s="12" t="s">
        <v>14</v>
      </c>
      <c r="S167" s="9">
        <v>33</v>
      </c>
      <c r="U167" s="60"/>
      <c r="V167" s="70"/>
      <c r="W167" s="70">
        <v>0.55810000000000004</v>
      </c>
      <c r="X167" s="70">
        <v>0.27900000000000003</v>
      </c>
      <c r="Y167" s="12" t="s">
        <v>448</v>
      </c>
      <c r="AA167" s="12"/>
      <c r="AB167" s="9"/>
      <c r="AC167" s="9"/>
      <c r="AD167" s="9"/>
      <c r="AE167" s="12"/>
    </row>
    <row r="168" spans="1:41">
      <c r="A168" s="9" t="s">
        <v>10</v>
      </c>
      <c r="B168" s="9" t="s">
        <v>411</v>
      </c>
      <c r="C168" s="9" t="s">
        <v>363</v>
      </c>
      <c r="D168" s="9" t="s">
        <v>18</v>
      </c>
      <c r="E168" s="9" t="s">
        <v>18</v>
      </c>
      <c r="F168" s="9" t="s">
        <v>12</v>
      </c>
      <c r="G168" s="9" t="s">
        <v>437</v>
      </c>
      <c r="H168" s="9">
        <v>0.38484582090542901</v>
      </c>
      <c r="I168" s="9">
        <v>0.17777777777777801</v>
      </c>
      <c r="J168" s="9">
        <f>SQRT(I168)</f>
        <v>0.42163702135578418</v>
      </c>
      <c r="K168" s="9">
        <f>H168-(1.96*J168)</f>
        <v>-0.44156274095190801</v>
      </c>
      <c r="L168" s="12">
        <f>H168+(1.96*J168)</f>
        <v>1.211254382762766</v>
      </c>
      <c r="M168" s="9" t="s">
        <v>430</v>
      </c>
      <c r="N168" s="9" t="s">
        <v>444</v>
      </c>
      <c r="O168" s="9" t="s">
        <v>471</v>
      </c>
      <c r="P168" s="9" t="s">
        <v>473</v>
      </c>
      <c r="Q168" s="9" t="s">
        <v>447</v>
      </c>
      <c r="R168" s="12" t="s">
        <v>12</v>
      </c>
      <c r="S168" s="70">
        <v>55</v>
      </c>
      <c r="Z168" s="9">
        <v>35</v>
      </c>
      <c r="AA168" s="12"/>
      <c r="AB168" s="81">
        <f>Z168</f>
        <v>35</v>
      </c>
      <c r="AC168" s="81">
        <f>S168-AB168</f>
        <v>20</v>
      </c>
      <c r="AD168" s="81">
        <f>Z169</f>
        <v>36</v>
      </c>
      <c r="AE168" s="82">
        <f>S169-AD168</f>
        <v>14</v>
      </c>
    </row>
    <row r="169" spans="1:41" ht="16" thickBot="1">
      <c r="A169" s="80"/>
      <c r="B169" s="80"/>
      <c r="C169" s="80"/>
      <c r="D169" s="80"/>
      <c r="E169" s="80"/>
      <c r="F169" s="80"/>
      <c r="G169" s="80"/>
      <c r="H169" s="80"/>
      <c r="I169" s="80"/>
      <c r="J169" s="80"/>
      <c r="K169" s="80"/>
      <c r="L169" s="88"/>
      <c r="M169" s="80" t="s">
        <v>363</v>
      </c>
      <c r="N169" s="80" t="s">
        <v>444</v>
      </c>
      <c r="O169" s="80" t="s">
        <v>471</v>
      </c>
      <c r="P169" s="80" t="s">
        <v>473</v>
      </c>
      <c r="Q169" s="80" t="s">
        <v>447</v>
      </c>
      <c r="R169" s="88" t="s">
        <v>12</v>
      </c>
      <c r="S169" s="98">
        <v>50</v>
      </c>
      <c r="T169" s="88"/>
      <c r="U169" s="80"/>
      <c r="V169" s="80"/>
      <c r="W169" s="80"/>
      <c r="X169" s="80"/>
      <c r="Y169" s="88"/>
      <c r="Z169" s="80">
        <v>36</v>
      </c>
      <c r="AA169" s="88"/>
      <c r="AB169" s="80"/>
      <c r="AC169" s="80"/>
      <c r="AD169" s="80"/>
      <c r="AE169" s="88"/>
      <c r="AF169" s="80"/>
      <c r="AG169" s="80"/>
      <c r="AH169" s="80"/>
      <c r="AI169" s="80"/>
      <c r="AJ169" s="80"/>
      <c r="AK169" s="88"/>
      <c r="AL169" s="80"/>
      <c r="AM169" s="80"/>
      <c r="AN169" s="88"/>
      <c r="AO169" s="92"/>
    </row>
    <row r="170" spans="1:41">
      <c r="A170" s="9" t="s">
        <v>10</v>
      </c>
      <c r="B170" s="9" t="s">
        <v>411</v>
      </c>
      <c r="C170" s="9" t="s">
        <v>363</v>
      </c>
      <c r="D170" s="9" t="s">
        <v>18</v>
      </c>
      <c r="E170" s="9" t="s">
        <v>18</v>
      </c>
      <c r="F170" s="9" t="s">
        <v>12</v>
      </c>
      <c r="G170" s="9" t="s">
        <v>455</v>
      </c>
      <c r="H170" s="9">
        <v>-0.64611810000000003</v>
      </c>
      <c r="I170" s="9">
        <v>4.0169759999999999E-2</v>
      </c>
      <c r="J170" s="9">
        <f t="shared" ref="J170:J237" si="20">SQRT(I170)</f>
        <v>0.20042395066458499</v>
      </c>
      <c r="K170" s="9">
        <f>H170-(1.96*J170)</f>
        <v>-1.0389490433025865</v>
      </c>
      <c r="L170" s="12">
        <f>H170+(1.96*J170)</f>
        <v>-0.25328715669741347</v>
      </c>
      <c r="M170" s="9" t="s">
        <v>430</v>
      </c>
      <c r="N170" s="9" t="s">
        <v>451</v>
      </c>
      <c r="O170" s="9" t="s">
        <v>475</v>
      </c>
      <c r="P170" s="9" t="s">
        <v>476</v>
      </c>
      <c r="Q170" s="9" t="s">
        <v>434</v>
      </c>
      <c r="R170" s="12" t="s">
        <v>12</v>
      </c>
      <c r="S170" s="9">
        <v>55</v>
      </c>
      <c r="T170" s="12">
        <v>28</v>
      </c>
      <c r="W170" s="9">
        <v>0.12</v>
      </c>
      <c r="X170" s="9">
        <v>0.25</v>
      </c>
      <c r="Y170" s="12" t="s">
        <v>448</v>
      </c>
      <c r="AA170" s="12"/>
      <c r="AB170" s="9"/>
      <c r="AC170" s="9"/>
      <c r="AD170" s="9"/>
      <c r="AE170" s="12"/>
    </row>
    <row r="171" spans="1:41" ht="16" thickBot="1">
      <c r="A171" s="80"/>
      <c r="B171" s="80"/>
      <c r="C171" s="80"/>
      <c r="D171" s="80"/>
      <c r="E171" s="80"/>
      <c r="F171" s="80"/>
      <c r="G171" s="80" t="s">
        <v>458</v>
      </c>
      <c r="H171" s="80">
        <v>-0.64028450000000003</v>
      </c>
      <c r="I171" s="80">
        <v>7.7971789999999999E-2</v>
      </c>
      <c r="J171" s="80">
        <f t="shared" si="20"/>
        <v>0.27923429230665781</v>
      </c>
      <c r="K171" s="80">
        <f>H171-(1.96*J171)</f>
        <v>-1.1875837129210494</v>
      </c>
      <c r="L171" s="88">
        <f>H171+(1.96*J171)</f>
        <v>-9.2985287078950707E-2</v>
      </c>
      <c r="M171" s="80" t="s">
        <v>363</v>
      </c>
      <c r="N171" s="80" t="s">
        <v>451</v>
      </c>
      <c r="O171" s="80" t="s">
        <v>475</v>
      </c>
      <c r="P171" s="80" t="s">
        <v>476</v>
      </c>
      <c r="Q171" s="80" t="s">
        <v>434</v>
      </c>
      <c r="R171" s="88" t="s">
        <v>12</v>
      </c>
      <c r="S171" s="80">
        <v>50</v>
      </c>
      <c r="T171" s="88">
        <v>26</v>
      </c>
      <c r="U171" s="80"/>
      <c r="V171" s="80"/>
      <c r="W171" s="80">
        <v>0.32</v>
      </c>
      <c r="X171" s="80">
        <v>0.36</v>
      </c>
      <c r="Y171" s="88" t="s">
        <v>448</v>
      </c>
      <c r="Z171" s="80"/>
      <c r="AA171" s="88"/>
      <c r="AB171" s="80"/>
      <c r="AC171" s="80"/>
      <c r="AD171" s="80"/>
      <c r="AE171" s="88"/>
      <c r="AF171" s="80"/>
      <c r="AG171" s="80"/>
      <c r="AH171" s="80"/>
      <c r="AI171" s="80"/>
      <c r="AJ171" s="80"/>
      <c r="AK171" s="88"/>
      <c r="AL171" s="80"/>
      <c r="AM171" s="80"/>
      <c r="AN171" s="88"/>
      <c r="AO171" s="92"/>
    </row>
    <row r="172" spans="1:41">
      <c r="A172" s="9" t="s">
        <v>10</v>
      </c>
      <c r="B172" s="9" t="s">
        <v>384</v>
      </c>
      <c r="C172" s="9" t="s">
        <v>327</v>
      </c>
      <c r="D172" s="9" t="s">
        <v>204</v>
      </c>
      <c r="E172" s="9" t="s">
        <v>204</v>
      </c>
      <c r="F172" s="9" t="s">
        <v>6</v>
      </c>
      <c r="G172" s="9" t="s">
        <v>455</v>
      </c>
      <c r="H172" s="9">
        <v>-0.218122007465748</v>
      </c>
      <c r="I172" s="9">
        <v>2.4227620345081399E-2</v>
      </c>
      <c r="J172" s="9">
        <f t="shared" si="20"/>
        <v>0.1556522416962936</v>
      </c>
      <c r="K172" s="9">
        <f>H172-(1.96*J172)</f>
        <v>-0.52320040119048339</v>
      </c>
      <c r="L172" s="12">
        <f>H172+(1.96*J172)</f>
        <v>8.6956386258987439E-2</v>
      </c>
      <c r="M172" s="9" t="s">
        <v>430</v>
      </c>
      <c r="N172" s="9" t="s">
        <v>444</v>
      </c>
      <c r="O172" s="9" t="s">
        <v>477</v>
      </c>
      <c r="P172" s="9" t="s">
        <v>478</v>
      </c>
      <c r="Q172" s="9" t="s">
        <v>434</v>
      </c>
      <c r="R172" s="12" t="s">
        <v>6</v>
      </c>
      <c r="S172" s="9">
        <v>93</v>
      </c>
      <c r="T172" s="12">
        <v>62</v>
      </c>
      <c r="U172" s="60"/>
      <c r="V172" s="70"/>
      <c r="W172" s="9">
        <v>2.2999999999999998</v>
      </c>
      <c r="X172" s="9">
        <v>4.5</v>
      </c>
      <c r="Y172" s="12" t="s">
        <v>448</v>
      </c>
      <c r="AA172" s="12"/>
      <c r="AB172" s="9"/>
      <c r="AC172" s="9"/>
      <c r="AD172" s="9"/>
      <c r="AE172" s="12"/>
    </row>
    <row r="173" spans="1:41">
      <c r="G173" s="9" t="s">
        <v>458</v>
      </c>
      <c r="H173" s="9">
        <v>-0.21962972565203301</v>
      </c>
      <c r="I173" s="9">
        <v>4.0170465761771003E-2</v>
      </c>
      <c r="J173" s="9">
        <f t="shared" si="20"/>
        <v>0.20042571132908824</v>
      </c>
      <c r="K173" s="9">
        <f t="shared" ref="K173:K240" si="21">H173-(1.96*J173)</f>
        <v>-0.61246411985704596</v>
      </c>
      <c r="L173" s="12">
        <f t="shared" ref="L173:L240" si="22">H173+(1.96*J173)</f>
        <v>0.17320466855297992</v>
      </c>
      <c r="M173" s="9" t="s">
        <v>327</v>
      </c>
      <c r="N173" s="9" t="s">
        <v>444</v>
      </c>
      <c r="O173" s="9" t="s">
        <v>477</v>
      </c>
      <c r="P173" s="9" t="s">
        <v>478</v>
      </c>
      <c r="Q173" s="9" t="s">
        <v>434</v>
      </c>
      <c r="R173" s="12" t="s">
        <v>6</v>
      </c>
      <c r="S173" s="9">
        <v>75</v>
      </c>
      <c r="T173" s="12">
        <v>42</v>
      </c>
      <c r="U173" s="60"/>
      <c r="V173" s="70"/>
      <c r="W173" s="9">
        <v>3.4</v>
      </c>
      <c r="X173" s="9">
        <v>5.6</v>
      </c>
      <c r="Y173" s="12" t="s">
        <v>448</v>
      </c>
      <c r="AA173" s="12"/>
      <c r="AB173" s="9"/>
      <c r="AC173" s="9"/>
      <c r="AD173" s="9"/>
      <c r="AE173" s="12"/>
    </row>
    <row r="174" spans="1:41">
      <c r="A174" s="9" t="s">
        <v>10</v>
      </c>
      <c r="B174" s="9" t="s">
        <v>384</v>
      </c>
      <c r="C174" s="9" t="s">
        <v>327</v>
      </c>
      <c r="D174" s="9" t="s">
        <v>204</v>
      </c>
      <c r="E174" s="9" t="s">
        <v>204</v>
      </c>
      <c r="F174" s="9" t="s">
        <v>6</v>
      </c>
      <c r="G174" s="9" t="s">
        <v>455</v>
      </c>
      <c r="H174" s="9">
        <v>-0.16205656876448499</v>
      </c>
      <c r="I174" s="9">
        <v>2.4164183206208799E-2</v>
      </c>
      <c r="J174" s="9">
        <f t="shared" si="20"/>
        <v>0.15544832969899933</v>
      </c>
      <c r="K174" s="9">
        <f t="shared" si="21"/>
        <v>-0.46673529497452365</v>
      </c>
      <c r="L174" s="12">
        <f t="shared" si="22"/>
        <v>0.14262215744555368</v>
      </c>
      <c r="M174" s="9" t="s">
        <v>430</v>
      </c>
      <c r="N174" s="9" t="s">
        <v>459</v>
      </c>
      <c r="O174" s="9" t="s">
        <v>477</v>
      </c>
      <c r="P174" s="9" t="s">
        <v>478</v>
      </c>
      <c r="Q174" s="9" t="s">
        <v>434</v>
      </c>
      <c r="R174" s="12" t="s">
        <v>6</v>
      </c>
      <c r="S174" s="9">
        <v>93</v>
      </c>
      <c r="T174" s="12">
        <v>53</v>
      </c>
      <c r="U174" s="60"/>
      <c r="V174" s="70"/>
      <c r="W174" s="9">
        <v>2.9</v>
      </c>
      <c r="X174" s="9">
        <v>5.3</v>
      </c>
      <c r="Y174" s="12" t="s">
        <v>448</v>
      </c>
      <c r="AA174" s="12"/>
      <c r="AB174" s="9"/>
      <c r="AC174" s="9"/>
      <c r="AD174" s="9"/>
      <c r="AE174" s="12"/>
    </row>
    <row r="175" spans="1:41">
      <c r="G175" s="9" t="s">
        <v>458</v>
      </c>
      <c r="H175" s="9">
        <v>-0.16154861728379299</v>
      </c>
      <c r="I175" s="9">
        <v>4.2814805999648299E-2</v>
      </c>
      <c r="J175" s="9">
        <f t="shared" si="20"/>
        <v>0.20691738931189013</v>
      </c>
      <c r="K175" s="9">
        <f t="shared" si="21"/>
        <v>-0.56710670033509758</v>
      </c>
      <c r="L175" s="12">
        <f t="shared" si="22"/>
        <v>0.24400946576751165</v>
      </c>
      <c r="M175" s="9" t="s">
        <v>327</v>
      </c>
      <c r="N175" s="9" t="s">
        <v>459</v>
      </c>
      <c r="O175" s="9" t="s">
        <v>477</v>
      </c>
      <c r="P175" s="9" t="s">
        <v>478</v>
      </c>
      <c r="Q175" s="9" t="s">
        <v>434</v>
      </c>
      <c r="R175" s="12" t="s">
        <v>6</v>
      </c>
      <c r="S175" s="9">
        <v>75</v>
      </c>
      <c r="T175" s="12">
        <v>42</v>
      </c>
      <c r="U175" s="60"/>
      <c r="V175" s="70"/>
      <c r="W175" s="9">
        <v>3.8</v>
      </c>
      <c r="X175" s="9">
        <v>5.8</v>
      </c>
      <c r="Y175" s="12" t="s">
        <v>448</v>
      </c>
      <c r="AA175" s="12"/>
      <c r="AB175" s="9"/>
      <c r="AC175" s="9"/>
      <c r="AD175" s="9"/>
      <c r="AE175" s="12"/>
    </row>
    <row r="176" spans="1:41">
      <c r="A176" s="9" t="s">
        <v>10</v>
      </c>
      <c r="B176" s="9" t="s">
        <v>384</v>
      </c>
      <c r="C176" s="9" t="s">
        <v>327</v>
      </c>
      <c r="D176" s="9" t="s">
        <v>204</v>
      </c>
      <c r="E176" s="9" t="s">
        <v>204</v>
      </c>
      <c r="F176" s="9" t="s">
        <v>6</v>
      </c>
      <c r="G176" s="9" t="s">
        <v>455</v>
      </c>
      <c r="H176" s="9">
        <v>-0.14267284592585899</v>
      </c>
      <c r="I176" s="9">
        <v>2.41466034725328E-2</v>
      </c>
      <c r="J176" s="9">
        <f t="shared" si="20"/>
        <v>0.15539177414693739</v>
      </c>
      <c r="K176" s="9">
        <f t="shared" si="21"/>
        <v>-0.44724072325385628</v>
      </c>
      <c r="L176" s="12">
        <f t="shared" si="22"/>
        <v>0.16189503140213829</v>
      </c>
      <c r="M176" s="9" t="s">
        <v>430</v>
      </c>
      <c r="N176" s="9" t="s">
        <v>431</v>
      </c>
      <c r="O176" s="9" t="s">
        <v>477</v>
      </c>
      <c r="P176" s="9" t="s">
        <v>478</v>
      </c>
      <c r="Q176" s="9" t="s">
        <v>434</v>
      </c>
      <c r="R176" s="12" t="s">
        <v>6</v>
      </c>
      <c r="S176" s="9">
        <v>93</v>
      </c>
      <c r="T176" s="12">
        <v>71</v>
      </c>
      <c r="U176" s="60"/>
      <c r="V176" s="70"/>
      <c r="W176" s="9">
        <v>3.1</v>
      </c>
      <c r="X176" s="9">
        <v>5.4</v>
      </c>
      <c r="Y176" s="12" t="s">
        <v>448</v>
      </c>
      <c r="AA176" s="12"/>
      <c r="AB176" s="9"/>
      <c r="AC176" s="9"/>
      <c r="AD176" s="9"/>
      <c r="AE176" s="12"/>
    </row>
    <row r="177" spans="1:31">
      <c r="G177" s="9" t="s">
        <v>458</v>
      </c>
      <c r="H177" s="9">
        <v>-0.142680456661961</v>
      </c>
      <c r="I177" s="9">
        <v>3.3398031202751498E-2</v>
      </c>
      <c r="J177" s="9">
        <f t="shared" si="20"/>
        <v>0.18275128235597007</v>
      </c>
      <c r="K177" s="9">
        <f t="shared" si="21"/>
        <v>-0.50087297007966236</v>
      </c>
      <c r="L177" s="12">
        <f t="shared" si="22"/>
        <v>0.21551205675574037</v>
      </c>
      <c r="M177" s="9" t="s">
        <v>327</v>
      </c>
      <c r="N177" s="9" t="s">
        <v>431</v>
      </c>
      <c r="O177" s="9" t="s">
        <v>477</v>
      </c>
      <c r="P177" s="9" t="s">
        <v>478</v>
      </c>
      <c r="Q177" s="9" t="s">
        <v>434</v>
      </c>
      <c r="R177" s="12" t="s">
        <v>6</v>
      </c>
      <c r="S177" s="9">
        <v>75</v>
      </c>
      <c r="T177" s="12">
        <v>52</v>
      </c>
      <c r="U177" s="60"/>
      <c r="V177" s="70"/>
      <c r="W177" s="9">
        <v>3.9</v>
      </c>
      <c r="X177" s="9">
        <v>5.8</v>
      </c>
      <c r="Y177" s="12" t="s">
        <v>448</v>
      </c>
      <c r="AA177" s="12"/>
      <c r="AB177" s="9"/>
      <c r="AC177" s="9"/>
      <c r="AD177" s="9"/>
      <c r="AE177" s="12"/>
    </row>
    <row r="178" spans="1:31">
      <c r="A178" s="9" t="s">
        <v>10</v>
      </c>
      <c r="B178" s="9" t="s">
        <v>384</v>
      </c>
      <c r="C178" s="9" t="s">
        <v>327</v>
      </c>
      <c r="D178" s="9" t="s">
        <v>204</v>
      </c>
      <c r="E178" s="9" t="s">
        <v>204</v>
      </c>
      <c r="F178" s="9" t="s">
        <v>8</v>
      </c>
      <c r="G178" s="9" t="s">
        <v>455</v>
      </c>
      <c r="H178" s="9">
        <v>-0.27512851463361099</v>
      </c>
      <c r="I178" s="9">
        <v>2.0426204410027401E-2</v>
      </c>
      <c r="J178" s="9">
        <f t="shared" si="20"/>
        <v>0.14292027291475273</v>
      </c>
      <c r="K178" s="9">
        <f t="shared" si="21"/>
        <v>-0.55525224954652641</v>
      </c>
      <c r="L178" s="12">
        <f t="shared" si="22"/>
        <v>4.9952202793043798E-3</v>
      </c>
      <c r="M178" s="9" t="s">
        <v>430</v>
      </c>
      <c r="N178" s="9" t="s">
        <v>444</v>
      </c>
      <c r="O178" s="9" t="s">
        <v>477</v>
      </c>
      <c r="P178" s="9" t="s">
        <v>478</v>
      </c>
      <c r="Q178" s="9" t="s">
        <v>434</v>
      </c>
      <c r="R178" s="12" t="s">
        <v>469</v>
      </c>
      <c r="S178" s="9">
        <v>103</v>
      </c>
      <c r="T178" s="12">
        <v>103</v>
      </c>
      <c r="W178" s="9">
        <v>1.7692000000000001</v>
      </c>
      <c r="X178" s="9">
        <v>4.0705600000000004</v>
      </c>
      <c r="Y178" s="12" t="s">
        <v>448</v>
      </c>
      <c r="AA178" s="12"/>
      <c r="AB178" s="9"/>
      <c r="AC178" s="9"/>
      <c r="AD178" s="9"/>
      <c r="AE178" s="12"/>
    </row>
    <row r="179" spans="1:31">
      <c r="G179" s="9" t="s">
        <v>458</v>
      </c>
      <c r="H179" s="9">
        <v>-0.27512851463361099</v>
      </c>
      <c r="I179" s="9">
        <v>2.0426204410027401E-2</v>
      </c>
      <c r="J179" s="9">
        <f t="shared" si="20"/>
        <v>0.14292027291475273</v>
      </c>
      <c r="K179" s="9">
        <f t="shared" si="21"/>
        <v>-0.55525224954652641</v>
      </c>
      <c r="L179" s="12">
        <f t="shared" si="22"/>
        <v>4.9952202793043798E-3</v>
      </c>
      <c r="M179" s="9" t="s">
        <v>327</v>
      </c>
      <c r="N179" s="9" t="s">
        <v>444</v>
      </c>
      <c r="O179" s="9" t="s">
        <v>477</v>
      </c>
      <c r="P179" s="9" t="s">
        <v>478</v>
      </c>
      <c r="Q179" s="9" t="s">
        <v>434</v>
      </c>
      <c r="R179" s="12" t="s">
        <v>469</v>
      </c>
      <c r="S179" s="9">
        <v>95</v>
      </c>
      <c r="T179" s="12">
        <v>95</v>
      </c>
      <c r="W179" s="9">
        <v>2.9666999999999999</v>
      </c>
      <c r="X179" s="9">
        <v>4.6064299999999996</v>
      </c>
      <c r="Y179" s="12" t="s">
        <v>448</v>
      </c>
      <c r="AA179" s="12"/>
      <c r="AB179" s="9"/>
      <c r="AC179" s="9"/>
      <c r="AD179" s="9"/>
      <c r="AE179" s="12"/>
    </row>
    <row r="180" spans="1:31">
      <c r="A180" s="9" t="s">
        <v>10</v>
      </c>
      <c r="B180" s="9" t="s">
        <v>384</v>
      </c>
      <c r="C180" s="9" t="s">
        <v>363</v>
      </c>
      <c r="D180" s="9" t="s">
        <v>204</v>
      </c>
      <c r="E180" s="9" t="s">
        <v>204</v>
      </c>
      <c r="F180" s="9" t="s">
        <v>8</v>
      </c>
      <c r="G180" s="9" t="s">
        <v>455</v>
      </c>
      <c r="H180" s="9">
        <v>-0.22163065968619</v>
      </c>
      <c r="I180" s="9">
        <v>2.1200961006020098E-2</v>
      </c>
      <c r="J180" s="9">
        <f t="shared" si="20"/>
        <v>0.14560549785643431</v>
      </c>
      <c r="K180" s="9">
        <f t="shared" si="21"/>
        <v>-0.50701743548480127</v>
      </c>
      <c r="L180" s="12">
        <f t="shared" si="22"/>
        <v>6.3756116112421268E-2</v>
      </c>
      <c r="M180" s="9" t="s">
        <v>430</v>
      </c>
      <c r="N180" s="9" t="s">
        <v>444</v>
      </c>
      <c r="O180" s="9" t="s">
        <v>477</v>
      </c>
      <c r="P180" s="9" t="s">
        <v>478</v>
      </c>
      <c r="Q180" s="9" t="s">
        <v>434</v>
      </c>
      <c r="R180" s="12" t="s">
        <v>469</v>
      </c>
      <c r="S180" s="9">
        <v>103</v>
      </c>
      <c r="T180" s="12">
        <v>103</v>
      </c>
      <c r="U180" s="14"/>
      <c r="V180" s="14"/>
      <c r="W180" s="14">
        <v>1.7692000000000001</v>
      </c>
      <c r="X180" s="14">
        <v>4.0705600000000004</v>
      </c>
      <c r="Y180" s="12" t="s">
        <v>448</v>
      </c>
      <c r="AA180" s="12"/>
      <c r="AB180" s="9"/>
      <c r="AC180" s="9"/>
      <c r="AD180" s="9"/>
      <c r="AE180" s="12"/>
    </row>
    <row r="181" spans="1:31">
      <c r="G181" s="9" t="s">
        <v>458</v>
      </c>
      <c r="H181" s="9">
        <v>-0.22163065968619</v>
      </c>
      <c r="I181" s="9">
        <v>2.1200961006020098E-2</v>
      </c>
      <c r="J181" s="9">
        <f t="shared" si="20"/>
        <v>0.14560549785643431</v>
      </c>
      <c r="K181" s="9">
        <f t="shared" si="21"/>
        <v>-0.50701743548480127</v>
      </c>
      <c r="L181" s="12">
        <f t="shared" si="22"/>
        <v>6.3756116112421268E-2</v>
      </c>
      <c r="M181" s="9" t="s">
        <v>363</v>
      </c>
      <c r="N181" s="9" t="s">
        <v>444</v>
      </c>
      <c r="O181" s="9" t="s">
        <v>477</v>
      </c>
      <c r="P181" s="9" t="s">
        <v>478</v>
      </c>
      <c r="Q181" s="9" t="s">
        <v>434</v>
      </c>
      <c r="R181" s="93" t="s">
        <v>469</v>
      </c>
      <c r="S181" s="9">
        <v>88</v>
      </c>
      <c r="T181" s="12">
        <v>88</v>
      </c>
      <c r="W181" s="9">
        <v>2.7713999999999999</v>
      </c>
      <c r="X181" s="9">
        <v>4.9641400000000004</v>
      </c>
      <c r="Y181" s="12" t="s">
        <v>448</v>
      </c>
      <c r="AA181" s="12"/>
      <c r="AB181" s="9"/>
      <c r="AC181" s="9"/>
      <c r="AD181" s="9"/>
      <c r="AE181" s="12"/>
    </row>
    <row r="182" spans="1:31">
      <c r="A182" s="9" t="s">
        <v>10</v>
      </c>
      <c r="B182" s="9" t="s">
        <v>384</v>
      </c>
      <c r="C182" s="9" t="s">
        <v>417</v>
      </c>
      <c r="D182" s="9" t="s">
        <v>204</v>
      </c>
      <c r="E182" s="9" t="s">
        <v>204</v>
      </c>
      <c r="F182" s="9" t="s">
        <v>8</v>
      </c>
      <c r="G182" s="9" t="s">
        <v>455</v>
      </c>
      <c r="H182" s="9">
        <v>-0.24292281636433499</v>
      </c>
      <c r="I182" s="9">
        <v>1.5276385687189E-2</v>
      </c>
      <c r="J182" s="9">
        <f t="shared" si="20"/>
        <v>0.12359767670627551</v>
      </c>
      <c r="K182" s="9">
        <f t="shared" si="21"/>
        <v>-0.48517426270863501</v>
      </c>
      <c r="L182" s="12">
        <f t="shared" si="22"/>
        <v>-6.7137002003497814E-4</v>
      </c>
      <c r="M182" s="9" t="s">
        <v>430</v>
      </c>
      <c r="N182" s="9" t="s">
        <v>444</v>
      </c>
      <c r="O182" s="9" t="s">
        <v>477</v>
      </c>
      <c r="P182" s="9" t="s">
        <v>478</v>
      </c>
      <c r="Q182" s="9" t="s">
        <v>434</v>
      </c>
      <c r="R182" s="12" t="s">
        <v>469</v>
      </c>
      <c r="S182" s="9">
        <v>103</v>
      </c>
      <c r="T182" s="12">
        <v>103</v>
      </c>
      <c r="W182" s="14">
        <v>1.7692000000000001</v>
      </c>
      <c r="X182" s="14">
        <v>4.0705600000000004</v>
      </c>
      <c r="Y182" s="12" t="s">
        <v>448</v>
      </c>
      <c r="AA182" s="12"/>
      <c r="AB182" s="9"/>
      <c r="AC182" s="9"/>
      <c r="AD182" s="9"/>
      <c r="AE182" s="12"/>
    </row>
    <row r="183" spans="1:31">
      <c r="G183" s="9" t="s">
        <v>458</v>
      </c>
      <c r="H183" s="9">
        <v>-0.24292281636433499</v>
      </c>
      <c r="I183" s="9">
        <v>1.5276385687189E-2</v>
      </c>
      <c r="J183" s="9">
        <f t="shared" si="20"/>
        <v>0.12359767670627551</v>
      </c>
      <c r="K183" s="9">
        <f t="shared" si="21"/>
        <v>-0.48517426270863501</v>
      </c>
      <c r="L183" s="12">
        <f t="shared" si="22"/>
        <v>-6.7137002003497814E-4</v>
      </c>
      <c r="M183" s="9" t="s">
        <v>417</v>
      </c>
      <c r="N183" s="9" t="s">
        <v>444</v>
      </c>
      <c r="O183" s="9" t="s">
        <v>477</v>
      </c>
      <c r="P183" s="9" t="s">
        <v>478</v>
      </c>
      <c r="Q183" s="9" t="s">
        <v>434</v>
      </c>
      <c r="R183" s="93" t="s">
        <v>469</v>
      </c>
      <c r="S183" s="10">
        <f>S179+S181</f>
        <v>183</v>
      </c>
      <c r="T183" s="12">
        <f>T179+T181</f>
        <v>183</v>
      </c>
      <c r="W183" s="9">
        <f>((T179*W179)+(T181*W181))/T183</f>
        <v>2.8727852459016394</v>
      </c>
      <c r="X183" s="9">
        <f>SQRT((((T179-1)*(X179*X179))+((T181-1)*(X181*X181))+(((T179*T181)/T183)*((W179*W179)+(W181*W181)-(2*W179*W181))))/(T183-1))</f>
        <v>4.7695581582608639</v>
      </c>
      <c r="Y183" s="12" t="s">
        <v>448</v>
      </c>
      <c r="AA183" s="12"/>
      <c r="AB183" s="9"/>
      <c r="AC183" s="9"/>
      <c r="AD183" s="9"/>
      <c r="AE183" s="12"/>
    </row>
    <row r="184" spans="1:31">
      <c r="A184" s="9" t="s">
        <v>10</v>
      </c>
      <c r="B184" s="9" t="s">
        <v>384</v>
      </c>
      <c r="C184" s="9" t="s">
        <v>327</v>
      </c>
      <c r="D184" s="9" t="s">
        <v>204</v>
      </c>
      <c r="E184" s="9" t="s">
        <v>204</v>
      </c>
      <c r="F184" s="9" t="s">
        <v>8</v>
      </c>
      <c r="G184" s="9" t="s">
        <v>455</v>
      </c>
      <c r="H184" s="9">
        <v>-0.22616577655084499</v>
      </c>
      <c r="I184" s="9">
        <v>2.0364222740629299E-2</v>
      </c>
      <c r="J184" s="9">
        <f t="shared" si="20"/>
        <v>0.14270326814978448</v>
      </c>
      <c r="K184" s="9">
        <f t="shared" si="21"/>
        <v>-0.50586418212442252</v>
      </c>
      <c r="L184" s="12">
        <f t="shared" si="22"/>
        <v>5.3532629022732564E-2</v>
      </c>
      <c r="M184" s="9" t="s">
        <v>430</v>
      </c>
      <c r="N184" s="9" t="s">
        <v>459</v>
      </c>
      <c r="O184" s="9" t="s">
        <v>477</v>
      </c>
      <c r="P184" s="9" t="s">
        <v>478</v>
      </c>
      <c r="Q184" s="9" t="s">
        <v>434</v>
      </c>
      <c r="R184" s="12" t="s">
        <v>469</v>
      </c>
      <c r="S184" s="9">
        <v>103</v>
      </c>
      <c r="T184" s="12">
        <v>103</v>
      </c>
      <c r="U184" s="14"/>
      <c r="V184" s="14"/>
      <c r="W184" s="9">
        <v>1.6052999999999999</v>
      </c>
      <c r="X184" s="9">
        <v>3.4797699999999998</v>
      </c>
      <c r="Y184" s="12" t="s">
        <v>448</v>
      </c>
      <c r="AA184" s="12"/>
      <c r="AB184" s="9"/>
      <c r="AC184" s="9"/>
      <c r="AD184" s="9"/>
      <c r="AE184" s="12"/>
    </row>
    <row r="185" spans="1:31">
      <c r="G185" s="9" t="s">
        <v>458</v>
      </c>
      <c r="H185" s="9">
        <v>-0.22616577655084499</v>
      </c>
      <c r="I185" s="9">
        <v>2.0364222740629299E-2</v>
      </c>
      <c r="J185" s="9">
        <f t="shared" si="20"/>
        <v>0.14270326814978448</v>
      </c>
      <c r="K185" s="9">
        <f t="shared" si="21"/>
        <v>-0.50586418212442252</v>
      </c>
      <c r="L185" s="12">
        <f t="shared" si="22"/>
        <v>5.3532629022732564E-2</v>
      </c>
      <c r="M185" s="9" t="s">
        <v>327</v>
      </c>
      <c r="N185" s="9" t="s">
        <v>459</v>
      </c>
      <c r="O185" s="9" t="s">
        <v>477</v>
      </c>
      <c r="P185" s="9" t="s">
        <v>478</v>
      </c>
      <c r="Q185" s="9" t="s">
        <v>434</v>
      </c>
      <c r="R185" s="12" t="s">
        <v>469</v>
      </c>
      <c r="S185" s="9">
        <v>95</v>
      </c>
      <c r="T185" s="12">
        <v>95</v>
      </c>
      <c r="W185" s="9">
        <v>2.5192000000000001</v>
      </c>
      <c r="X185" s="9">
        <v>4.5438599999999996</v>
      </c>
      <c r="Y185" s="12" t="s">
        <v>448</v>
      </c>
      <c r="AA185" s="12"/>
      <c r="AB185" s="9"/>
      <c r="AC185" s="9"/>
      <c r="AD185" s="9"/>
      <c r="AE185" s="12"/>
    </row>
    <row r="186" spans="1:31">
      <c r="A186" s="9" t="s">
        <v>10</v>
      </c>
      <c r="B186" s="9" t="s">
        <v>384</v>
      </c>
      <c r="C186" s="9" t="s">
        <v>363</v>
      </c>
      <c r="D186" s="9" t="s">
        <v>204</v>
      </c>
      <c r="E186" s="9" t="s">
        <v>204</v>
      </c>
      <c r="F186" s="9" t="s">
        <v>8</v>
      </c>
      <c r="G186" s="9" t="s">
        <v>455</v>
      </c>
      <c r="H186" s="9">
        <v>-7.8780398525816905E-2</v>
      </c>
      <c r="I186" s="9">
        <v>2.1088621220363001E-2</v>
      </c>
      <c r="J186" s="9">
        <f t="shared" si="20"/>
        <v>0.14521921780660782</v>
      </c>
      <c r="K186" s="9">
        <f t="shared" si="21"/>
        <v>-0.36341006542676824</v>
      </c>
      <c r="L186" s="12">
        <f t="shared" si="22"/>
        <v>0.2058492683751344</v>
      </c>
      <c r="M186" s="9" t="s">
        <v>430</v>
      </c>
      <c r="N186" s="9" t="s">
        <v>459</v>
      </c>
      <c r="O186" s="9" t="s">
        <v>477</v>
      </c>
      <c r="P186" s="9" t="s">
        <v>478</v>
      </c>
      <c r="Q186" s="9" t="s">
        <v>434</v>
      </c>
      <c r="R186" s="12" t="s">
        <v>469</v>
      </c>
      <c r="S186" s="9">
        <v>103</v>
      </c>
      <c r="T186" s="12">
        <v>103</v>
      </c>
      <c r="U186" s="14"/>
      <c r="V186" s="14"/>
      <c r="W186" s="14">
        <v>1.6052999999999999</v>
      </c>
      <c r="X186" s="14">
        <v>3.4797699999999998</v>
      </c>
      <c r="Y186" s="12" t="s">
        <v>448</v>
      </c>
      <c r="AA186" s="12"/>
      <c r="AB186" s="9"/>
      <c r="AC186" s="9"/>
      <c r="AD186" s="9"/>
      <c r="AE186" s="12"/>
    </row>
    <row r="187" spans="1:31">
      <c r="G187" s="9" t="s">
        <v>458</v>
      </c>
      <c r="H187" s="9">
        <v>-7.8780398525816905E-2</v>
      </c>
      <c r="I187" s="9">
        <v>2.1088621220363001E-2</v>
      </c>
      <c r="J187" s="9">
        <f t="shared" si="20"/>
        <v>0.14521921780660782</v>
      </c>
      <c r="K187" s="9">
        <f t="shared" si="21"/>
        <v>-0.36341006542676824</v>
      </c>
      <c r="L187" s="12">
        <f t="shared" si="22"/>
        <v>0.2058492683751344</v>
      </c>
      <c r="M187" s="9" t="s">
        <v>363</v>
      </c>
      <c r="N187" s="9" t="s">
        <v>459</v>
      </c>
      <c r="O187" s="9" t="s">
        <v>477</v>
      </c>
      <c r="P187" s="9" t="s">
        <v>478</v>
      </c>
      <c r="Q187" s="9" t="s">
        <v>434</v>
      </c>
      <c r="R187" s="93" t="s">
        <v>469</v>
      </c>
      <c r="S187" s="9">
        <v>88</v>
      </c>
      <c r="T187" s="12">
        <v>88</v>
      </c>
      <c r="W187" s="9">
        <v>1.9016</v>
      </c>
      <c r="X187" s="9">
        <v>4.0361099999999999</v>
      </c>
      <c r="Y187" s="12" t="s">
        <v>448</v>
      </c>
      <c r="AA187" s="12"/>
      <c r="AB187" s="9"/>
      <c r="AC187" s="9"/>
      <c r="AD187" s="9"/>
      <c r="AE187" s="12"/>
    </row>
    <row r="188" spans="1:31">
      <c r="A188" s="9" t="s">
        <v>10</v>
      </c>
      <c r="B188" s="9" t="s">
        <v>384</v>
      </c>
      <c r="C188" s="9" t="s">
        <v>417</v>
      </c>
      <c r="D188" s="9" t="s">
        <v>204</v>
      </c>
      <c r="E188" s="9" t="s">
        <v>204</v>
      </c>
      <c r="F188" s="9" t="s">
        <v>8</v>
      </c>
      <c r="G188" s="9" t="s">
        <v>455</v>
      </c>
      <c r="H188" s="9">
        <v>-0.15270603676109601</v>
      </c>
      <c r="I188" s="9">
        <v>1.52139864545892E-2</v>
      </c>
      <c r="J188" s="9">
        <f t="shared" si="20"/>
        <v>0.12334498958040087</v>
      </c>
      <c r="K188" s="9">
        <f t="shared" si="21"/>
        <v>-0.39446221633868173</v>
      </c>
      <c r="L188" s="12">
        <f t="shared" si="22"/>
        <v>8.905014281648968E-2</v>
      </c>
      <c r="M188" s="9" t="s">
        <v>430</v>
      </c>
      <c r="N188" s="9" t="s">
        <v>459</v>
      </c>
      <c r="O188" s="9" t="s">
        <v>477</v>
      </c>
      <c r="P188" s="9" t="s">
        <v>478</v>
      </c>
      <c r="Q188" s="9" t="s">
        <v>434</v>
      </c>
      <c r="R188" s="12" t="s">
        <v>469</v>
      </c>
      <c r="S188" s="9">
        <v>103</v>
      </c>
      <c r="T188" s="12">
        <v>103</v>
      </c>
      <c r="W188" s="14">
        <v>1.6052999999999999</v>
      </c>
      <c r="X188" s="14">
        <v>3.4797699999999998</v>
      </c>
      <c r="Y188" s="12" t="s">
        <v>448</v>
      </c>
      <c r="AA188" s="12"/>
      <c r="AB188" s="9"/>
      <c r="AC188" s="9"/>
      <c r="AD188" s="9"/>
      <c r="AE188" s="12"/>
    </row>
    <row r="189" spans="1:31">
      <c r="G189" s="9" t="s">
        <v>458</v>
      </c>
      <c r="H189" s="9">
        <v>-0.15270603676109601</v>
      </c>
      <c r="I189" s="9">
        <v>1.52139864545892E-2</v>
      </c>
      <c r="J189" s="9">
        <f t="shared" si="20"/>
        <v>0.12334498958040087</v>
      </c>
      <c r="K189" s="9">
        <f t="shared" si="21"/>
        <v>-0.39446221633868173</v>
      </c>
      <c r="L189" s="12">
        <f t="shared" si="22"/>
        <v>8.905014281648968E-2</v>
      </c>
      <c r="M189" s="9" t="s">
        <v>417</v>
      </c>
      <c r="N189" s="9" t="s">
        <v>459</v>
      </c>
      <c r="O189" s="9" t="s">
        <v>477</v>
      </c>
      <c r="P189" s="9" t="s">
        <v>478</v>
      </c>
      <c r="Q189" s="9" t="s">
        <v>434</v>
      </c>
      <c r="R189" s="93" t="s">
        <v>469</v>
      </c>
      <c r="S189" s="10">
        <f>S185+S187</f>
        <v>183</v>
      </c>
      <c r="T189" s="12">
        <f>T185+T187</f>
        <v>183</v>
      </c>
      <c r="W189" s="9">
        <f>((T185*W185)+(T187*W187))/T189</f>
        <v>2.2222120218579238</v>
      </c>
      <c r="X189" s="9">
        <f>SQRT((((T185-1)*(X185*X185))+((T187-1)*(X187*X187))+(((T185*T187)/T189)*((W185*W185)+(W187*W187)-(2*W185*W187))))/(T189-1))</f>
        <v>4.3065611000297315</v>
      </c>
      <c r="Y189" s="12" t="s">
        <v>448</v>
      </c>
      <c r="AA189" s="12"/>
      <c r="AB189" s="9"/>
      <c r="AC189" s="9"/>
      <c r="AD189" s="9"/>
      <c r="AE189" s="12"/>
    </row>
    <row r="190" spans="1:31">
      <c r="A190" s="9" t="s">
        <v>10</v>
      </c>
      <c r="B190" s="9" t="s">
        <v>384</v>
      </c>
      <c r="C190" s="9" t="s">
        <v>327</v>
      </c>
      <c r="D190" s="9" t="s">
        <v>204</v>
      </c>
      <c r="E190" s="9" t="s">
        <v>204</v>
      </c>
      <c r="F190" s="9" t="s">
        <v>8</v>
      </c>
      <c r="G190" s="9" t="s">
        <v>455</v>
      </c>
      <c r="H190" s="9">
        <v>-0.284588826692458</v>
      </c>
      <c r="I190" s="9">
        <v>2.0439575876476102E-2</v>
      </c>
      <c r="J190" s="9">
        <f t="shared" si="20"/>
        <v>0.14296704472176833</v>
      </c>
      <c r="K190" s="9">
        <f t="shared" si="21"/>
        <v>-0.5648042343471239</v>
      </c>
      <c r="L190" s="12">
        <f t="shared" si="22"/>
        <v>-4.3734190377920923E-3</v>
      </c>
      <c r="M190" s="9" t="s">
        <v>430</v>
      </c>
      <c r="N190" s="9" t="s">
        <v>431</v>
      </c>
      <c r="O190" s="9" t="s">
        <v>477</v>
      </c>
      <c r="P190" s="9" t="s">
        <v>478</v>
      </c>
      <c r="Q190" s="9" t="s">
        <v>434</v>
      </c>
      <c r="R190" s="12" t="s">
        <v>469</v>
      </c>
      <c r="S190" s="9">
        <v>103</v>
      </c>
      <c r="T190" s="12">
        <v>103</v>
      </c>
      <c r="U190" s="14"/>
      <c r="V190" s="14"/>
      <c r="W190" s="9">
        <v>1.5570999999999999</v>
      </c>
      <c r="X190" s="9">
        <v>3.6500400000000002</v>
      </c>
      <c r="Y190" s="12" t="s">
        <v>448</v>
      </c>
      <c r="AA190" s="12"/>
      <c r="AB190" s="9"/>
      <c r="AC190" s="9"/>
      <c r="AD190" s="9"/>
      <c r="AE190" s="12"/>
    </row>
    <row r="191" spans="1:31">
      <c r="G191" s="9" t="s">
        <v>458</v>
      </c>
      <c r="H191" s="9">
        <v>-0.284588826692458</v>
      </c>
      <c r="I191" s="9">
        <v>2.0439575876476102E-2</v>
      </c>
      <c r="J191" s="9">
        <f t="shared" si="20"/>
        <v>0.14296704472176833</v>
      </c>
      <c r="K191" s="9">
        <f t="shared" si="21"/>
        <v>-0.5648042343471239</v>
      </c>
      <c r="L191" s="12">
        <f t="shared" si="22"/>
        <v>-4.3734190377920923E-3</v>
      </c>
      <c r="M191" s="9" t="s">
        <v>327</v>
      </c>
      <c r="N191" s="9" t="s">
        <v>431</v>
      </c>
      <c r="O191" s="9" t="s">
        <v>477</v>
      </c>
      <c r="P191" s="9" t="s">
        <v>478</v>
      </c>
      <c r="Q191" s="9" t="s">
        <v>434</v>
      </c>
      <c r="R191" s="12" t="s">
        <v>469</v>
      </c>
      <c r="S191" s="9">
        <v>95</v>
      </c>
      <c r="T191" s="12">
        <v>95</v>
      </c>
      <c r="W191" s="9">
        <v>2.7755000000000001</v>
      </c>
      <c r="X191" s="9">
        <v>4.8445200000000002</v>
      </c>
      <c r="Y191" s="12" t="s">
        <v>448</v>
      </c>
      <c r="AA191" s="12"/>
      <c r="AB191" s="9"/>
      <c r="AC191" s="9"/>
      <c r="AD191" s="9"/>
      <c r="AE191" s="12"/>
    </row>
    <row r="192" spans="1:31">
      <c r="A192" s="9" t="s">
        <v>10</v>
      </c>
      <c r="B192" s="9" t="s">
        <v>384</v>
      </c>
      <c r="C192" s="9" t="s">
        <v>363</v>
      </c>
      <c r="D192" s="9" t="s">
        <v>204</v>
      </c>
      <c r="E192" s="9" t="s">
        <v>204</v>
      </c>
      <c r="F192" s="9" t="s">
        <v>8</v>
      </c>
      <c r="G192" s="9" t="s">
        <v>455</v>
      </c>
      <c r="H192" s="9">
        <v>-4.5518187724785997E-2</v>
      </c>
      <c r="I192" s="9">
        <v>2.1077798063875702E-2</v>
      </c>
      <c r="J192" s="9">
        <f t="shared" si="20"/>
        <v>0.14518194813362886</v>
      </c>
      <c r="K192" s="9">
        <f t="shared" si="21"/>
        <v>-0.33007480606669859</v>
      </c>
      <c r="L192" s="12">
        <f t="shared" si="22"/>
        <v>0.2390384306171266</v>
      </c>
      <c r="M192" s="9" t="s">
        <v>430</v>
      </c>
      <c r="N192" s="9" t="s">
        <v>431</v>
      </c>
      <c r="O192" s="9" t="s">
        <v>477</v>
      </c>
      <c r="P192" s="9" t="s">
        <v>478</v>
      </c>
      <c r="Q192" s="9" t="s">
        <v>434</v>
      </c>
      <c r="R192" s="12" t="s">
        <v>469</v>
      </c>
      <c r="S192" s="9">
        <v>103</v>
      </c>
      <c r="T192" s="12">
        <v>103</v>
      </c>
      <c r="U192" s="14"/>
      <c r="V192" s="14"/>
      <c r="W192" s="14">
        <v>1.5570999999999999</v>
      </c>
      <c r="X192" s="14">
        <v>3.6500400000000002</v>
      </c>
      <c r="Y192" s="12" t="s">
        <v>448</v>
      </c>
      <c r="AA192" s="12"/>
      <c r="AB192" s="9"/>
      <c r="AC192" s="9"/>
      <c r="AD192" s="9"/>
      <c r="AE192" s="12"/>
    </row>
    <row r="193" spans="1:31">
      <c r="G193" s="9" t="s">
        <v>458</v>
      </c>
      <c r="H193" s="9">
        <v>-4.5518187724785997E-2</v>
      </c>
      <c r="I193" s="9">
        <v>2.1077798063875702E-2</v>
      </c>
      <c r="J193" s="9">
        <f t="shared" si="20"/>
        <v>0.14518194813362886</v>
      </c>
      <c r="K193" s="9">
        <f t="shared" si="21"/>
        <v>-0.33007480606669859</v>
      </c>
      <c r="L193" s="12">
        <f t="shared" si="22"/>
        <v>0.2390384306171266</v>
      </c>
      <c r="M193" s="9" t="s">
        <v>363</v>
      </c>
      <c r="N193" s="9" t="s">
        <v>431</v>
      </c>
      <c r="O193" s="9" t="s">
        <v>477</v>
      </c>
      <c r="P193" s="9" t="s">
        <v>478</v>
      </c>
      <c r="Q193" s="9" t="s">
        <v>434</v>
      </c>
      <c r="R193" s="93" t="s">
        <v>469</v>
      </c>
      <c r="S193" s="9">
        <v>88</v>
      </c>
      <c r="T193" s="12">
        <v>88</v>
      </c>
      <c r="W193" s="9">
        <v>1.7321</v>
      </c>
      <c r="X193" s="9">
        <v>4.0293999999999999</v>
      </c>
      <c r="Y193" s="12" t="s">
        <v>448</v>
      </c>
      <c r="AA193" s="12"/>
      <c r="AB193" s="9"/>
      <c r="AC193" s="9"/>
      <c r="AD193" s="9"/>
      <c r="AE193" s="12"/>
    </row>
    <row r="194" spans="1:31">
      <c r="A194" s="14" t="s">
        <v>10</v>
      </c>
      <c r="B194" s="14" t="s">
        <v>384</v>
      </c>
      <c r="C194" s="14" t="s">
        <v>417</v>
      </c>
      <c r="D194" s="14" t="s">
        <v>204</v>
      </c>
      <c r="E194" s="14" t="s">
        <v>204</v>
      </c>
      <c r="F194" s="14" t="s">
        <v>8</v>
      </c>
      <c r="G194" s="14" t="s">
        <v>455</v>
      </c>
      <c r="H194" s="9">
        <v>-0.16988380223646601</v>
      </c>
      <c r="I194" s="9">
        <v>1.5223674168923101E-2</v>
      </c>
      <c r="J194" s="9">
        <f t="shared" si="20"/>
        <v>0.12338425413691612</v>
      </c>
      <c r="K194" s="9">
        <f t="shared" si="21"/>
        <v>-0.41171694034482159</v>
      </c>
      <c r="L194" s="12">
        <f t="shared" si="22"/>
        <v>7.1949335871889564E-2</v>
      </c>
      <c r="M194" s="14" t="s">
        <v>430</v>
      </c>
      <c r="N194" s="14" t="s">
        <v>431</v>
      </c>
      <c r="O194" s="14" t="s">
        <v>477</v>
      </c>
      <c r="P194" s="14" t="s">
        <v>478</v>
      </c>
      <c r="Q194" s="14" t="s">
        <v>434</v>
      </c>
      <c r="R194" s="93" t="s">
        <v>469</v>
      </c>
      <c r="S194" s="14">
        <v>103</v>
      </c>
      <c r="T194" s="12">
        <v>103</v>
      </c>
      <c r="W194" s="14">
        <v>1.5570999999999999</v>
      </c>
      <c r="X194" s="14">
        <v>3.6500400000000002</v>
      </c>
      <c r="Y194" s="12" t="s">
        <v>448</v>
      </c>
      <c r="AA194" s="12"/>
      <c r="AB194" s="9"/>
      <c r="AC194" s="9"/>
      <c r="AD194" s="9"/>
      <c r="AE194" s="12"/>
    </row>
    <row r="195" spans="1:31">
      <c r="A195" s="14"/>
      <c r="B195" s="14"/>
      <c r="C195" s="14"/>
      <c r="D195" s="14"/>
      <c r="E195" s="14"/>
      <c r="F195" s="14"/>
      <c r="G195" s="14" t="s">
        <v>458</v>
      </c>
      <c r="H195" s="9">
        <v>-0.16988380223646601</v>
      </c>
      <c r="I195" s="9">
        <v>1.5223674168923101E-2</v>
      </c>
      <c r="J195" s="9">
        <f t="shared" si="20"/>
        <v>0.12338425413691612</v>
      </c>
      <c r="K195" s="9">
        <f t="shared" si="21"/>
        <v>-0.41171694034482159</v>
      </c>
      <c r="L195" s="12">
        <f t="shared" si="22"/>
        <v>7.1949335871889564E-2</v>
      </c>
      <c r="M195" s="14" t="s">
        <v>417</v>
      </c>
      <c r="N195" s="14" t="s">
        <v>431</v>
      </c>
      <c r="O195" s="14" t="s">
        <v>477</v>
      </c>
      <c r="P195" s="14" t="s">
        <v>478</v>
      </c>
      <c r="Q195" s="14" t="s">
        <v>434</v>
      </c>
      <c r="R195" s="93" t="s">
        <v>469</v>
      </c>
      <c r="S195" s="14">
        <v>183</v>
      </c>
      <c r="T195" s="12">
        <f>T191+T193</f>
        <v>183</v>
      </c>
      <c r="W195" s="9">
        <f>((T191*W191)+(T193*W193))/T195</f>
        <v>2.273755737704918</v>
      </c>
      <c r="X195" s="9">
        <f>SQRT((((T191-1)*(X191*X191))+((T193-1)*(X193*X193))+(((T191*T193)/T195)*((W191*W191)+(W193*W193)-(2*W191*W193))))/(T195-1))</f>
        <v>4.4895441132085416</v>
      </c>
      <c r="Y195" s="12" t="s">
        <v>448</v>
      </c>
      <c r="AA195" s="12"/>
      <c r="AB195" s="9"/>
      <c r="AC195" s="9"/>
      <c r="AD195" s="9"/>
      <c r="AE195" s="12"/>
    </row>
    <row r="196" spans="1:31">
      <c r="A196" s="9" t="s">
        <v>10</v>
      </c>
      <c r="B196" s="9" t="s">
        <v>384</v>
      </c>
      <c r="C196" s="9" t="s">
        <v>327</v>
      </c>
      <c r="D196" s="9" t="s">
        <v>204</v>
      </c>
      <c r="E196" s="9" t="s">
        <v>204</v>
      </c>
      <c r="F196" s="9" t="s">
        <v>8</v>
      </c>
      <c r="G196" s="9" t="s">
        <v>455</v>
      </c>
      <c r="H196" s="9">
        <v>-0.38121023242391999</v>
      </c>
      <c r="I196" s="9">
        <v>2.0602026485128901E-2</v>
      </c>
      <c r="J196" s="9">
        <f t="shared" si="20"/>
        <v>0.14353406036592464</v>
      </c>
      <c r="K196" s="9">
        <f t="shared" si="21"/>
        <v>-0.66253699074113226</v>
      </c>
      <c r="L196" s="12">
        <f t="shared" si="22"/>
        <v>-9.988347410670767E-2</v>
      </c>
      <c r="M196" s="9" t="s">
        <v>430</v>
      </c>
      <c r="N196" s="9" t="s">
        <v>441</v>
      </c>
      <c r="O196" s="9" t="s">
        <v>477</v>
      </c>
      <c r="P196" s="9" t="s">
        <v>478</v>
      </c>
      <c r="Q196" s="9" t="s">
        <v>434</v>
      </c>
      <c r="R196" s="12" t="s">
        <v>469</v>
      </c>
      <c r="S196" s="9">
        <v>103</v>
      </c>
      <c r="T196" s="12">
        <v>103</v>
      </c>
      <c r="U196" s="14"/>
      <c r="V196" s="14"/>
      <c r="W196" s="9">
        <v>1.2410000000000001</v>
      </c>
      <c r="X196" s="9">
        <v>3.27813</v>
      </c>
      <c r="Y196" s="12" t="s">
        <v>448</v>
      </c>
      <c r="AA196" s="12"/>
      <c r="AB196" s="9"/>
      <c r="AC196" s="9"/>
      <c r="AD196" s="9"/>
      <c r="AE196" s="12"/>
    </row>
    <row r="197" spans="1:31">
      <c r="G197" s="9" t="s">
        <v>458</v>
      </c>
      <c r="H197" s="9">
        <v>-0.38121023242391999</v>
      </c>
      <c r="I197" s="9">
        <v>2.0602026485128901E-2</v>
      </c>
      <c r="J197" s="9">
        <f t="shared" si="20"/>
        <v>0.14353406036592464</v>
      </c>
      <c r="K197" s="9">
        <f t="shared" si="21"/>
        <v>-0.66253699074113226</v>
      </c>
      <c r="L197" s="12">
        <f t="shared" si="22"/>
        <v>-9.988347410670767E-2</v>
      </c>
      <c r="M197" s="9" t="s">
        <v>327</v>
      </c>
      <c r="N197" s="9" t="s">
        <v>441</v>
      </c>
      <c r="O197" s="9" t="s">
        <v>477</v>
      </c>
      <c r="P197" s="9" t="s">
        <v>478</v>
      </c>
      <c r="Q197" s="9" t="s">
        <v>434</v>
      </c>
      <c r="R197" s="12" t="s">
        <v>469</v>
      </c>
      <c r="S197" s="9">
        <v>95</v>
      </c>
      <c r="T197" s="12">
        <v>95</v>
      </c>
      <c r="W197" s="9">
        <v>2.7846000000000002</v>
      </c>
      <c r="X197" s="9">
        <v>4.7186199999999996</v>
      </c>
      <c r="Y197" s="12" t="s">
        <v>448</v>
      </c>
      <c r="AA197" s="12"/>
      <c r="AB197" s="9"/>
      <c r="AC197" s="9"/>
      <c r="AD197" s="9"/>
      <c r="AE197" s="12"/>
    </row>
    <row r="198" spans="1:31">
      <c r="A198" s="9" t="s">
        <v>10</v>
      </c>
      <c r="B198" s="9" t="s">
        <v>384</v>
      </c>
      <c r="C198" s="9" t="s">
        <v>363</v>
      </c>
      <c r="D198" s="9" t="s">
        <v>204</v>
      </c>
      <c r="E198" s="9" t="s">
        <v>204</v>
      </c>
      <c r="F198" s="9" t="s">
        <v>8</v>
      </c>
      <c r="G198" s="9" t="s">
        <v>455</v>
      </c>
      <c r="H198" s="9">
        <v>-0.107985165122353</v>
      </c>
      <c r="I198" s="9">
        <v>2.1102899871395998E-2</v>
      </c>
      <c r="J198" s="9">
        <f t="shared" si="20"/>
        <v>0.14526837188939648</v>
      </c>
      <c r="K198" s="9">
        <f t="shared" si="21"/>
        <v>-0.3927111740255701</v>
      </c>
      <c r="L198" s="12">
        <f t="shared" si="22"/>
        <v>0.17674084378086408</v>
      </c>
      <c r="M198" s="9" t="s">
        <v>430</v>
      </c>
      <c r="N198" s="9" t="s">
        <v>441</v>
      </c>
      <c r="O198" s="9" t="s">
        <v>477</v>
      </c>
      <c r="P198" s="9" t="s">
        <v>478</v>
      </c>
      <c r="Q198" s="9" t="s">
        <v>434</v>
      </c>
      <c r="R198" s="12" t="s">
        <v>469</v>
      </c>
      <c r="S198" s="9">
        <v>103</v>
      </c>
      <c r="T198" s="12">
        <v>103</v>
      </c>
      <c r="U198" s="14"/>
      <c r="V198" s="14"/>
      <c r="W198" s="14">
        <v>1.2410000000000001</v>
      </c>
      <c r="X198" s="14">
        <v>3.27813</v>
      </c>
      <c r="Y198" s="12" t="s">
        <v>448</v>
      </c>
      <c r="AA198" s="12"/>
      <c r="AB198" s="9"/>
      <c r="AC198" s="9"/>
      <c r="AD198" s="9"/>
      <c r="AE198" s="12"/>
    </row>
    <row r="199" spans="1:31">
      <c r="G199" s="9" t="s">
        <v>458</v>
      </c>
      <c r="H199" s="9">
        <v>-0.107985165122353</v>
      </c>
      <c r="I199" s="9">
        <v>2.1102899871395998E-2</v>
      </c>
      <c r="J199" s="9">
        <f t="shared" si="20"/>
        <v>0.14526837188939648</v>
      </c>
      <c r="K199" s="9">
        <f t="shared" si="21"/>
        <v>-0.3927111740255701</v>
      </c>
      <c r="L199" s="12">
        <f t="shared" si="22"/>
        <v>0.17674084378086408</v>
      </c>
      <c r="M199" s="9" t="s">
        <v>363</v>
      </c>
      <c r="N199" s="9" t="s">
        <v>441</v>
      </c>
      <c r="O199" s="9" t="s">
        <v>477</v>
      </c>
      <c r="P199" s="9" t="s">
        <v>478</v>
      </c>
      <c r="Q199" s="9" t="s">
        <v>434</v>
      </c>
      <c r="R199" s="93" t="s">
        <v>469</v>
      </c>
      <c r="S199" s="9">
        <v>88</v>
      </c>
      <c r="T199" s="12">
        <v>88</v>
      </c>
      <c r="W199" s="9">
        <v>1.6364000000000001</v>
      </c>
      <c r="X199" s="9">
        <v>4.0368899999999996</v>
      </c>
      <c r="Y199" s="12" t="s">
        <v>448</v>
      </c>
      <c r="AA199" s="12"/>
      <c r="AB199" s="9"/>
      <c r="AC199" s="9"/>
      <c r="AD199" s="9"/>
      <c r="AE199" s="12"/>
    </row>
    <row r="200" spans="1:31">
      <c r="A200" s="14" t="s">
        <v>10</v>
      </c>
      <c r="B200" s="14" t="s">
        <v>384</v>
      </c>
      <c r="C200" s="14" t="s">
        <v>417</v>
      </c>
      <c r="D200" s="14" t="s">
        <v>204</v>
      </c>
      <c r="E200" s="14" t="s">
        <v>204</v>
      </c>
      <c r="F200" s="14" t="s">
        <v>8</v>
      </c>
      <c r="G200" s="14" t="s">
        <v>455</v>
      </c>
      <c r="H200" s="9">
        <v>-0.24392851345552699</v>
      </c>
      <c r="I200" s="9">
        <v>1.52772416748922E-2</v>
      </c>
      <c r="J200" s="9">
        <f t="shared" si="20"/>
        <v>0.12360113945628576</v>
      </c>
      <c r="K200" s="9">
        <f t="shared" si="21"/>
        <v>-0.48618674678984708</v>
      </c>
      <c r="L200" s="12">
        <f t="shared" si="22"/>
        <v>-1.6702801212069018E-3</v>
      </c>
      <c r="M200" s="14" t="s">
        <v>430</v>
      </c>
      <c r="N200" s="14" t="s">
        <v>441</v>
      </c>
      <c r="O200" s="14" t="s">
        <v>477</v>
      </c>
      <c r="P200" s="14" t="s">
        <v>478</v>
      </c>
      <c r="Q200" s="14" t="s">
        <v>434</v>
      </c>
      <c r="R200" s="93" t="s">
        <v>469</v>
      </c>
      <c r="S200" s="14">
        <v>103</v>
      </c>
      <c r="T200" s="12">
        <v>103</v>
      </c>
      <c r="W200" s="14">
        <v>1.2410000000000001</v>
      </c>
      <c r="X200" s="14">
        <v>3.27813</v>
      </c>
      <c r="Y200" s="12" t="s">
        <v>448</v>
      </c>
      <c r="AA200" s="12"/>
      <c r="AB200" s="9"/>
      <c r="AC200" s="9"/>
      <c r="AD200" s="9"/>
      <c r="AE200" s="12"/>
    </row>
    <row r="201" spans="1:31">
      <c r="A201" s="14"/>
      <c r="B201" s="14"/>
      <c r="C201" s="14"/>
      <c r="D201" s="14"/>
      <c r="E201" s="14"/>
      <c r="F201" s="14"/>
      <c r="G201" s="14" t="s">
        <v>458</v>
      </c>
      <c r="H201" s="9">
        <v>-0.24392851345552699</v>
      </c>
      <c r="I201" s="9">
        <v>1.52772416748922E-2</v>
      </c>
      <c r="J201" s="9">
        <f t="shared" si="20"/>
        <v>0.12360113945628576</v>
      </c>
      <c r="K201" s="9">
        <f t="shared" si="21"/>
        <v>-0.48618674678984708</v>
      </c>
      <c r="L201" s="12">
        <f t="shared" si="22"/>
        <v>-1.6702801212069018E-3</v>
      </c>
      <c r="M201" s="14" t="s">
        <v>417</v>
      </c>
      <c r="N201" s="14" t="s">
        <v>441</v>
      </c>
      <c r="O201" s="14" t="s">
        <v>477</v>
      </c>
      <c r="P201" s="14" t="s">
        <v>478</v>
      </c>
      <c r="Q201" s="14" t="s">
        <v>434</v>
      </c>
      <c r="R201" s="93" t="s">
        <v>469</v>
      </c>
      <c r="S201" s="14">
        <v>183</v>
      </c>
      <c r="T201" s="12">
        <f>T197+T199</f>
        <v>183</v>
      </c>
      <c r="W201" s="9">
        <f>((T197*W197)+(T199*W199))/T201</f>
        <v>2.2324601092896175</v>
      </c>
      <c r="X201" s="9">
        <f>SQRT((((T197-1)*(X197*X197))+((T199-1)*(X199*X199))+(((T197*T199)/T201)*((W197*W197)+(W199*W199)-(2*W197*W199))))/(T201-1))</f>
        <v>4.4295250193266993</v>
      </c>
      <c r="Y201" s="12" t="s">
        <v>448</v>
      </c>
      <c r="AA201" s="12"/>
      <c r="AB201" s="9"/>
      <c r="AC201" s="9"/>
      <c r="AD201" s="9"/>
      <c r="AE201" s="12"/>
    </row>
    <row r="202" spans="1:31">
      <c r="A202" s="9" t="s">
        <v>10</v>
      </c>
      <c r="B202" s="9" t="s">
        <v>384</v>
      </c>
      <c r="C202" s="9" t="s">
        <v>327</v>
      </c>
      <c r="D202" s="9" t="s">
        <v>204</v>
      </c>
      <c r="E202" s="9" t="s">
        <v>204</v>
      </c>
      <c r="F202" s="9" t="s">
        <v>8</v>
      </c>
      <c r="G202" s="9" t="s">
        <v>455</v>
      </c>
      <c r="H202" s="9">
        <v>-0.32244741868337701</v>
      </c>
      <c r="I202" s="9">
        <v>2.04976100621765E-2</v>
      </c>
      <c r="J202" s="9">
        <f t="shared" si="20"/>
        <v>0.14316986436459489</v>
      </c>
      <c r="K202" s="9">
        <f t="shared" si="21"/>
        <v>-0.60306035283798298</v>
      </c>
      <c r="L202" s="12">
        <f t="shared" si="22"/>
        <v>-4.1834484528771032E-2</v>
      </c>
      <c r="M202" s="9" t="s">
        <v>430</v>
      </c>
      <c r="N202" s="9" t="s">
        <v>442</v>
      </c>
      <c r="O202" s="9" t="s">
        <v>477</v>
      </c>
      <c r="P202" s="9" t="s">
        <v>478</v>
      </c>
      <c r="Q202" s="9" t="s">
        <v>434</v>
      </c>
      <c r="R202" s="12" t="s">
        <v>469</v>
      </c>
      <c r="S202" s="9">
        <v>103</v>
      </c>
      <c r="T202" s="12">
        <v>103</v>
      </c>
      <c r="U202" s="14"/>
      <c r="V202" s="14"/>
      <c r="W202" s="9">
        <v>1.75</v>
      </c>
      <c r="X202" s="9">
        <v>3.9803700000000002</v>
      </c>
      <c r="Y202" s="12" t="s">
        <v>448</v>
      </c>
      <c r="AA202" s="12"/>
      <c r="AB202" s="9"/>
      <c r="AC202" s="9"/>
      <c r="AD202" s="9"/>
      <c r="AE202" s="12"/>
    </row>
    <row r="203" spans="1:31">
      <c r="G203" s="9" t="s">
        <v>458</v>
      </c>
      <c r="H203" s="9">
        <v>-0.32244741868337701</v>
      </c>
      <c r="I203" s="9">
        <v>2.04976100621765E-2</v>
      </c>
      <c r="J203" s="9">
        <f t="shared" si="20"/>
        <v>0.14316986436459489</v>
      </c>
      <c r="K203" s="9">
        <f t="shared" si="21"/>
        <v>-0.60306035283798298</v>
      </c>
      <c r="L203" s="12">
        <f t="shared" si="22"/>
        <v>-4.1834484528771032E-2</v>
      </c>
      <c r="M203" s="9" t="s">
        <v>327</v>
      </c>
      <c r="N203" s="9" t="s">
        <v>442</v>
      </c>
      <c r="O203" s="9" t="s">
        <v>477</v>
      </c>
      <c r="P203" s="9" t="s">
        <v>478</v>
      </c>
      <c r="Q203" s="9" t="s">
        <v>434</v>
      </c>
      <c r="R203" s="12" t="s">
        <v>469</v>
      </c>
      <c r="S203" s="9">
        <v>95</v>
      </c>
      <c r="T203" s="12">
        <v>95</v>
      </c>
      <c r="W203" s="9">
        <v>3.2465999999999999</v>
      </c>
      <c r="X203" s="9">
        <v>5.2328599999999996</v>
      </c>
      <c r="Y203" s="12" t="s">
        <v>448</v>
      </c>
      <c r="AA203" s="12"/>
      <c r="AB203" s="9"/>
      <c r="AC203" s="9"/>
      <c r="AD203" s="9"/>
      <c r="AE203" s="12"/>
    </row>
    <row r="204" spans="1:31">
      <c r="A204" s="9" t="s">
        <v>10</v>
      </c>
      <c r="B204" s="9" t="s">
        <v>384</v>
      </c>
      <c r="C204" s="9" t="s">
        <v>363</v>
      </c>
      <c r="D204" s="9" t="s">
        <v>204</v>
      </c>
      <c r="E204" s="9" t="s">
        <v>204</v>
      </c>
      <c r="F204" s="9" t="s">
        <v>8</v>
      </c>
      <c r="G204" s="9" t="s">
        <v>455</v>
      </c>
      <c r="H204" s="9">
        <v>-7.7447574503090005E-2</v>
      </c>
      <c r="I204" s="9">
        <v>2.1088076130322399E-2</v>
      </c>
      <c r="J204" s="9">
        <f t="shared" si="20"/>
        <v>0.14521734101105968</v>
      </c>
      <c r="K204" s="9">
        <f t="shared" si="21"/>
        <v>-0.362073562884767</v>
      </c>
      <c r="L204" s="12">
        <f t="shared" si="22"/>
        <v>0.20717841387858696</v>
      </c>
      <c r="M204" s="9" t="s">
        <v>430</v>
      </c>
      <c r="N204" s="9" t="s">
        <v>442</v>
      </c>
      <c r="O204" s="9" t="s">
        <v>477</v>
      </c>
      <c r="P204" s="9" t="s">
        <v>478</v>
      </c>
      <c r="Q204" s="9" t="s">
        <v>434</v>
      </c>
      <c r="R204" s="12" t="s">
        <v>469</v>
      </c>
      <c r="S204" s="9">
        <v>103</v>
      </c>
      <c r="T204" s="12">
        <v>103</v>
      </c>
      <c r="U204" s="14"/>
      <c r="V204" s="14"/>
      <c r="W204" s="14">
        <v>1.75</v>
      </c>
      <c r="X204" s="14">
        <v>3.9803700000000002</v>
      </c>
      <c r="Y204" s="12" t="s">
        <v>448</v>
      </c>
      <c r="AA204" s="12"/>
      <c r="AB204" s="9"/>
      <c r="AC204" s="9"/>
      <c r="AD204" s="9"/>
      <c r="AE204" s="12"/>
    </row>
    <row r="205" spans="1:31">
      <c r="G205" s="9" t="s">
        <v>458</v>
      </c>
      <c r="H205" s="9">
        <v>-7.7447574503090005E-2</v>
      </c>
      <c r="I205" s="9">
        <v>2.1088076130322399E-2</v>
      </c>
      <c r="J205" s="9">
        <f t="shared" si="20"/>
        <v>0.14521734101105968</v>
      </c>
      <c r="K205" s="9">
        <f t="shared" si="21"/>
        <v>-0.362073562884767</v>
      </c>
      <c r="L205" s="12">
        <f t="shared" si="22"/>
        <v>0.20717841387858696</v>
      </c>
      <c r="M205" s="9" t="s">
        <v>363</v>
      </c>
      <c r="N205" s="9" t="s">
        <v>442</v>
      </c>
      <c r="O205" s="9" t="s">
        <v>477</v>
      </c>
      <c r="P205" s="9" t="s">
        <v>478</v>
      </c>
      <c r="Q205" s="9" t="s">
        <v>434</v>
      </c>
      <c r="R205" s="93" t="s">
        <v>469</v>
      </c>
      <c r="S205" s="9">
        <v>88</v>
      </c>
      <c r="T205" s="12">
        <v>88</v>
      </c>
      <c r="W205" s="9">
        <v>2.0769000000000002</v>
      </c>
      <c r="X205" s="9">
        <v>4.4522000000000004</v>
      </c>
      <c r="Y205" s="12" t="s">
        <v>448</v>
      </c>
      <c r="AA205" s="12"/>
      <c r="AB205" s="9"/>
      <c r="AC205" s="9"/>
      <c r="AD205" s="9"/>
      <c r="AE205" s="12"/>
    </row>
    <row r="206" spans="1:31">
      <c r="A206" s="14" t="s">
        <v>10</v>
      </c>
      <c r="B206" s="14" t="s">
        <v>384</v>
      </c>
      <c r="C206" s="14" t="s">
        <v>417</v>
      </c>
      <c r="D206" s="14" t="s">
        <v>204</v>
      </c>
      <c r="E206" s="14" t="s">
        <v>204</v>
      </c>
      <c r="F206" s="14" t="s">
        <v>8</v>
      </c>
      <c r="G206" s="14" t="s">
        <v>455</v>
      </c>
      <c r="H206" s="9">
        <v>-0.20308136492251899</v>
      </c>
      <c r="I206" s="9">
        <v>1.52453202082876E-2</v>
      </c>
      <c r="J206" s="9">
        <f t="shared" si="20"/>
        <v>0.12347194097562247</v>
      </c>
      <c r="K206" s="9">
        <f t="shared" si="21"/>
        <v>-0.44508636923473904</v>
      </c>
      <c r="L206" s="12">
        <f t="shared" si="22"/>
        <v>3.8923639389701059E-2</v>
      </c>
      <c r="M206" s="14" t="s">
        <v>430</v>
      </c>
      <c r="N206" s="14" t="s">
        <v>442</v>
      </c>
      <c r="O206" s="14" t="s">
        <v>477</v>
      </c>
      <c r="P206" s="14" t="s">
        <v>478</v>
      </c>
      <c r="Q206" s="14" t="s">
        <v>434</v>
      </c>
      <c r="R206" s="93" t="s">
        <v>469</v>
      </c>
      <c r="S206" s="14">
        <v>103</v>
      </c>
      <c r="T206" s="12">
        <v>103</v>
      </c>
      <c r="W206" s="14">
        <v>1.75</v>
      </c>
      <c r="X206" s="14">
        <v>3.9803700000000002</v>
      </c>
      <c r="Y206" s="12" t="s">
        <v>448</v>
      </c>
      <c r="AA206" s="12"/>
      <c r="AB206" s="9"/>
      <c r="AC206" s="9"/>
      <c r="AD206" s="9"/>
      <c r="AE206" s="12"/>
    </row>
    <row r="207" spans="1:31">
      <c r="A207" s="14"/>
      <c r="B207" s="14"/>
      <c r="C207" s="14"/>
      <c r="D207" s="14"/>
      <c r="E207" s="14"/>
      <c r="F207" s="14"/>
      <c r="G207" s="14" t="s">
        <v>458</v>
      </c>
      <c r="H207" s="9">
        <v>-0.20308136492251899</v>
      </c>
      <c r="I207" s="9">
        <v>1.52453202082876E-2</v>
      </c>
      <c r="J207" s="9">
        <f t="shared" si="20"/>
        <v>0.12347194097562247</v>
      </c>
      <c r="K207" s="9">
        <f t="shared" si="21"/>
        <v>-0.44508636923473904</v>
      </c>
      <c r="L207" s="12">
        <f t="shared" si="22"/>
        <v>3.8923639389701059E-2</v>
      </c>
      <c r="M207" s="14" t="s">
        <v>417</v>
      </c>
      <c r="N207" s="14" t="s">
        <v>442</v>
      </c>
      <c r="O207" s="14" t="s">
        <v>477</v>
      </c>
      <c r="P207" s="14" t="s">
        <v>478</v>
      </c>
      <c r="Q207" s="14" t="s">
        <v>434</v>
      </c>
      <c r="R207" s="93" t="s">
        <v>469</v>
      </c>
      <c r="S207" s="14">
        <v>183</v>
      </c>
      <c r="T207" s="12">
        <f>T203+T205</f>
        <v>183</v>
      </c>
      <c r="W207" s="9">
        <f>((T203*W203)+(T205*W205))/T207</f>
        <v>2.6841213114754101</v>
      </c>
      <c r="X207" s="9">
        <f>SQRT((((T203-1)*(X203*X203))+((T205-1)*(X205*X205))+(((T203*T205)/T207)*((W203*W203)+(W205*W205)-(2*W203*W205))))/(T207-1))</f>
        <v>4.8950582234239421</v>
      </c>
      <c r="Y207" s="12" t="s">
        <v>448</v>
      </c>
      <c r="AA207" s="12"/>
      <c r="AB207" s="9"/>
      <c r="AC207" s="9"/>
      <c r="AD207" s="9"/>
      <c r="AE207" s="12"/>
    </row>
    <row r="208" spans="1:31">
      <c r="A208" s="9" t="s">
        <v>10</v>
      </c>
      <c r="B208" s="9" t="s">
        <v>411</v>
      </c>
      <c r="C208" s="9" t="s">
        <v>363</v>
      </c>
      <c r="D208" s="9" t="s">
        <v>18</v>
      </c>
      <c r="E208" s="9" t="s">
        <v>18</v>
      </c>
      <c r="F208" s="9" t="s">
        <v>12</v>
      </c>
      <c r="G208" s="9" t="s">
        <v>455</v>
      </c>
      <c r="H208" s="9">
        <v>-0.45331101127456402</v>
      </c>
      <c r="I208" s="9">
        <v>3.9160346148212302E-2</v>
      </c>
      <c r="J208" s="9">
        <f t="shared" si="20"/>
        <v>0.19788973229607518</v>
      </c>
      <c r="K208" s="9">
        <f t="shared" si="21"/>
        <v>-0.84117488657487138</v>
      </c>
      <c r="L208" s="12">
        <f t="shared" si="22"/>
        <v>-6.5447135974256665E-2</v>
      </c>
      <c r="M208" s="9" t="s">
        <v>430</v>
      </c>
      <c r="N208" s="9" t="s">
        <v>451</v>
      </c>
      <c r="O208" s="9" t="s">
        <v>477</v>
      </c>
      <c r="P208" s="9" t="s">
        <v>478</v>
      </c>
      <c r="Q208" s="9" t="s">
        <v>434</v>
      </c>
      <c r="R208" s="12" t="s">
        <v>12</v>
      </c>
      <c r="S208" s="9">
        <v>55</v>
      </c>
      <c r="T208" s="12">
        <v>28</v>
      </c>
      <c r="W208" s="9">
        <v>14.6</v>
      </c>
      <c r="X208" s="9">
        <v>16.5</v>
      </c>
      <c r="Y208" s="12" t="s">
        <v>448</v>
      </c>
      <c r="AA208" s="12"/>
      <c r="AB208" s="9"/>
      <c r="AC208" s="9"/>
      <c r="AD208" s="9"/>
      <c r="AE208" s="12"/>
    </row>
    <row r="209" spans="1:41">
      <c r="G209" s="9" t="s">
        <v>458</v>
      </c>
      <c r="H209" s="9">
        <v>-0.45017797199559001</v>
      </c>
      <c r="I209" s="9">
        <v>7.6052307569065503E-2</v>
      </c>
      <c r="J209" s="9">
        <f t="shared" si="20"/>
        <v>0.27577582847136095</v>
      </c>
      <c r="K209" s="9">
        <f t="shared" si="21"/>
        <v>-0.9906985957994574</v>
      </c>
      <c r="L209" s="12">
        <f t="shared" si="22"/>
        <v>9.0342651808277441E-2</v>
      </c>
      <c r="M209" s="9" t="s">
        <v>363</v>
      </c>
      <c r="N209" s="9" t="s">
        <v>451</v>
      </c>
      <c r="O209" s="9" t="s">
        <v>477</v>
      </c>
      <c r="P209" s="9" t="s">
        <v>478</v>
      </c>
      <c r="Q209" s="9" t="s">
        <v>434</v>
      </c>
      <c r="R209" s="12" t="s">
        <v>12</v>
      </c>
      <c r="S209" s="9">
        <v>50</v>
      </c>
      <c r="T209" s="12">
        <v>26</v>
      </c>
      <c r="W209" s="9">
        <v>21.9</v>
      </c>
      <c r="X209" s="9">
        <v>15.4</v>
      </c>
      <c r="Y209" s="12" t="s">
        <v>448</v>
      </c>
      <c r="AA209" s="12"/>
      <c r="AB209" s="9"/>
      <c r="AC209" s="9"/>
      <c r="AD209" s="9"/>
      <c r="AE209" s="12"/>
    </row>
    <row r="210" spans="1:41" s="70" customFormat="1">
      <c r="A210" s="70" t="s">
        <v>11</v>
      </c>
      <c r="B210" s="70" t="s">
        <v>412</v>
      </c>
      <c r="C210" s="70" t="s">
        <v>327</v>
      </c>
      <c r="D210" s="70" t="s">
        <v>204</v>
      </c>
      <c r="E210" s="70" t="s">
        <v>204</v>
      </c>
      <c r="F210" s="70" t="s">
        <v>221</v>
      </c>
      <c r="G210" s="70" t="s">
        <v>455</v>
      </c>
      <c r="H210" s="8">
        <v>-0.3679</v>
      </c>
      <c r="I210" s="8">
        <v>3.3099999999999997E-2</v>
      </c>
      <c r="J210" s="8">
        <f t="shared" si="20"/>
        <v>0.18193405398660251</v>
      </c>
      <c r="K210" s="8">
        <f t="shared" si="21"/>
        <v>-0.72449074581374084</v>
      </c>
      <c r="L210" s="149">
        <f t="shared" si="22"/>
        <v>-1.130925418625911E-2</v>
      </c>
      <c r="M210" s="8" t="s">
        <v>430</v>
      </c>
      <c r="N210" s="8" t="s">
        <v>444</v>
      </c>
      <c r="O210" s="8" t="s">
        <v>477</v>
      </c>
      <c r="P210" s="8" t="s">
        <v>479</v>
      </c>
      <c r="Q210" s="8" t="s">
        <v>434</v>
      </c>
      <c r="R210" s="149" t="s">
        <v>469</v>
      </c>
      <c r="S210" s="8">
        <v>64</v>
      </c>
      <c r="T210" s="149">
        <v>53</v>
      </c>
      <c r="U210" s="8"/>
      <c r="V210" s="8"/>
      <c r="W210" s="8">
        <v>11.21</v>
      </c>
      <c r="X210" s="8">
        <v>16.25</v>
      </c>
      <c r="Y210" s="149" t="s">
        <v>448</v>
      </c>
      <c r="Z210" s="8"/>
      <c r="AA210" s="151"/>
      <c r="AB210" s="152"/>
      <c r="AC210" s="152"/>
      <c r="AD210" s="152"/>
      <c r="AE210" s="153"/>
      <c r="AF210" s="8"/>
      <c r="AG210" s="8"/>
      <c r="AH210" s="8"/>
      <c r="AI210" s="8"/>
      <c r="AJ210" s="8"/>
      <c r="AK210" s="149"/>
      <c r="AL210" s="8"/>
      <c r="AM210" s="8"/>
      <c r="AN210" s="149"/>
      <c r="AO210" s="154"/>
    </row>
    <row r="211" spans="1:41" s="70" customFormat="1">
      <c r="A211" s="8"/>
      <c r="B211" s="8"/>
      <c r="C211" s="8"/>
      <c r="D211" s="8"/>
      <c r="E211" s="8"/>
      <c r="F211" s="8"/>
      <c r="G211" s="70" t="s">
        <v>458</v>
      </c>
      <c r="H211" s="8">
        <v>-0.36630000000000001</v>
      </c>
      <c r="I211" s="8">
        <v>3.7999999999999999E-2</v>
      </c>
      <c r="J211" s="8">
        <f t="shared" si="20"/>
        <v>0.19493588689617927</v>
      </c>
      <c r="K211" s="8">
        <f t="shared" si="21"/>
        <v>-0.74837433831651134</v>
      </c>
      <c r="L211" s="149">
        <f t="shared" si="22"/>
        <v>1.5774338316511372E-2</v>
      </c>
      <c r="M211" s="8" t="s">
        <v>327</v>
      </c>
      <c r="N211" s="8" t="s">
        <v>444</v>
      </c>
      <c r="O211" s="8" t="s">
        <v>477</v>
      </c>
      <c r="P211" s="8" t="s">
        <v>479</v>
      </c>
      <c r="Q211" s="8" t="s">
        <v>434</v>
      </c>
      <c r="R211" s="149" t="s">
        <v>469</v>
      </c>
      <c r="S211" s="8">
        <v>59</v>
      </c>
      <c r="T211" s="149">
        <v>54</v>
      </c>
      <c r="U211" s="8"/>
      <c r="V211" s="8"/>
      <c r="W211" s="8">
        <v>17.760000000000002</v>
      </c>
      <c r="X211" s="8">
        <v>19.350000000000001</v>
      </c>
      <c r="Y211" s="149" t="s">
        <v>448</v>
      </c>
      <c r="Z211" s="8"/>
      <c r="AA211" s="151"/>
      <c r="AB211" s="152"/>
      <c r="AC211" s="152"/>
      <c r="AD211" s="152"/>
      <c r="AE211" s="153"/>
      <c r="AF211" s="8"/>
      <c r="AG211" s="8"/>
      <c r="AH211" s="8"/>
      <c r="AI211" s="8"/>
      <c r="AJ211" s="8"/>
      <c r="AK211" s="149"/>
      <c r="AL211" s="8"/>
      <c r="AM211" s="8"/>
      <c r="AN211" s="149"/>
      <c r="AO211" s="154"/>
    </row>
    <row r="212" spans="1:41" s="70" customFormat="1">
      <c r="A212" s="70" t="s">
        <v>11</v>
      </c>
      <c r="B212" s="70" t="s">
        <v>412</v>
      </c>
      <c r="C212" s="70" t="s">
        <v>327</v>
      </c>
      <c r="D212" s="70" t="s">
        <v>204</v>
      </c>
      <c r="E212" s="70" t="s">
        <v>204</v>
      </c>
      <c r="F212" s="70" t="s">
        <v>221</v>
      </c>
      <c r="G212" s="70" t="s">
        <v>455</v>
      </c>
      <c r="H212" s="8">
        <v>-0.30209999999999998</v>
      </c>
      <c r="I212" s="8">
        <v>3.2899999999999999E-2</v>
      </c>
      <c r="J212" s="8">
        <f t="shared" si="20"/>
        <v>0.18138357147217055</v>
      </c>
      <c r="K212" s="8">
        <f t="shared" si="21"/>
        <v>-0.65761180008545428</v>
      </c>
      <c r="L212" s="149">
        <f t="shared" si="22"/>
        <v>5.3411800085454264E-2</v>
      </c>
      <c r="M212" s="8" t="s">
        <v>430</v>
      </c>
      <c r="N212" s="8" t="s">
        <v>431</v>
      </c>
      <c r="O212" s="8" t="s">
        <v>477</v>
      </c>
      <c r="P212" s="8" t="s">
        <v>479</v>
      </c>
      <c r="Q212" s="8" t="s">
        <v>434</v>
      </c>
      <c r="R212" s="149" t="s">
        <v>469</v>
      </c>
      <c r="S212" s="8">
        <v>64</v>
      </c>
      <c r="T212" s="149">
        <v>47</v>
      </c>
      <c r="U212" s="8"/>
      <c r="V212" s="8"/>
      <c r="W212" s="8">
        <v>11.28</v>
      </c>
      <c r="X212" s="8">
        <v>16.89</v>
      </c>
      <c r="Y212" s="149" t="s">
        <v>448</v>
      </c>
      <c r="Z212" s="8"/>
      <c r="AA212" s="151"/>
      <c r="AB212" s="152"/>
      <c r="AC212" s="152"/>
      <c r="AD212" s="152"/>
      <c r="AE212" s="153"/>
      <c r="AF212" s="8"/>
      <c r="AG212" s="8"/>
      <c r="AH212" s="8"/>
      <c r="AI212" s="8"/>
      <c r="AJ212" s="8"/>
      <c r="AK212" s="149"/>
      <c r="AL212" s="8"/>
      <c r="AM212" s="8"/>
      <c r="AN212" s="149"/>
      <c r="AO212" s="154"/>
    </row>
    <row r="213" spans="1:41" s="70" customFormat="1">
      <c r="A213" s="8"/>
      <c r="B213" s="8"/>
      <c r="C213" s="8"/>
      <c r="D213" s="8"/>
      <c r="E213" s="8"/>
      <c r="F213" s="8"/>
      <c r="G213" s="70" t="s">
        <v>458</v>
      </c>
      <c r="H213" s="8">
        <v>-0.30159999999999998</v>
      </c>
      <c r="I213" s="8">
        <v>4.1300000000000003E-2</v>
      </c>
      <c r="J213" s="8">
        <f t="shared" si="20"/>
        <v>0.20322401432901577</v>
      </c>
      <c r="K213" s="8">
        <f t="shared" si="21"/>
        <v>-0.69991906808487081</v>
      </c>
      <c r="L213" s="149">
        <f t="shared" si="22"/>
        <v>9.6719068084870907E-2</v>
      </c>
      <c r="M213" s="8" t="s">
        <v>327</v>
      </c>
      <c r="N213" s="8" t="s">
        <v>431</v>
      </c>
      <c r="O213" s="8" t="s">
        <v>477</v>
      </c>
      <c r="P213" s="8" t="s">
        <v>479</v>
      </c>
      <c r="Q213" s="8" t="s">
        <v>434</v>
      </c>
      <c r="R213" s="149" t="s">
        <v>469</v>
      </c>
      <c r="S213" s="8">
        <v>59</v>
      </c>
      <c r="T213" s="149">
        <v>51</v>
      </c>
      <c r="U213" s="8"/>
      <c r="V213" s="8"/>
      <c r="W213" s="8">
        <v>16.489999999999998</v>
      </c>
      <c r="X213" s="8">
        <v>17.62</v>
      </c>
      <c r="Y213" s="149" t="s">
        <v>448</v>
      </c>
      <c r="Z213" s="8"/>
      <c r="AA213" s="151"/>
      <c r="AB213" s="152"/>
      <c r="AC213" s="152"/>
      <c r="AD213" s="152"/>
      <c r="AE213" s="153"/>
      <c r="AF213" s="8"/>
      <c r="AG213" s="8"/>
      <c r="AH213" s="8"/>
      <c r="AI213" s="8"/>
      <c r="AJ213" s="8"/>
      <c r="AK213" s="149"/>
      <c r="AL213" s="8"/>
      <c r="AM213" s="8"/>
      <c r="AN213" s="149"/>
      <c r="AO213" s="154"/>
    </row>
    <row r="214" spans="1:41">
      <c r="A214" s="9" t="s">
        <v>11</v>
      </c>
      <c r="B214" s="9" t="s">
        <v>412</v>
      </c>
      <c r="C214" s="9" t="s">
        <v>327</v>
      </c>
      <c r="D214" s="9" t="s">
        <v>204</v>
      </c>
      <c r="E214" s="9" t="s">
        <v>204</v>
      </c>
      <c r="F214" s="9" t="s">
        <v>221</v>
      </c>
      <c r="G214" s="9" t="s">
        <v>455</v>
      </c>
      <c r="H214" s="9">
        <v>-0.29976595962730601</v>
      </c>
      <c r="I214" s="9">
        <v>3.2939435593394302E-2</v>
      </c>
      <c r="J214" s="9">
        <f t="shared" si="20"/>
        <v>0.18149224664815383</v>
      </c>
      <c r="K214" s="9">
        <f t="shared" si="21"/>
        <v>-0.6554907630576875</v>
      </c>
      <c r="L214" s="12">
        <f t="shared" si="22"/>
        <v>5.5958843803075475E-2</v>
      </c>
      <c r="M214" s="9" t="s">
        <v>430</v>
      </c>
      <c r="N214" s="9" t="s">
        <v>431</v>
      </c>
      <c r="O214" s="9" t="s">
        <v>477</v>
      </c>
      <c r="P214" s="9" t="s">
        <v>479</v>
      </c>
      <c r="Q214" s="9" t="s">
        <v>434</v>
      </c>
      <c r="R214" s="12" t="s">
        <v>454</v>
      </c>
      <c r="S214" s="9">
        <v>64</v>
      </c>
      <c r="T214" s="12">
        <v>47</v>
      </c>
      <c r="W214" s="9">
        <v>11.3</v>
      </c>
      <c r="X214" s="9">
        <v>16.899999999999999</v>
      </c>
      <c r="Y214" s="12" t="s">
        <v>448</v>
      </c>
      <c r="AA214" s="12"/>
      <c r="AB214" s="9"/>
      <c r="AC214" s="9"/>
      <c r="AD214" s="9"/>
      <c r="AE214" s="12"/>
    </row>
    <row r="215" spans="1:41" ht="16" thickBot="1">
      <c r="A215" s="80"/>
      <c r="B215" s="80"/>
      <c r="C215" s="80"/>
      <c r="D215" s="80"/>
      <c r="E215" s="80"/>
      <c r="F215" s="80"/>
      <c r="G215" s="80" t="s">
        <v>458</v>
      </c>
      <c r="H215" s="80">
        <v>-0.298773103648726</v>
      </c>
      <c r="I215" s="80">
        <v>4.1339874430220899E-2</v>
      </c>
      <c r="J215" s="80">
        <f t="shared" si="20"/>
        <v>0.20332209528288089</v>
      </c>
      <c r="K215" s="80">
        <f t="shared" si="21"/>
        <v>-0.69728441040317257</v>
      </c>
      <c r="L215" s="88">
        <f t="shared" si="22"/>
        <v>9.9738203105720569E-2</v>
      </c>
      <c r="M215" s="80" t="s">
        <v>327</v>
      </c>
      <c r="N215" s="80" t="s">
        <v>431</v>
      </c>
      <c r="O215" s="80" t="s">
        <v>477</v>
      </c>
      <c r="P215" s="80" t="s">
        <v>479</v>
      </c>
      <c r="Q215" s="80" t="s">
        <v>434</v>
      </c>
      <c r="R215" s="88" t="s">
        <v>454</v>
      </c>
      <c r="S215" s="80">
        <v>59</v>
      </c>
      <c r="T215" s="88">
        <v>51</v>
      </c>
      <c r="U215" s="80"/>
      <c r="V215" s="80"/>
      <c r="W215" s="80">
        <v>16.5</v>
      </c>
      <c r="X215" s="80">
        <v>17.600000000000001</v>
      </c>
      <c r="Y215" s="88" t="s">
        <v>448</v>
      </c>
      <c r="Z215" s="80"/>
      <c r="AA215" s="88"/>
      <c r="AB215" s="80"/>
      <c r="AC215" s="80"/>
      <c r="AD215" s="80"/>
      <c r="AE215" s="88"/>
      <c r="AF215" s="80"/>
      <c r="AG215" s="80"/>
      <c r="AH215" s="80"/>
      <c r="AI215" s="80"/>
      <c r="AJ215" s="80"/>
      <c r="AK215" s="88"/>
      <c r="AL215" s="80"/>
      <c r="AM215" s="80"/>
      <c r="AN215" s="88"/>
      <c r="AO215" s="92"/>
    </row>
    <row r="216" spans="1:41">
      <c r="A216" s="9" t="s">
        <v>10</v>
      </c>
      <c r="B216" s="9" t="s">
        <v>384</v>
      </c>
      <c r="C216" s="9" t="s">
        <v>327</v>
      </c>
      <c r="D216" s="9" t="s">
        <v>204</v>
      </c>
      <c r="E216" s="9" t="s">
        <v>204</v>
      </c>
      <c r="F216" s="9" t="s">
        <v>6</v>
      </c>
      <c r="G216" s="9" t="s">
        <v>455</v>
      </c>
      <c r="H216" s="9">
        <v>-0.156427736320182</v>
      </c>
      <c r="I216" s="9">
        <v>2.4158847805049701E-2</v>
      </c>
      <c r="J216" s="9">
        <f t="shared" si="20"/>
        <v>0.15543116741840968</v>
      </c>
      <c r="K216" s="9">
        <f t="shared" si="21"/>
        <v>-0.46107282446026499</v>
      </c>
      <c r="L216" s="12">
        <f t="shared" si="22"/>
        <v>0.14821735181990095</v>
      </c>
      <c r="M216" s="9" t="s">
        <v>430</v>
      </c>
      <c r="N216" s="9" t="s">
        <v>444</v>
      </c>
      <c r="O216" s="9" t="s">
        <v>480</v>
      </c>
      <c r="P216" s="9" t="s">
        <v>481</v>
      </c>
      <c r="Q216" s="9" t="s">
        <v>434</v>
      </c>
      <c r="R216" s="12" t="s">
        <v>482</v>
      </c>
      <c r="S216" s="9">
        <v>93</v>
      </c>
      <c r="T216" s="12">
        <v>62</v>
      </c>
      <c r="W216" s="9">
        <v>12.16</v>
      </c>
      <c r="X216" s="9">
        <v>12.37</v>
      </c>
      <c r="Y216" s="12" t="s">
        <v>448</v>
      </c>
      <c r="AA216" s="12"/>
      <c r="AB216" s="9"/>
      <c r="AC216" s="9"/>
      <c r="AD216" s="9"/>
      <c r="AE216" s="12"/>
    </row>
    <row r="217" spans="1:41">
      <c r="G217" s="9" t="s">
        <v>458</v>
      </c>
      <c r="H217" s="9">
        <v>-0.15685437463947199</v>
      </c>
      <c r="I217" s="9">
        <v>4.0638709630617803E-2</v>
      </c>
      <c r="J217" s="9">
        <f t="shared" si="20"/>
        <v>0.2015904502465774</v>
      </c>
      <c r="K217" s="9">
        <f t="shared" si="21"/>
        <v>-0.55197165712276375</v>
      </c>
      <c r="L217" s="12">
        <f t="shared" si="22"/>
        <v>0.2382629078438197</v>
      </c>
      <c r="M217" s="9" t="s">
        <v>327</v>
      </c>
      <c r="N217" s="9" t="s">
        <v>444</v>
      </c>
      <c r="O217" s="9" t="s">
        <v>480</v>
      </c>
      <c r="P217" s="9" t="s">
        <v>481</v>
      </c>
      <c r="Q217" s="9" t="s">
        <v>434</v>
      </c>
      <c r="R217" s="12" t="s">
        <v>482</v>
      </c>
      <c r="S217" s="9">
        <v>75</v>
      </c>
      <c r="T217" s="12">
        <v>41</v>
      </c>
      <c r="W217" s="9">
        <v>14.21</v>
      </c>
      <c r="X217" s="9">
        <v>13.84</v>
      </c>
      <c r="Y217" s="12" t="s">
        <v>448</v>
      </c>
      <c r="AA217" s="12"/>
      <c r="AB217" s="9"/>
      <c r="AC217" s="9"/>
      <c r="AD217" s="9"/>
      <c r="AE217" s="12"/>
    </row>
    <row r="218" spans="1:41">
      <c r="A218" s="9" t="s">
        <v>10</v>
      </c>
      <c r="B218" s="9" t="s">
        <v>384</v>
      </c>
      <c r="C218" s="9" t="s">
        <v>327</v>
      </c>
      <c r="D218" s="9" t="s">
        <v>204</v>
      </c>
      <c r="E218" s="9" t="s">
        <v>204</v>
      </c>
      <c r="F218" s="9" t="s">
        <v>8</v>
      </c>
      <c r="G218" s="9" t="s">
        <v>455</v>
      </c>
      <c r="H218" s="9">
        <v>-0.32035648258136101</v>
      </c>
      <c r="I218" s="9">
        <v>2.0494215966510701E-2</v>
      </c>
      <c r="J218" s="9">
        <f t="shared" si="20"/>
        <v>0.14315801048670207</v>
      </c>
      <c r="K218" s="9">
        <f t="shared" si="21"/>
        <v>-0.60094618313529713</v>
      </c>
      <c r="L218" s="12">
        <f t="shared" si="22"/>
        <v>-3.9766782027424952E-2</v>
      </c>
      <c r="M218" s="9" t="s">
        <v>430</v>
      </c>
      <c r="N218" s="9" t="s">
        <v>444</v>
      </c>
      <c r="O218" s="9" t="s">
        <v>480</v>
      </c>
      <c r="P218" s="9" t="s">
        <v>481</v>
      </c>
      <c r="Q218" s="9" t="s">
        <v>434</v>
      </c>
      <c r="R218" s="12" t="s">
        <v>469</v>
      </c>
      <c r="S218" s="9">
        <v>103</v>
      </c>
      <c r="T218" s="12">
        <v>103</v>
      </c>
      <c r="W218" s="9">
        <v>10.692399999999999</v>
      </c>
      <c r="X218" s="9">
        <v>10.70618</v>
      </c>
      <c r="Y218" s="12" t="s">
        <v>448</v>
      </c>
      <c r="AA218" s="12"/>
      <c r="AB218" s="9"/>
      <c r="AC218" s="9"/>
      <c r="AD218" s="9"/>
      <c r="AE218" s="12"/>
    </row>
    <row r="219" spans="1:41">
      <c r="G219" s="9" t="s">
        <v>458</v>
      </c>
      <c r="H219" s="9">
        <v>-0.32035648258136101</v>
      </c>
      <c r="I219" s="9">
        <v>2.0494215966510701E-2</v>
      </c>
      <c r="J219" s="9">
        <f t="shared" si="20"/>
        <v>0.14315801048670207</v>
      </c>
      <c r="K219" s="9">
        <f t="shared" si="21"/>
        <v>-0.60094618313529713</v>
      </c>
      <c r="L219" s="12">
        <f t="shared" si="22"/>
        <v>-3.9766782027424952E-2</v>
      </c>
      <c r="M219" s="9" t="s">
        <v>327</v>
      </c>
      <c r="N219" s="9" t="s">
        <v>444</v>
      </c>
      <c r="O219" s="9" t="s">
        <v>480</v>
      </c>
      <c r="P219" s="9" t="s">
        <v>481</v>
      </c>
      <c r="Q219" s="9" t="s">
        <v>434</v>
      </c>
      <c r="R219" s="12" t="s">
        <v>469</v>
      </c>
      <c r="S219" s="9">
        <v>95</v>
      </c>
      <c r="T219" s="12">
        <v>95</v>
      </c>
      <c r="W219" s="9">
        <v>14.281700000000001</v>
      </c>
      <c r="X219" s="9">
        <v>11.63472</v>
      </c>
      <c r="Y219" s="12" t="s">
        <v>448</v>
      </c>
      <c r="AA219" s="12"/>
      <c r="AB219" s="9"/>
      <c r="AC219" s="9"/>
      <c r="AD219" s="9"/>
      <c r="AE219" s="12"/>
    </row>
    <row r="220" spans="1:41">
      <c r="A220" s="9" t="s">
        <v>10</v>
      </c>
      <c r="B220" s="9" t="s">
        <v>384</v>
      </c>
      <c r="C220" s="9" t="s">
        <v>363</v>
      </c>
      <c r="D220" s="9" t="s">
        <v>204</v>
      </c>
      <c r="E220" s="9" t="s">
        <v>204</v>
      </c>
      <c r="F220" s="9" t="s">
        <v>8</v>
      </c>
      <c r="G220" s="9" t="s">
        <v>455</v>
      </c>
      <c r="H220" s="9">
        <v>-0.191691072007668</v>
      </c>
      <c r="I220" s="9">
        <v>2.1168566549932499E-2</v>
      </c>
      <c r="J220" s="9">
        <f t="shared" si="20"/>
        <v>0.14549421483321082</v>
      </c>
      <c r="K220" s="9">
        <f t="shared" si="21"/>
        <v>-0.47685973308076118</v>
      </c>
      <c r="L220" s="12">
        <f t="shared" si="22"/>
        <v>9.3477589065425193E-2</v>
      </c>
      <c r="M220" s="9" t="s">
        <v>430</v>
      </c>
      <c r="N220" s="9" t="s">
        <v>444</v>
      </c>
      <c r="O220" s="9" t="s">
        <v>480</v>
      </c>
      <c r="P220" s="9" t="s">
        <v>481</v>
      </c>
      <c r="Q220" s="9" t="s">
        <v>434</v>
      </c>
      <c r="R220" s="12" t="s">
        <v>469</v>
      </c>
      <c r="S220" s="9">
        <v>103</v>
      </c>
      <c r="T220" s="12">
        <v>103</v>
      </c>
      <c r="U220" s="14"/>
      <c r="V220" s="14"/>
      <c r="W220" s="14">
        <v>10.692399999999999</v>
      </c>
      <c r="X220" s="14">
        <v>10.70618</v>
      </c>
      <c r="Y220" s="12" t="s">
        <v>448</v>
      </c>
      <c r="AA220" s="12"/>
      <c r="AB220" s="9"/>
      <c r="AC220" s="9"/>
      <c r="AD220" s="9"/>
      <c r="AE220" s="12"/>
    </row>
    <row r="221" spans="1:41">
      <c r="G221" s="9" t="s">
        <v>458</v>
      </c>
      <c r="H221" s="9">
        <v>-0.191691072007668</v>
      </c>
      <c r="I221" s="9">
        <v>2.1168566549932499E-2</v>
      </c>
      <c r="J221" s="9">
        <f t="shared" si="20"/>
        <v>0.14549421483321082</v>
      </c>
      <c r="K221" s="9">
        <f t="shared" si="21"/>
        <v>-0.47685973308076118</v>
      </c>
      <c r="L221" s="12">
        <f t="shared" si="22"/>
        <v>9.3477589065425193E-2</v>
      </c>
      <c r="M221" s="9" t="s">
        <v>363</v>
      </c>
      <c r="N221" s="9" t="s">
        <v>444</v>
      </c>
      <c r="O221" s="9" t="s">
        <v>480</v>
      </c>
      <c r="P221" s="9" t="s">
        <v>481</v>
      </c>
      <c r="Q221" s="9" t="s">
        <v>434</v>
      </c>
      <c r="R221" s="93" t="s">
        <v>469</v>
      </c>
      <c r="S221" s="9">
        <v>88</v>
      </c>
      <c r="T221" s="12">
        <v>88</v>
      </c>
      <c r="W221" s="9">
        <v>12.7514</v>
      </c>
      <c r="X221" s="9">
        <v>10.6896</v>
      </c>
      <c r="Y221" s="12" t="s">
        <v>448</v>
      </c>
      <c r="AA221" s="12"/>
      <c r="AB221" s="9"/>
      <c r="AC221" s="9"/>
      <c r="AD221" s="9"/>
      <c r="AE221" s="12"/>
    </row>
    <row r="222" spans="1:41">
      <c r="A222" s="9" t="s">
        <v>10</v>
      </c>
      <c r="B222" s="9" t="s">
        <v>384</v>
      </c>
      <c r="C222" s="9" t="s">
        <v>417</v>
      </c>
      <c r="D222" s="9" t="s">
        <v>204</v>
      </c>
      <c r="E222" s="9" t="s">
        <v>204</v>
      </c>
      <c r="F222" s="9" t="s">
        <v>8</v>
      </c>
      <c r="G222" s="9" t="s">
        <v>455</v>
      </c>
      <c r="H222" s="9">
        <v>-0.25833952199923499</v>
      </c>
      <c r="I222" s="9">
        <v>1.52898958513785E-2</v>
      </c>
      <c r="J222" s="9">
        <f t="shared" si="20"/>
        <v>0.12365231842298187</v>
      </c>
      <c r="K222" s="9">
        <f t="shared" si="21"/>
        <v>-0.50069806610827938</v>
      </c>
      <c r="L222" s="12">
        <f t="shared" si="22"/>
        <v>-1.598097789019054E-2</v>
      </c>
      <c r="M222" s="9" t="s">
        <v>430</v>
      </c>
      <c r="N222" s="9" t="s">
        <v>444</v>
      </c>
      <c r="O222" s="9" t="s">
        <v>480</v>
      </c>
      <c r="P222" s="9" t="s">
        <v>481</v>
      </c>
      <c r="Q222" s="9" t="s">
        <v>434</v>
      </c>
      <c r="R222" s="12" t="s">
        <v>469</v>
      </c>
      <c r="S222" s="9">
        <v>103</v>
      </c>
      <c r="T222" s="12">
        <v>103</v>
      </c>
      <c r="W222" s="14">
        <v>10.692399999999999</v>
      </c>
      <c r="X222" s="14">
        <v>10.70618</v>
      </c>
      <c r="Y222" s="12" t="s">
        <v>448</v>
      </c>
      <c r="AA222" s="12"/>
      <c r="AB222" s="9"/>
      <c r="AC222" s="9"/>
      <c r="AD222" s="9"/>
      <c r="AE222" s="12"/>
    </row>
    <row r="223" spans="1:41">
      <c r="G223" s="9" t="s">
        <v>458</v>
      </c>
      <c r="H223" s="9">
        <v>-0.25833952199923499</v>
      </c>
      <c r="I223" s="9">
        <v>1.52898958513785E-2</v>
      </c>
      <c r="J223" s="9">
        <f t="shared" si="20"/>
        <v>0.12365231842298187</v>
      </c>
      <c r="K223" s="9">
        <f t="shared" si="21"/>
        <v>-0.50069806610827938</v>
      </c>
      <c r="L223" s="12">
        <f t="shared" si="22"/>
        <v>-1.598097789019054E-2</v>
      </c>
      <c r="M223" s="9" t="s">
        <v>417</v>
      </c>
      <c r="N223" s="9" t="s">
        <v>444</v>
      </c>
      <c r="O223" s="9" t="s">
        <v>480</v>
      </c>
      <c r="P223" s="9" t="s">
        <v>481</v>
      </c>
      <c r="Q223" s="9" t="s">
        <v>434</v>
      </c>
      <c r="R223" s="93" t="s">
        <v>469</v>
      </c>
      <c r="S223" s="10">
        <f>S219+S221</f>
        <v>183</v>
      </c>
      <c r="T223" s="12">
        <f>T219+T221</f>
        <v>183</v>
      </c>
      <c r="W223" s="9">
        <f>((T219*W219)+(T221*W221))/T223</f>
        <v>13.545818032786885</v>
      </c>
      <c r="X223" s="9">
        <f>SQRT((((T219-1)*(X219*X219))+((T221-1)*(X221*X221))+(((T219*T221)/T223)*((W219*W219)+(W221*W221)-(2*W219*W221))))/(T223-1))</f>
        <v>11.185923453275011</v>
      </c>
      <c r="Y223" s="12" t="s">
        <v>448</v>
      </c>
      <c r="AA223" s="12"/>
      <c r="AB223" s="9"/>
      <c r="AC223" s="9"/>
      <c r="AD223" s="9"/>
      <c r="AE223" s="12"/>
    </row>
    <row r="224" spans="1:41">
      <c r="A224" s="9" t="s">
        <v>10</v>
      </c>
      <c r="B224" s="9" t="s">
        <v>384</v>
      </c>
      <c r="C224" s="9" t="s">
        <v>327</v>
      </c>
      <c r="D224" s="9" t="s">
        <v>204</v>
      </c>
      <c r="E224" s="9" t="s">
        <v>204</v>
      </c>
      <c r="F224" s="9" t="s">
        <v>8</v>
      </c>
      <c r="G224" s="9" t="s">
        <v>455</v>
      </c>
      <c r="H224" s="9">
        <v>-9.4092859328885892E-3</v>
      </c>
      <c r="I224" s="9">
        <v>2.0235277225929601E-2</v>
      </c>
      <c r="J224" s="9">
        <f t="shared" si="20"/>
        <v>0.1422507547464322</v>
      </c>
      <c r="K224" s="9">
        <f t="shared" si="21"/>
        <v>-0.28822076523589568</v>
      </c>
      <c r="L224" s="12">
        <f t="shared" si="22"/>
        <v>0.2694021933701185</v>
      </c>
      <c r="M224" s="9" t="s">
        <v>430</v>
      </c>
      <c r="N224" s="9" t="s">
        <v>459</v>
      </c>
      <c r="O224" s="9" t="s">
        <v>480</v>
      </c>
      <c r="P224" s="9" t="s">
        <v>481</v>
      </c>
      <c r="Q224" s="9" t="s">
        <v>434</v>
      </c>
      <c r="R224" s="12" t="s">
        <v>469</v>
      </c>
      <c r="S224" s="9">
        <v>103</v>
      </c>
      <c r="T224" s="12">
        <v>103</v>
      </c>
      <c r="U224" s="14"/>
      <c r="V224" s="14"/>
      <c r="W224" s="9">
        <v>11.4558</v>
      </c>
      <c r="X224" s="9">
        <v>11.47723</v>
      </c>
      <c r="Y224" s="12" t="s">
        <v>448</v>
      </c>
      <c r="AA224" s="12"/>
      <c r="AB224" s="9"/>
      <c r="AC224" s="9"/>
      <c r="AD224" s="9"/>
      <c r="AE224" s="12"/>
    </row>
    <row r="225" spans="1:31">
      <c r="G225" s="9" t="s">
        <v>458</v>
      </c>
      <c r="H225" s="9">
        <v>-9.4092859328885892E-3</v>
      </c>
      <c r="I225" s="9">
        <v>2.0235277225929601E-2</v>
      </c>
      <c r="J225" s="9">
        <f t="shared" si="20"/>
        <v>0.1422507547464322</v>
      </c>
      <c r="K225" s="9">
        <f t="shared" si="21"/>
        <v>-0.28822076523589568</v>
      </c>
      <c r="L225" s="12">
        <f t="shared" si="22"/>
        <v>0.2694021933701185</v>
      </c>
      <c r="M225" s="9" t="s">
        <v>327</v>
      </c>
      <c r="N225" s="9" t="s">
        <v>459</v>
      </c>
      <c r="O225" s="9" t="s">
        <v>480</v>
      </c>
      <c r="P225" s="9" t="s">
        <v>481</v>
      </c>
      <c r="Q225" s="9" t="s">
        <v>434</v>
      </c>
      <c r="R225" s="12" t="s">
        <v>469</v>
      </c>
      <c r="S225" s="9">
        <v>95</v>
      </c>
      <c r="T225" s="12">
        <v>95</v>
      </c>
      <c r="W225" s="9">
        <v>11.563499999999999</v>
      </c>
      <c r="X225" s="9">
        <v>11.32038</v>
      </c>
      <c r="Y225" s="12" t="s">
        <v>448</v>
      </c>
      <c r="AA225" s="12"/>
      <c r="AB225" s="9"/>
      <c r="AC225" s="9"/>
      <c r="AD225" s="9"/>
      <c r="AE225" s="12"/>
    </row>
    <row r="226" spans="1:31">
      <c r="A226" s="9" t="s">
        <v>10</v>
      </c>
      <c r="B226" s="9" t="s">
        <v>384</v>
      </c>
      <c r="C226" s="9" t="s">
        <v>363</v>
      </c>
      <c r="D226" s="9" t="s">
        <v>204</v>
      </c>
      <c r="E226" s="9" t="s">
        <v>204</v>
      </c>
      <c r="F226" s="9" t="s">
        <v>8</v>
      </c>
      <c r="G226" s="9" t="s">
        <v>455</v>
      </c>
      <c r="H226" s="9">
        <v>-1.0636259432485799E-2</v>
      </c>
      <c r="I226" s="9">
        <v>2.1072670379585001E-2</v>
      </c>
      <c r="J226" s="9">
        <f t="shared" si="20"/>
        <v>0.14516428754891816</v>
      </c>
      <c r="K226" s="9">
        <f t="shared" si="21"/>
        <v>-0.2951582630283654</v>
      </c>
      <c r="L226" s="12">
        <f t="shared" si="22"/>
        <v>0.27388574416339379</v>
      </c>
      <c r="M226" s="9" t="s">
        <v>430</v>
      </c>
      <c r="N226" s="9" t="s">
        <v>459</v>
      </c>
      <c r="O226" s="9" t="s">
        <v>480</v>
      </c>
      <c r="P226" s="9" t="s">
        <v>481</v>
      </c>
      <c r="Q226" s="9" t="s">
        <v>434</v>
      </c>
      <c r="R226" s="12" t="s">
        <v>469</v>
      </c>
      <c r="S226" s="9">
        <v>103</v>
      </c>
      <c r="T226" s="12">
        <v>103</v>
      </c>
      <c r="U226" s="14"/>
      <c r="V226" s="14"/>
      <c r="W226" s="14">
        <v>11.4558</v>
      </c>
      <c r="X226" s="14">
        <v>11.47723</v>
      </c>
      <c r="Y226" s="12" t="s">
        <v>448</v>
      </c>
      <c r="AA226" s="12"/>
      <c r="AB226" s="9"/>
      <c r="AC226" s="9"/>
      <c r="AD226" s="9"/>
      <c r="AE226" s="12"/>
    </row>
    <row r="227" spans="1:31">
      <c r="G227" s="9" t="s">
        <v>458</v>
      </c>
      <c r="H227" s="9">
        <v>-1.0636259432485799E-2</v>
      </c>
      <c r="I227" s="9">
        <v>2.1072670379585001E-2</v>
      </c>
      <c r="J227" s="9">
        <f t="shared" si="20"/>
        <v>0.14516428754891816</v>
      </c>
      <c r="K227" s="9">
        <f t="shared" si="21"/>
        <v>-0.2951582630283654</v>
      </c>
      <c r="L227" s="12">
        <f t="shared" si="22"/>
        <v>0.27388574416339379</v>
      </c>
      <c r="M227" s="9" t="s">
        <v>363</v>
      </c>
      <c r="N227" s="9" t="s">
        <v>459</v>
      </c>
      <c r="O227" s="9" t="s">
        <v>480</v>
      </c>
      <c r="P227" s="9" t="s">
        <v>481</v>
      </c>
      <c r="Q227" s="9" t="s">
        <v>434</v>
      </c>
      <c r="R227" s="93" t="s">
        <v>469</v>
      </c>
      <c r="S227" s="9">
        <v>88</v>
      </c>
      <c r="T227" s="12">
        <v>88</v>
      </c>
      <c r="U227" s="14"/>
      <c r="V227" s="14"/>
      <c r="W227" s="9">
        <v>11.5726</v>
      </c>
      <c r="X227" s="9">
        <v>10.269019999999999</v>
      </c>
      <c r="Y227" s="12" t="s">
        <v>448</v>
      </c>
      <c r="AA227" s="12"/>
      <c r="AB227" s="9"/>
      <c r="AC227" s="9"/>
      <c r="AD227" s="9"/>
      <c r="AE227" s="12"/>
    </row>
    <row r="228" spans="1:31">
      <c r="A228" s="9" t="s">
        <v>10</v>
      </c>
      <c r="B228" s="9" t="s">
        <v>384</v>
      </c>
      <c r="C228" s="9" t="s">
        <v>417</v>
      </c>
      <c r="D228" s="9" t="s">
        <v>204</v>
      </c>
      <c r="E228" s="9" t="s">
        <v>204</v>
      </c>
      <c r="F228" s="9" t="s">
        <v>8</v>
      </c>
      <c r="G228" s="9" t="s">
        <v>455</v>
      </c>
      <c r="H228" s="9">
        <v>-1.01187826479877E-2</v>
      </c>
      <c r="I228" s="9">
        <v>1.5173397741475501E-2</v>
      </c>
      <c r="J228" s="9">
        <f t="shared" si="20"/>
        <v>0.12318034640913907</v>
      </c>
      <c r="K228" s="9">
        <f t="shared" si="21"/>
        <v>-0.25155226160990024</v>
      </c>
      <c r="L228" s="12">
        <f t="shared" si="22"/>
        <v>0.23131469631392484</v>
      </c>
      <c r="M228" s="9" t="s">
        <v>430</v>
      </c>
      <c r="N228" s="9" t="s">
        <v>459</v>
      </c>
      <c r="O228" s="9" t="s">
        <v>480</v>
      </c>
      <c r="P228" s="9" t="s">
        <v>481</v>
      </c>
      <c r="Q228" s="9" t="s">
        <v>434</v>
      </c>
      <c r="R228" s="12" t="s">
        <v>469</v>
      </c>
      <c r="S228" s="9">
        <v>103</v>
      </c>
      <c r="T228" s="12">
        <v>103</v>
      </c>
      <c r="U228" s="14"/>
      <c r="V228" s="14"/>
      <c r="W228" s="9">
        <v>11.4558</v>
      </c>
      <c r="X228" s="9">
        <v>11.47723</v>
      </c>
      <c r="Y228" s="12" t="s">
        <v>448</v>
      </c>
      <c r="AA228" s="12"/>
      <c r="AB228" s="9"/>
      <c r="AC228" s="9"/>
      <c r="AD228" s="9"/>
      <c r="AE228" s="12"/>
    </row>
    <row r="229" spans="1:31">
      <c r="G229" s="9" t="s">
        <v>458</v>
      </c>
      <c r="H229" s="9">
        <v>-1.01187826479877E-2</v>
      </c>
      <c r="I229" s="9">
        <v>1.5173397741475501E-2</v>
      </c>
      <c r="J229" s="9">
        <f t="shared" si="20"/>
        <v>0.12318034640913907</v>
      </c>
      <c r="K229" s="9">
        <f t="shared" si="21"/>
        <v>-0.25155226160990024</v>
      </c>
      <c r="L229" s="12">
        <f t="shared" si="22"/>
        <v>0.23131469631392484</v>
      </c>
      <c r="M229" s="9" t="s">
        <v>417</v>
      </c>
      <c r="N229" s="9" t="s">
        <v>459</v>
      </c>
      <c r="O229" s="9" t="s">
        <v>480</v>
      </c>
      <c r="P229" s="9" t="s">
        <v>481</v>
      </c>
      <c r="Q229" s="9" t="s">
        <v>434</v>
      </c>
      <c r="R229" s="93" t="s">
        <v>469</v>
      </c>
      <c r="S229" s="10">
        <f>S225+S227</f>
        <v>183</v>
      </c>
      <c r="T229" s="12">
        <f>T225+T227</f>
        <v>183</v>
      </c>
      <c r="U229" s="14"/>
      <c r="V229" s="14"/>
      <c r="W229" s="9">
        <f>((T225*W225)+(T227*W227))/T229</f>
        <v>11.567875956284153</v>
      </c>
      <c r="X229" s="9">
        <f>SQRT((((T225-1)*(X225*X225))+((T227-1)*(X227*X227))+(((T225*T227)/T229)*((W225*W225)+(W227*W227)-(2*W225*W227))))/(T229-1))</f>
        <v>10.797992599497627</v>
      </c>
      <c r="Y229" s="12" t="s">
        <v>448</v>
      </c>
      <c r="AA229" s="12"/>
      <c r="AB229" s="9"/>
      <c r="AC229" s="9"/>
      <c r="AD229" s="9"/>
      <c r="AE229" s="12"/>
    </row>
    <row r="230" spans="1:31">
      <c r="A230" s="9" t="s">
        <v>10</v>
      </c>
      <c r="B230" s="9" t="s">
        <v>384</v>
      </c>
      <c r="C230" s="9" t="s">
        <v>327</v>
      </c>
      <c r="D230" s="9" t="s">
        <v>204</v>
      </c>
      <c r="E230" s="9" t="s">
        <v>204</v>
      </c>
      <c r="F230" s="9" t="s">
        <v>8</v>
      </c>
      <c r="G230" s="9" t="s">
        <v>455</v>
      </c>
      <c r="H230" s="9">
        <v>-6.9053432475229104E-2</v>
      </c>
      <c r="I230" s="9">
        <v>2.0247095008441799E-2</v>
      </c>
      <c r="J230" s="9">
        <f t="shared" si="20"/>
        <v>0.14229228724158524</v>
      </c>
      <c r="K230" s="9">
        <f t="shared" si="21"/>
        <v>-0.34794631546873617</v>
      </c>
      <c r="L230" s="12">
        <f t="shared" si="22"/>
        <v>0.20983945051827796</v>
      </c>
      <c r="M230" s="9" t="s">
        <v>430</v>
      </c>
      <c r="N230" s="9" t="s">
        <v>431</v>
      </c>
      <c r="O230" s="9" t="s">
        <v>480</v>
      </c>
      <c r="P230" s="9" t="s">
        <v>481</v>
      </c>
      <c r="Q230" s="9" t="s">
        <v>434</v>
      </c>
      <c r="R230" s="12" t="s">
        <v>469</v>
      </c>
      <c r="S230" s="9">
        <v>103</v>
      </c>
      <c r="T230" s="12">
        <v>103</v>
      </c>
      <c r="U230" s="14"/>
      <c r="V230" s="14"/>
      <c r="W230" s="9">
        <v>11.0944</v>
      </c>
      <c r="X230" s="9">
        <v>13.7103</v>
      </c>
      <c r="Y230" s="12" t="s">
        <v>448</v>
      </c>
      <c r="AA230" s="12"/>
      <c r="AB230" s="9"/>
      <c r="AC230" s="9"/>
      <c r="AD230" s="9"/>
      <c r="AE230" s="12"/>
    </row>
    <row r="231" spans="1:31">
      <c r="G231" s="9" t="s">
        <v>458</v>
      </c>
      <c r="H231" s="9">
        <v>-6.9053432475229104E-2</v>
      </c>
      <c r="I231" s="9">
        <v>2.0247095008441799E-2</v>
      </c>
      <c r="J231" s="9">
        <f t="shared" si="20"/>
        <v>0.14229228724158524</v>
      </c>
      <c r="K231" s="9">
        <f t="shared" si="21"/>
        <v>-0.34794631546873617</v>
      </c>
      <c r="L231" s="12">
        <f t="shared" si="22"/>
        <v>0.20983945051827796</v>
      </c>
      <c r="M231" s="9" t="s">
        <v>327</v>
      </c>
      <c r="N231" s="9" t="s">
        <v>431</v>
      </c>
      <c r="O231" s="9" t="s">
        <v>480</v>
      </c>
      <c r="P231" s="9" t="s">
        <v>481</v>
      </c>
      <c r="Q231" s="9" t="s">
        <v>434</v>
      </c>
      <c r="R231" s="12" t="s">
        <v>469</v>
      </c>
      <c r="S231" s="9">
        <v>95</v>
      </c>
      <c r="T231" s="12">
        <v>95</v>
      </c>
      <c r="W231" s="9">
        <v>11.9596</v>
      </c>
      <c r="X231" s="9">
        <v>10.99362</v>
      </c>
      <c r="Y231" s="12" t="s">
        <v>448</v>
      </c>
      <c r="AA231" s="12"/>
      <c r="AB231" s="9"/>
      <c r="AC231" s="9"/>
      <c r="AD231" s="9"/>
      <c r="AE231" s="12"/>
    </row>
    <row r="232" spans="1:31">
      <c r="A232" s="9" t="s">
        <v>10</v>
      </c>
      <c r="B232" s="9" t="s">
        <v>384</v>
      </c>
      <c r="C232" s="9" t="s">
        <v>363</v>
      </c>
      <c r="D232" s="9" t="s">
        <v>204</v>
      </c>
      <c r="E232" s="9" t="s">
        <v>204</v>
      </c>
      <c r="F232" s="9" t="s">
        <v>8</v>
      </c>
      <c r="G232" s="9" t="s">
        <v>455</v>
      </c>
      <c r="H232" s="9">
        <v>4.2987398763627199E-2</v>
      </c>
      <c r="I232" s="9">
        <v>2.10772117053383E-2</v>
      </c>
      <c r="J232" s="9">
        <f t="shared" si="20"/>
        <v>0.1451799287275562</v>
      </c>
      <c r="K232" s="9">
        <f t="shared" si="21"/>
        <v>-0.24156526154238292</v>
      </c>
      <c r="L232" s="12">
        <f t="shared" si="22"/>
        <v>0.32754005906963735</v>
      </c>
      <c r="M232" s="9" t="s">
        <v>430</v>
      </c>
      <c r="N232" s="9" t="s">
        <v>431</v>
      </c>
      <c r="O232" s="9" t="s">
        <v>480</v>
      </c>
      <c r="P232" s="9" t="s">
        <v>481</v>
      </c>
      <c r="Q232" s="9" t="s">
        <v>434</v>
      </c>
      <c r="R232" s="12" t="s">
        <v>469</v>
      </c>
      <c r="S232" s="9">
        <v>103</v>
      </c>
      <c r="T232" s="12">
        <v>103</v>
      </c>
      <c r="U232" s="14"/>
      <c r="V232" s="14"/>
      <c r="W232" s="14">
        <v>11.0944</v>
      </c>
      <c r="X232" s="14">
        <v>13.7103</v>
      </c>
      <c r="Y232" s="12" t="s">
        <v>448</v>
      </c>
      <c r="AA232" s="12"/>
      <c r="AB232" s="9"/>
      <c r="AC232" s="9"/>
      <c r="AD232" s="9"/>
      <c r="AE232" s="12"/>
    </row>
    <row r="233" spans="1:31">
      <c r="G233" s="9" t="s">
        <v>458</v>
      </c>
      <c r="H233" s="9">
        <v>4.2987398763627199E-2</v>
      </c>
      <c r="I233" s="9">
        <v>2.10772117053383E-2</v>
      </c>
      <c r="J233" s="9">
        <f t="shared" si="20"/>
        <v>0.1451799287275562</v>
      </c>
      <c r="K233" s="9">
        <f t="shared" si="21"/>
        <v>-0.24156526154238292</v>
      </c>
      <c r="L233" s="12">
        <f t="shared" si="22"/>
        <v>0.32754005906963735</v>
      </c>
      <c r="M233" s="9" t="s">
        <v>363</v>
      </c>
      <c r="N233" s="9" t="s">
        <v>431</v>
      </c>
      <c r="O233" s="9" t="s">
        <v>480</v>
      </c>
      <c r="P233" s="9" t="s">
        <v>481</v>
      </c>
      <c r="Q233" s="9" t="s">
        <v>434</v>
      </c>
      <c r="R233" s="93" t="s">
        <v>469</v>
      </c>
      <c r="S233" s="9">
        <v>88</v>
      </c>
      <c r="T233" s="12">
        <v>88</v>
      </c>
      <c r="U233" s="14"/>
      <c r="V233" s="14"/>
      <c r="W233" s="9">
        <v>10.5717</v>
      </c>
      <c r="X233" s="9">
        <v>9.9127700000000001</v>
      </c>
      <c r="Y233" s="12" t="s">
        <v>448</v>
      </c>
      <c r="AA233" s="12"/>
      <c r="AB233" s="9"/>
      <c r="AC233" s="9"/>
      <c r="AD233" s="9"/>
      <c r="AE233" s="12"/>
    </row>
    <row r="234" spans="1:31">
      <c r="A234" s="9" t="s">
        <v>10</v>
      </c>
      <c r="B234" s="9" t="s">
        <v>384</v>
      </c>
      <c r="C234" s="9" t="s">
        <v>417</v>
      </c>
      <c r="D234" s="9" t="s">
        <v>204</v>
      </c>
      <c r="E234" s="9" t="s">
        <v>204</v>
      </c>
      <c r="F234" s="9" t="s">
        <v>8</v>
      </c>
      <c r="G234" s="9" t="s">
        <v>455</v>
      </c>
      <c r="H234" s="9">
        <v>-1.6797407741340999E-2</v>
      </c>
      <c r="I234" s="9">
        <v>1.5173712012707201E-2</v>
      </c>
      <c r="J234" s="9">
        <f t="shared" si="20"/>
        <v>0.12318162205746115</v>
      </c>
      <c r="K234" s="9">
        <f t="shared" si="21"/>
        <v>-0.25823338697396486</v>
      </c>
      <c r="L234" s="12">
        <f t="shared" si="22"/>
        <v>0.22463857149128286</v>
      </c>
      <c r="M234" s="9" t="s">
        <v>430</v>
      </c>
      <c r="N234" s="9" t="s">
        <v>431</v>
      </c>
      <c r="O234" s="9" t="s">
        <v>480</v>
      </c>
      <c r="P234" s="9" t="s">
        <v>481</v>
      </c>
      <c r="Q234" s="9" t="s">
        <v>434</v>
      </c>
      <c r="R234" s="12" t="s">
        <v>469</v>
      </c>
      <c r="S234" s="14">
        <v>103</v>
      </c>
      <c r="T234" s="12">
        <v>103</v>
      </c>
      <c r="U234" s="14"/>
      <c r="V234" s="14"/>
      <c r="W234" s="9">
        <v>11.0944</v>
      </c>
      <c r="X234" s="9">
        <v>13.7103</v>
      </c>
      <c r="Y234" s="12" t="s">
        <v>448</v>
      </c>
      <c r="AA234" s="12"/>
      <c r="AB234" s="9"/>
      <c r="AC234" s="9"/>
      <c r="AD234" s="9"/>
      <c r="AE234" s="12"/>
    </row>
    <row r="235" spans="1:31">
      <c r="G235" s="9" t="s">
        <v>458</v>
      </c>
      <c r="H235" s="9">
        <v>-1.6797407741340999E-2</v>
      </c>
      <c r="I235" s="9">
        <v>1.5173712012707201E-2</v>
      </c>
      <c r="J235" s="9">
        <f t="shared" si="20"/>
        <v>0.12318162205746115</v>
      </c>
      <c r="K235" s="9">
        <f t="shared" si="21"/>
        <v>-0.25823338697396486</v>
      </c>
      <c r="L235" s="12">
        <f t="shared" si="22"/>
        <v>0.22463857149128286</v>
      </c>
      <c r="M235" s="9" t="s">
        <v>417</v>
      </c>
      <c r="N235" s="9" t="s">
        <v>431</v>
      </c>
      <c r="O235" s="9" t="s">
        <v>480</v>
      </c>
      <c r="P235" s="9" t="s">
        <v>481</v>
      </c>
      <c r="Q235" s="9" t="s">
        <v>434</v>
      </c>
      <c r="R235" s="93" t="s">
        <v>469</v>
      </c>
      <c r="S235" s="14">
        <v>183</v>
      </c>
      <c r="T235" s="12">
        <f>T231+T233</f>
        <v>183</v>
      </c>
      <c r="U235" s="14"/>
      <c r="V235" s="14"/>
      <c r="W235" s="9">
        <f>((T231*W231)+(T233*W233))/T235</f>
        <v>11.292194535519124</v>
      </c>
      <c r="X235" s="9">
        <f>SQRT((((T231-1)*(X231*X231))+((T233-1)*(X233*X233))+(((T231*T233)/T235)*((W231*W231)+(W233*W233)-(2*W231*W233))))/(T235-1))</f>
        <v>10.482242839377637</v>
      </c>
      <c r="Y235" s="12" t="s">
        <v>448</v>
      </c>
      <c r="AA235" s="12"/>
      <c r="AB235" s="9"/>
      <c r="AC235" s="9"/>
      <c r="AD235" s="9"/>
      <c r="AE235" s="12"/>
    </row>
    <row r="236" spans="1:31">
      <c r="A236" s="9" t="s">
        <v>10</v>
      </c>
      <c r="B236" s="9" t="s">
        <v>384</v>
      </c>
      <c r="C236" s="9" t="s">
        <v>327</v>
      </c>
      <c r="D236" s="9" t="s">
        <v>204</v>
      </c>
      <c r="E236" s="9" t="s">
        <v>204</v>
      </c>
      <c r="F236" s="9" t="s">
        <v>8</v>
      </c>
      <c r="G236" s="9" t="s">
        <v>455</v>
      </c>
      <c r="H236" s="9">
        <v>7.4676553826899901E-3</v>
      </c>
      <c r="I236" s="9">
        <v>2.0235194476472901E-2</v>
      </c>
      <c r="J236" s="9">
        <f t="shared" si="20"/>
        <v>0.1422504638884278</v>
      </c>
      <c r="K236" s="9">
        <f t="shared" si="21"/>
        <v>-0.27134325383862845</v>
      </c>
      <c r="L236" s="12">
        <f t="shared" si="22"/>
        <v>0.28627856460400847</v>
      </c>
      <c r="M236" s="9" t="s">
        <v>430</v>
      </c>
      <c r="N236" s="9" t="s">
        <v>441</v>
      </c>
      <c r="O236" s="9" t="s">
        <v>480</v>
      </c>
      <c r="P236" s="9" t="s">
        <v>481</v>
      </c>
      <c r="Q236" s="9" t="s">
        <v>434</v>
      </c>
      <c r="R236" s="12" t="s">
        <v>469</v>
      </c>
      <c r="S236" s="9">
        <v>103</v>
      </c>
      <c r="T236" s="12">
        <v>103</v>
      </c>
      <c r="U236" s="14"/>
      <c r="V236" s="14"/>
      <c r="W236" s="9">
        <v>11.4262</v>
      </c>
      <c r="X236" s="9">
        <v>13.15147</v>
      </c>
      <c r="Y236" s="12" t="s">
        <v>448</v>
      </c>
      <c r="AA236" s="12"/>
      <c r="AB236" s="9"/>
      <c r="AC236" s="9"/>
      <c r="AD236" s="9"/>
      <c r="AE236" s="12"/>
    </row>
    <row r="237" spans="1:31">
      <c r="G237" s="9" t="s">
        <v>458</v>
      </c>
      <c r="H237" s="9">
        <v>7.4676553826899901E-3</v>
      </c>
      <c r="I237" s="9">
        <v>2.0235194476472901E-2</v>
      </c>
      <c r="J237" s="9">
        <f t="shared" si="20"/>
        <v>0.1422504638884278</v>
      </c>
      <c r="K237" s="9">
        <f t="shared" si="21"/>
        <v>-0.27134325383862845</v>
      </c>
      <c r="L237" s="12">
        <f t="shared" si="22"/>
        <v>0.28627856460400847</v>
      </c>
      <c r="M237" s="9" t="s">
        <v>327</v>
      </c>
      <c r="N237" s="9" t="s">
        <v>441</v>
      </c>
      <c r="O237" s="9" t="s">
        <v>480</v>
      </c>
      <c r="P237" s="9" t="s">
        <v>481</v>
      </c>
      <c r="Q237" s="9" t="s">
        <v>434</v>
      </c>
      <c r="R237" s="12" t="s">
        <v>469</v>
      </c>
      <c r="S237" s="9">
        <v>95</v>
      </c>
      <c r="T237" s="12">
        <v>95</v>
      </c>
      <c r="W237" s="9">
        <v>11.3324</v>
      </c>
      <c r="X237" s="9">
        <v>11.78045</v>
      </c>
      <c r="Y237" s="12" t="s">
        <v>448</v>
      </c>
      <c r="AA237" s="12"/>
      <c r="AB237" s="9"/>
      <c r="AC237" s="9"/>
      <c r="AD237" s="9"/>
      <c r="AE237" s="12"/>
    </row>
    <row r="238" spans="1:31">
      <c r="A238" s="9" t="s">
        <v>10</v>
      </c>
      <c r="B238" s="9" t="s">
        <v>384</v>
      </c>
      <c r="C238" s="9" t="s">
        <v>363</v>
      </c>
      <c r="D238" s="9" t="s">
        <v>204</v>
      </c>
      <c r="E238" s="9" t="s">
        <v>204</v>
      </c>
      <c r="F238" s="9" t="s">
        <v>8</v>
      </c>
      <c r="G238" s="9" t="s">
        <v>455</v>
      </c>
      <c r="H238" s="9">
        <v>2.3076399367108199E-2</v>
      </c>
      <c r="I238" s="9">
        <v>2.1073768259671499E-2</v>
      </c>
      <c r="J238" s="9">
        <f t="shared" ref="J238:J307" si="23">SQRT(I238)</f>
        <v>0.14516806900855125</v>
      </c>
      <c r="K238" s="9">
        <f t="shared" si="21"/>
        <v>-0.26145301588965225</v>
      </c>
      <c r="L238" s="12">
        <f t="shared" si="22"/>
        <v>0.30760581462386866</v>
      </c>
      <c r="M238" s="9" t="s">
        <v>430</v>
      </c>
      <c r="N238" s="9" t="s">
        <v>441</v>
      </c>
      <c r="O238" s="9" t="s">
        <v>480</v>
      </c>
      <c r="P238" s="9" t="s">
        <v>481</v>
      </c>
      <c r="Q238" s="9" t="s">
        <v>434</v>
      </c>
      <c r="R238" s="12" t="s">
        <v>469</v>
      </c>
      <c r="S238" s="9">
        <v>103</v>
      </c>
      <c r="T238" s="12">
        <v>103</v>
      </c>
      <c r="U238" s="14"/>
      <c r="V238" s="14"/>
      <c r="W238" s="14">
        <v>11.4262</v>
      </c>
      <c r="X238" s="14">
        <v>13.15147</v>
      </c>
      <c r="Y238" s="12" t="s">
        <v>448</v>
      </c>
      <c r="AA238" s="12"/>
      <c r="AB238" s="9"/>
      <c r="AC238" s="9"/>
      <c r="AD238" s="9"/>
      <c r="AE238" s="12"/>
    </row>
    <row r="239" spans="1:31">
      <c r="G239" s="9" t="s">
        <v>458</v>
      </c>
      <c r="H239" s="9">
        <v>2.3076399367108199E-2</v>
      </c>
      <c r="I239" s="9">
        <v>2.1073768259671499E-2</v>
      </c>
      <c r="J239" s="9">
        <f t="shared" si="23"/>
        <v>0.14516806900855125</v>
      </c>
      <c r="K239" s="9">
        <f t="shared" si="21"/>
        <v>-0.26145301588965225</v>
      </c>
      <c r="L239" s="12">
        <f t="shared" si="22"/>
        <v>0.30760581462386866</v>
      </c>
      <c r="M239" s="9" t="s">
        <v>363</v>
      </c>
      <c r="N239" s="9" t="s">
        <v>441</v>
      </c>
      <c r="O239" s="9" t="s">
        <v>480</v>
      </c>
      <c r="P239" s="9" t="s">
        <v>481</v>
      </c>
      <c r="Q239" s="9" t="s">
        <v>434</v>
      </c>
      <c r="R239" s="93" t="s">
        <v>469</v>
      </c>
      <c r="S239" s="9">
        <v>88</v>
      </c>
      <c r="T239" s="12">
        <v>88</v>
      </c>
      <c r="U239" s="14"/>
      <c r="V239" s="14"/>
      <c r="W239" s="9">
        <v>11.1485</v>
      </c>
      <c r="X239" s="9">
        <v>10.45571</v>
      </c>
      <c r="Y239" s="12" t="s">
        <v>448</v>
      </c>
      <c r="AA239" s="12"/>
      <c r="AB239" s="9"/>
      <c r="AC239" s="9"/>
      <c r="AD239" s="9"/>
      <c r="AE239" s="12"/>
    </row>
    <row r="240" spans="1:31">
      <c r="A240" s="9" t="s">
        <v>10</v>
      </c>
      <c r="B240" s="9" t="s">
        <v>384</v>
      </c>
      <c r="C240" s="9" t="s">
        <v>417</v>
      </c>
      <c r="D240" s="9" t="s">
        <v>204</v>
      </c>
      <c r="E240" s="9" t="s">
        <v>204</v>
      </c>
      <c r="F240" s="9" t="s">
        <v>8</v>
      </c>
      <c r="G240" s="9" t="s">
        <v>455</v>
      </c>
      <c r="H240" s="9">
        <v>1.5276507182031799E-2</v>
      </c>
      <c r="I240" s="9">
        <v>1.5173626730827601E-2</v>
      </c>
      <c r="J240" s="9">
        <f t="shared" si="23"/>
        <v>0.1231812758938127</v>
      </c>
      <c r="K240" s="9">
        <f t="shared" si="21"/>
        <v>-0.22615879356984109</v>
      </c>
      <c r="L240" s="12">
        <f t="shared" si="22"/>
        <v>0.25671180793390469</v>
      </c>
      <c r="M240" s="14" t="s">
        <v>430</v>
      </c>
      <c r="N240" s="14" t="s">
        <v>441</v>
      </c>
      <c r="O240" s="14" t="s">
        <v>480</v>
      </c>
      <c r="P240" s="14" t="s">
        <v>481</v>
      </c>
      <c r="Q240" s="14" t="s">
        <v>434</v>
      </c>
      <c r="R240" s="93" t="s">
        <v>469</v>
      </c>
      <c r="S240" s="14">
        <v>103</v>
      </c>
      <c r="T240" s="12">
        <v>103</v>
      </c>
      <c r="U240" s="14"/>
      <c r="V240" s="14"/>
      <c r="W240" s="9">
        <v>11.4262</v>
      </c>
      <c r="X240" s="9">
        <v>13.15147</v>
      </c>
      <c r="Y240" s="12" t="s">
        <v>448</v>
      </c>
      <c r="AA240" s="12"/>
      <c r="AB240" s="9"/>
      <c r="AC240" s="9"/>
      <c r="AD240" s="9"/>
      <c r="AE240" s="12"/>
    </row>
    <row r="241" spans="1:41">
      <c r="G241" s="9" t="s">
        <v>458</v>
      </c>
      <c r="H241" s="9">
        <v>1.5276507182031799E-2</v>
      </c>
      <c r="I241" s="9">
        <v>1.5173626730827601E-2</v>
      </c>
      <c r="J241" s="9">
        <f t="shared" si="23"/>
        <v>0.1231812758938127</v>
      </c>
      <c r="K241" s="9">
        <f t="shared" ref="K241:K307" si="24">H241-(1.96*J241)</f>
        <v>-0.22615879356984109</v>
      </c>
      <c r="L241" s="12">
        <f t="shared" ref="L241:L307" si="25">H241+(1.96*J241)</f>
        <v>0.25671180793390469</v>
      </c>
      <c r="M241" s="14" t="s">
        <v>417</v>
      </c>
      <c r="N241" s="14" t="s">
        <v>441</v>
      </c>
      <c r="O241" s="14" t="s">
        <v>480</v>
      </c>
      <c r="P241" s="14" t="s">
        <v>481</v>
      </c>
      <c r="Q241" s="14" t="s">
        <v>434</v>
      </c>
      <c r="R241" s="93" t="s">
        <v>469</v>
      </c>
      <c r="S241" s="14">
        <v>183</v>
      </c>
      <c r="T241" s="12">
        <f>T237+T239</f>
        <v>183</v>
      </c>
      <c r="U241" s="14"/>
      <c r="V241" s="14"/>
      <c r="W241" s="9">
        <f>((T237*W237)+(T239*W239))/T241</f>
        <v>11.243967213114752</v>
      </c>
      <c r="X241" s="9">
        <f>SQRT((((T237-1)*(X237*X237))+((T239-1)*(X239*X239))+(((T237*T239)/T241)*((W237*W237)+(W239*W239)-(2*W237*W239))))/(T241-1))</f>
        <v>11.133005577811268</v>
      </c>
      <c r="Y241" s="12" t="s">
        <v>448</v>
      </c>
      <c r="AA241" s="12"/>
      <c r="AB241" s="9"/>
      <c r="AC241" s="9"/>
      <c r="AD241" s="9"/>
      <c r="AE241" s="12"/>
    </row>
    <row r="242" spans="1:41">
      <c r="A242" s="9" t="s">
        <v>10</v>
      </c>
      <c r="B242" s="9" t="s">
        <v>384</v>
      </c>
      <c r="C242" s="9" t="s">
        <v>327</v>
      </c>
      <c r="D242" s="9" t="s">
        <v>204</v>
      </c>
      <c r="E242" s="9" t="s">
        <v>204</v>
      </c>
      <c r="F242" s="9" t="s">
        <v>8</v>
      </c>
      <c r="G242" s="9" t="s">
        <v>455</v>
      </c>
      <c r="H242" s="9">
        <v>-8.2544163489528005E-2</v>
      </c>
      <c r="I242" s="9">
        <v>2.02522595599306E-2</v>
      </c>
      <c r="J242" s="9">
        <f t="shared" si="23"/>
        <v>0.14231043377043934</v>
      </c>
      <c r="K242" s="9">
        <f t="shared" si="24"/>
        <v>-0.36147261367958905</v>
      </c>
      <c r="L242" s="12">
        <f t="shared" si="25"/>
        <v>0.19638428670053307</v>
      </c>
      <c r="M242" s="9" t="s">
        <v>430</v>
      </c>
      <c r="N242" s="9" t="s">
        <v>442</v>
      </c>
      <c r="O242" s="9" t="s">
        <v>480</v>
      </c>
      <c r="P242" s="9" t="s">
        <v>481</v>
      </c>
      <c r="Q242" s="9" t="s">
        <v>434</v>
      </c>
      <c r="R242" s="12" t="s">
        <v>469</v>
      </c>
      <c r="S242" s="9">
        <v>103</v>
      </c>
      <c r="T242" s="12">
        <v>103</v>
      </c>
      <c r="U242" s="14"/>
      <c r="V242" s="14"/>
      <c r="W242" s="9">
        <v>12.113799999999999</v>
      </c>
      <c r="X242" s="9">
        <v>13.5464</v>
      </c>
      <c r="Y242" s="12" t="s">
        <v>448</v>
      </c>
      <c r="AA242" s="12"/>
      <c r="AB242" s="9"/>
      <c r="AC242" s="9"/>
      <c r="AD242" s="9"/>
      <c r="AE242" s="12"/>
    </row>
    <row r="243" spans="1:41">
      <c r="G243" s="9" t="s">
        <v>458</v>
      </c>
      <c r="H243" s="9">
        <v>-8.2544163489528005E-2</v>
      </c>
      <c r="I243" s="9">
        <v>2.02522595599306E-2</v>
      </c>
      <c r="J243" s="9">
        <f t="shared" si="23"/>
        <v>0.14231043377043934</v>
      </c>
      <c r="K243" s="9">
        <f t="shared" si="24"/>
        <v>-0.36147261367958905</v>
      </c>
      <c r="L243" s="12">
        <f t="shared" si="25"/>
        <v>0.19638428670053307</v>
      </c>
      <c r="M243" s="9" t="s">
        <v>327</v>
      </c>
      <c r="N243" s="9" t="s">
        <v>442</v>
      </c>
      <c r="O243" s="9" t="s">
        <v>480</v>
      </c>
      <c r="P243" s="9" t="s">
        <v>481</v>
      </c>
      <c r="Q243" s="9" t="s">
        <v>434</v>
      </c>
      <c r="R243" s="12" t="s">
        <v>469</v>
      </c>
      <c r="S243" s="9">
        <v>95</v>
      </c>
      <c r="T243" s="12">
        <v>95</v>
      </c>
      <c r="W243" s="9">
        <v>13.188000000000001</v>
      </c>
      <c r="X243" s="9">
        <v>12.300369999999999</v>
      </c>
      <c r="Y243" s="12" t="s">
        <v>448</v>
      </c>
      <c r="AA243" s="12"/>
      <c r="AB243" s="9"/>
      <c r="AC243" s="9"/>
      <c r="AD243" s="9"/>
      <c r="AE243" s="12"/>
    </row>
    <row r="244" spans="1:41">
      <c r="A244" s="9" t="s">
        <v>10</v>
      </c>
      <c r="B244" s="9" t="s">
        <v>384</v>
      </c>
      <c r="C244" s="9" t="s">
        <v>363</v>
      </c>
      <c r="D244" s="9" t="s">
        <v>204</v>
      </c>
      <c r="E244" s="9" t="s">
        <v>204</v>
      </c>
      <c r="F244" s="9" t="s">
        <v>8</v>
      </c>
      <c r="G244" s="9" t="s">
        <v>455</v>
      </c>
      <c r="H244" s="9">
        <v>0.111878644178128</v>
      </c>
      <c r="I244" s="9">
        <v>2.1105140801073001E-2</v>
      </c>
      <c r="J244" s="9">
        <f t="shared" si="23"/>
        <v>0.14527608475269768</v>
      </c>
      <c r="K244" s="9">
        <f t="shared" si="24"/>
        <v>-0.17286248193715947</v>
      </c>
      <c r="L244" s="12">
        <f t="shared" si="25"/>
        <v>0.39661977029341544</v>
      </c>
      <c r="M244" s="9" t="s">
        <v>430</v>
      </c>
      <c r="N244" s="9" t="s">
        <v>442</v>
      </c>
      <c r="O244" s="9" t="s">
        <v>480</v>
      </c>
      <c r="P244" s="9" t="s">
        <v>481</v>
      </c>
      <c r="Q244" s="9" t="s">
        <v>434</v>
      </c>
      <c r="R244" s="12" t="s">
        <v>469</v>
      </c>
      <c r="S244" s="9">
        <v>103</v>
      </c>
      <c r="T244" s="12">
        <v>103</v>
      </c>
      <c r="U244" s="14"/>
      <c r="V244" s="14"/>
      <c r="W244" s="14">
        <v>12.113799999999999</v>
      </c>
      <c r="X244" s="14">
        <v>13.5464</v>
      </c>
      <c r="Y244" s="12" t="s">
        <v>448</v>
      </c>
      <c r="AA244" s="12"/>
      <c r="AB244" s="9"/>
      <c r="AC244" s="9"/>
      <c r="AD244" s="9"/>
      <c r="AE244" s="12"/>
    </row>
    <row r="245" spans="1:41">
      <c r="G245" s="9" t="s">
        <v>458</v>
      </c>
      <c r="H245" s="9">
        <v>0.111878644178128</v>
      </c>
      <c r="I245" s="9">
        <v>2.1105140801073001E-2</v>
      </c>
      <c r="J245" s="9">
        <f t="shared" si="23"/>
        <v>0.14527608475269768</v>
      </c>
      <c r="K245" s="9">
        <f t="shared" si="24"/>
        <v>-0.17286248193715947</v>
      </c>
      <c r="L245" s="12">
        <f t="shared" si="25"/>
        <v>0.39661977029341544</v>
      </c>
      <c r="M245" s="9" t="s">
        <v>363</v>
      </c>
      <c r="N245" s="9" t="s">
        <v>442</v>
      </c>
      <c r="O245" s="9" t="s">
        <v>480</v>
      </c>
      <c r="P245" s="9" t="s">
        <v>481</v>
      </c>
      <c r="Q245" s="9" t="s">
        <v>434</v>
      </c>
      <c r="R245" s="93" t="s">
        <v>469</v>
      </c>
      <c r="S245" s="9">
        <v>88</v>
      </c>
      <c r="T245" s="12">
        <v>88</v>
      </c>
      <c r="U245" s="14"/>
      <c r="V245" s="14"/>
      <c r="W245" s="9">
        <v>10.738</v>
      </c>
      <c r="X245" s="9">
        <v>10.52463</v>
      </c>
      <c r="Y245" s="12" t="s">
        <v>448</v>
      </c>
      <c r="AA245" s="12"/>
      <c r="AB245" s="9"/>
      <c r="AC245" s="9"/>
      <c r="AD245" s="9"/>
      <c r="AE245" s="12"/>
    </row>
    <row r="246" spans="1:41">
      <c r="A246" s="9" t="s">
        <v>10</v>
      </c>
      <c r="B246" s="9" t="s">
        <v>384</v>
      </c>
      <c r="C246" s="9" t="s">
        <v>417</v>
      </c>
      <c r="D246" s="9" t="s">
        <v>204</v>
      </c>
      <c r="E246" s="9" t="s">
        <v>204</v>
      </c>
      <c r="F246" s="9" t="s">
        <v>8</v>
      </c>
      <c r="G246" s="9" t="s">
        <v>455</v>
      </c>
      <c r="H246" s="9">
        <v>8.4396089309335901E-3</v>
      </c>
      <c r="I246" s="9">
        <v>1.5173343261119999E-2</v>
      </c>
      <c r="J246" s="9">
        <f t="shared" si="23"/>
        <v>0.12318012526832403</v>
      </c>
      <c r="K246" s="9">
        <f t="shared" si="24"/>
        <v>-0.23299343659498151</v>
      </c>
      <c r="L246" s="12">
        <f t="shared" si="25"/>
        <v>0.2498726544568487</v>
      </c>
      <c r="M246" s="14" t="s">
        <v>430</v>
      </c>
      <c r="N246" s="14" t="s">
        <v>442</v>
      </c>
      <c r="O246" s="14" t="s">
        <v>480</v>
      </c>
      <c r="P246" s="14" t="s">
        <v>481</v>
      </c>
      <c r="Q246" s="14" t="s">
        <v>434</v>
      </c>
      <c r="R246" s="93" t="s">
        <v>469</v>
      </c>
      <c r="S246" s="14">
        <v>103</v>
      </c>
      <c r="T246" s="12">
        <v>103</v>
      </c>
      <c r="U246" s="14"/>
      <c r="V246" s="14"/>
      <c r="W246" s="9">
        <v>12.113799999999999</v>
      </c>
      <c r="X246" s="9">
        <v>13.5464</v>
      </c>
      <c r="Y246" s="12" t="s">
        <v>448</v>
      </c>
      <c r="AA246" s="12"/>
      <c r="AB246" s="9"/>
      <c r="AC246" s="9"/>
      <c r="AD246" s="9"/>
      <c r="AE246" s="12"/>
    </row>
    <row r="247" spans="1:41">
      <c r="G247" s="9" t="s">
        <v>458</v>
      </c>
      <c r="H247" s="9">
        <v>8.4396089309335901E-3</v>
      </c>
      <c r="I247" s="9">
        <v>1.5173343261119999E-2</v>
      </c>
      <c r="J247" s="9">
        <f t="shared" si="23"/>
        <v>0.12318012526832403</v>
      </c>
      <c r="K247" s="9">
        <f t="shared" si="24"/>
        <v>-0.23299343659498151</v>
      </c>
      <c r="L247" s="12">
        <f t="shared" si="25"/>
        <v>0.2498726544568487</v>
      </c>
      <c r="M247" s="14" t="s">
        <v>417</v>
      </c>
      <c r="N247" s="14" t="s">
        <v>442</v>
      </c>
      <c r="O247" s="14" t="s">
        <v>480</v>
      </c>
      <c r="P247" s="14" t="s">
        <v>481</v>
      </c>
      <c r="Q247" s="14" t="s">
        <v>434</v>
      </c>
      <c r="R247" s="93" t="s">
        <v>469</v>
      </c>
      <c r="S247" s="14">
        <v>183</v>
      </c>
      <c r="T247" s="12">
        <f>T243+T245</f>
        <v>183</v>
      </c>
      <c r="U247" s="14"/>
      <c r="V247" s="14"/>
      <c r="W247" s="9">
        <f>((T243*W243)+(T245*W245))/T247</f>
        <v>12.009857923497268</v>
      </c>
      <c r="X247" s="9">
        <f>SQRT((((T243-1)*(X243*X243))+((T245-1)*(X245*X245))+(((T243*T245)/T247)*((W243*W243)+(W245*W245)-(2*W243*W245))))/(T247-1))</f>
        <v>11.515190625693998</v>
      </c>
      <c r="Y247" s="12" t="s">
        <v>448</v>
      </c>
      <c r="AA247" s="12"/>
      <c r="AB247" s="9"/>
      <c r="AC247" s="9"/>
      <c r="AD247" s="9"/>
      <c r="AE247" s="12"/>
    </row>
    <row r="248" spans="1:41" s="70" customFormat="1">
      <c r="A248" s="70" t="s">
        <v>419</v>
      </c>
      <c r="B248" s="70" t="s">
        <v>411</v>
      </c>
      <c r="C248" s="70" t="s">
        <v>420</v>
      </c>
      <c r="D248" s="70" t="s">
        <v>204</v>
      </c>
      <c r="E248" s="70" t="s">
        <v>18</v>
      </c>
      <c r="F248" s="70" t="s">
        <v>621</v>
      </c>
      <c r="G248" s="70" t="s">
        <v>455</v>
      </c>
      <c r="H248" s="70">
        <v>-0.62009999999999998</v>
      </c>
      <c r="I248" s="70">
        <v>6.6600000000000006E-2</v>
      </c>
      <c r="J248" s="70">
        <f t="shared" ref="J248:J249" si="26">SQRT(I248)</f>
        <v>0.25806975801127879</v>
      </c>
      <c r="K248" s="70">
        <f>H248-(1.96*J248)</f>
        <v>-1.1259167257021065</v>
      </c>
      <c r="L248" s="149">
        <f>H248+(1.96*J248)</f>
        <v>-0.11428327429789353</v>
      </c>
      <c r="M248" s="70" t="s">
        <v>430</v>
      </c>
      <c r="N248" s="70" t="s">
        <v>444</v>
      </c>
      <c r="O248" s="70" t="s">
        <v>480</v>
      </c>
      <c r="P248" s="70" t="s">
        <v>481</v>
      </c>
      <c r="Q248" s="70" t="s">
        <v>434</v>
      </c>
      <c r="R248" s="12" t="s">
        <v>621</v>
      </c>
      <c r="S248" s="70">
        <v>31</v>
      </c>
      <c r="T248" s="149">
        <v>21</v>
      </c>
      <c r="U248" s="70">
        <v>14.5</v>
      </c>
      <c r="V248" s="70">
        <v>9.6</v>
      </c>
      <c r="W248" s="70">
        <v>5.3</v>
      </c>
      <c r="X248" s="70">
        <v>7.2</v>
      </c>
      <c r="Y248" s="149" t="s">
        <v>448</v>
      </c>
      <c r="AA248" s="149"/>
      <c r="AE248" s="149"/>
      <c r="AH248" s="8"/>
      <c r="AK248" s="149"/>
      <c r="AN248" s="149"/>
      <c r="AO248" s="154"/>
    </row>
    <row r="249" spans="1:41" s="70" customFormat="1">
      <c r="G249" s="70" t="s">
        <v>458</v>
      </c>
      <c r="H249" s="70">
        <v>-0.61870000000000003</v>
      </c>
      <c r="I249" s="70">
        <v>9.7500000000000003E-2</v>
      </c>
      <c r="J249" s="70">
        <f t="shared" si="26"/>
        <v>0.31224989991991992</v>
      </c>
      <c r="K249" s="70">
        <f>H249-(1.96*J249)</f>
        <v>-1.2307098038430431</v>
      </c>
      <c r="L249" s="149">
        <f>H249+(1.96*J249)</f>
        <v>-6.6901961569569846E-3</v>
      </c>
      <c r="M249" s="70" t="s">
        <v>420</v>
      </c>
      <c r="N249" s="70" t="s">
        <v>444</v>
      </c>
      <c r="O249" s="70" t="s">
        <v>480</v>
      </c>
      <c r="P249" s="70" t="s">
        <v>481</v>
      </c>
      <c r="Q249" s="70" t="s">
        <v>434</v>
      </c>
      <c r="R249" s="12" t="s">
        <v>621</v>
      </c>
      <c r="S249" s="70">
        <v>32</v>
      </c>
      <c r="T249" s="149">
        <v>22</v>
      </c>
      <c r="U249" s="70">
        <v>15.6</v>
      </c>
      <c r="V249" s="70">
        <v>12.9</v>
      </c>
      <c r="W249" s="70">
        <v>12</v>
      </c>
      <c r="X249" s="70">
        <v>13.4</v>
      </c>
      <c r="Y249" s="149" t="s">
        <v>448</v>
      </c>
      <c r="AA249" s="149"/>
      <c r="AE249" s="149"/>
      <c r="AH249" s="8"/>
      <c r="AK249" s="149"/>
      <c r="AN249" s="149"/>
      <c r="AO249" s="154"/>
    </row>
    <row r="250" spans="1:41" s="70" customFormat="1">
      <c r="A250" s="70" t="s">
        <v>419</v>
      </c>
      <c r="B250" s="70" t="s">
        <v>411</v>
      </c>
      <c r="C250" s="70" t="s">
        <v>420</v>
      </c>
      <c r="D250" s="70" t="s">
        <v>204</v>
      </c>
      <c r="E250" s="70" t="s">
        <v>18</v>
      </c>
      <c r="F250" s="70" t="s">
        <v>621</v>
      </c>
      <c r="G250" s="70" t="s">
        <v>455</v>
      </c>
      <c r="H250" s="70">
        <v>-0.55449999999999999</v>
      </c>
      <c r="I250" s="70">
        <v>6.59E-2</v>
      </c>
      <c r="J250" s="70">
        <f t="shared" si="23"/>
        <v>0.25670995305986871</v>
      </c>
      <c r="K250" s="70">
        <f>H250-(1.96*J250)</f>
        <v>-1.0576515079973428</v>
      </c>
      <c r="L250" s="149">
        <f>H250+(1.96*J250)</f>
        <v>-5.1348492002657342E-2</v>
      </c>
      <c r="M250" s="70" t="s">
        <v>430</v>
      </c>
      <c r="N250" s="70" t="s">
        <v>483</v>
      </c>
      <c r="O250" s="70" t="s">
        <v>480</v>
      </c>
      <c r="P250" s="70" t="s">
        <v>481</v>
      </c>
      <c r="Q250" s="70" t="s">
        <v>434</v>
      </c>
      <c r="R250" s="12" t="s">
        <v>621</v>
      </c>
      <c r="S250" s="70">
        <v>31</v>
      </c>
      <c r="T250" s="149">
        <v>22</v>
      </c>
      <c r="U250" s="70">
        <v>14.5</v>
      </c>
      <c r="V250" s="70">
        <v>9.6</v>
      </c>
      <c r="W250" s="70">
        <v>4.7</v>
      </c>
      <c r="X250" s="70">
        <v>6.9</v>
      </c>
      <c r="Y250" s="149" t="s">
        <v>448</v>
      </c>
      <c r="AA250" s="149"/>
      <c r="AE250" s="149"/>
      <c r="AH250" s="8"/>
      <c r="AK250" s="149"/>
      <c r="AN250" s="149"/>
      <c r="AO250" s="154"/>
    </row>
    <row r="251" spans="1:41" s="70" customFormat="1">
      <c r="G251" s="70" t="s">
        <v>458</v>
      </c>
      <c r="H251" s="70">
        <v>-0.55549999999999999</v>
      </c>
      <c r="I251" s="70">
        <v>9.4399999999999998E-2</v>
      </c>
      <c r="J251" s="70">
        <f t="shared" si="23"/>
        <v>0.30724582991474431</v>
      </c>
      <c r="K251" s="70">
        <f>H251-(1.96*J251)</f>
        <v>-1.1577018266328989</v>
      </c>
      <c r="L251" s="149">
        <f>H251+(1.96*J251)</f>
        <v>4.6701826632898791E-2</v>
      </c>
      <c r="M251" s="70" t="s">
        <v>420</v>
      </c>
      <c r="N251" s="70" t="s">
        <v>483</v>
      </c>
      <c r="O251" s="70" t="s">
        <v>480</v>
      </c>
      <c r="P251" s="70" t="s">
        <v>481</v>
      </c>
      <c r="Q251" s="70" t="s">
        <v>434</v>
      </c>
      <c r="R251" s="12" t="s">
        <v>621</v>
      </c>
      <c r="S251" s="70">
        <v>32</v>
      </c>
      <c r="T251" s="149">
        <v>22</v>
      </c>
      <c r="U251" s="70">
        <v>15.6</v>
      </c>
      <c r="V251" s="70">
        <v>12.9</v>
      </c>
      <c r="W251" s="70">
        <v>9</v>
      </c>
      <c r="X251" s="70">
        <v>8.5</v>
      </c>
      <c r="Y251" s="149" t="s">
        <v>448</v>
      </c>
      <c r="AA251" s="149"/>
      <c r="AE251" s="149"/>
      <c r="AH251" s="8"/>
      <c r="AK251" s="149"/>
      <c r="AN251" s="149"/>
      <c r="AO251" s="154"/>
    </row>
    <row r="252" spans="1:41">
      <c r="A252" s="9" t="s">
        <v>10</v>
      </c>
      <c r="B252" s="9" t="s">
        <v>411</v>
      </c>
      <c r="C252" s="9" t="s">
        <v>363</v>
      </c>
      <c r="D252" s="9" t="s">
        <v>18</v>
      </c>
      <c r="E252" s="9" t="s">
        <v>18</v>
      </c>
      <c r="F252" s="9" t="s">
        <v>12</v>
      </c>
      <c r="G252" s="9" t="s">
        <v>455</v>
      </c>
      <c r="H252" s="9">
        <v>-5.3935941319024502E-2</v>
      </c>
      <c r="I252" s="9">
        <v>3.8195670971179901E-2</v>
      </c>
      <c r="J252" s="9">
        <f t="shared" si="23"/>
        <v>0.19543712792399479</v>
      </c>
      <c r="K252" s="9">
        <f t="shared" si="24"/>
        <v>-0.4369927120500543</v>
      </c>
      <c r="L252" s="12">
        <f t="shared" si="25"/>
        <v>0.32912082941200527</v>
      </c>
      <c r="M252" s="9" t="s">
        <v>430</v>
      </c>
      <c r="N252" s="9" t="s">
        <v>451</v>
      </c>
      <c r="O252" s="9" t="s">
        <v>480</v>
      </c>
      <c r="P252" s="9" t="s">
        <v>484</v>
      </c>
      <c r="Q252" s="9" t="s">
        <v>434</v>
      </c>
      <c r="R252" s="12" t="s">
        <v>469</v>
      </c>
      <c r="S252" s="9">
        <v>55</v>
      </c>
      <c r="T252" s="12">
        <v>29</v>
      </c>
      <c r="W252" s="9">
        <v>5.55</v>
      </c>
      <c r="X252" s="9">
        <v>5.55</v>
      </c>
      <c r="Y252" s="12" t="s">
        <v>448</v>
      </c>
      <c r="AA252" s="12"/>
      <c r="AB252" s="9"/>
      <c r="AC252" s="9"/>
      <c r="AD252" s="9"/>
      <c r="AE252" s="12"/>
    </row>
    <row r="253" spans="1:41" ht="16" thickBot="1">
      <c r="A253" s="80"/>
      <c r="B253" s="80"/>
      <c r="C253" s="80"/>
      <c r="D253" s="80"/>
      <c r="E253" s="80"/>
      <c r="F253" s="80"/>
      <c r="G253" s="80" t="s">
        <v>458</v>
      </c>
      <c r="H253" s="80">
        <v>-5.355723135229E-2</v>
      </c>
      <c r="I253" s="80">
        <v>7.2970373237047401E-2</v>
      </c>
      <c r="J253" s="80">
        <f t="shared" si="23"/>
        <v>0.27013028937356764</v>
      </c>
      <c r="K253" s="80">
        <f t="shared" si="24"/>
        <v>-0.58301259852448251</v>
      </c>
      <c r="L253" s="88">
        <f t="shared" si="25"/>
        <v>0.47589813581990253</v>
      </c>
      <c r="M253" s="80" t="s">
        <v>363</v>
      </c>
      <c r="N253" s="80" t="s">
        <v>451</v>
      </c>
      <c r="O253" s="80" t="s">
        <v>480</v>
      </c>
      <c r="P253" s="80" t="s">
        <v>484</v>
      </c>
      <c r="Q253" s="80" t="s">
        <v>434</v>
      </c>
      <c r="R253" s="88" t="s">
        <v>469</v>
      </c>
      <c r="S253" s="80">
        <v>50</v>
      </c>
      <c r="T253" s="88">
        <v>26</v>
      </c>
      <c r="U253" s="80"/>
      <c r="V253" s="80"/>
      <c r="W253" s="80">
        <v>5.85</v>
      </c>
      <c r="X253" s="80">
        <v>5.49</v>
      </c>
      <c r="Y253" s="88" t="s">
        <v>448</v>
      </c>
      <c r="Z253" s="80"/>
      <c r="AA253" s="88"/>
      <c r="AB253" s="80"/>
      <c r="AC253" s="80"/>
      <c r="AD253" s="80"/>
      <c r="AE253" s="88"/>
      <c r="AF253" s="80"/>
      <c r="AG253" s="80"/>
      <c r="AH253" s="80"/>
      <c r="AI253" s="80"/>
      <c r="AJ253" s="80"/>
      <c r="AK253" s="88"/>
      <c r="AL253" s="80"/>
      <c r="AM253" s="80"/>
      <c r="AN253" s="88"/>
      <c r="AO253" s="92"/>
    </row>
    <row r="254" spans="1:41">
      <c r="A254" s="9" t="s">
        <v>10</v>
      </c>
      <c r="B254" s="9" t="s">
        <v>384</v>
      </c>
      <c r="C254" s="9" t="s">
        <v>327</v>
      </c>
      <c r="D254" s="9" t="s">
        <v>204</v>
      </c>
      <c r="E254" s="9" t="s">
        <v>204</v>
      </c>
      <c r="F254" s="9" t="s">
        <v>6</v>
      </c>
      <c r="G254" s="9" t="s">
        <v>455</v>
      </c>
      <c r="H254" s="9">
        <v>-0.15443988778718101</v>
      </c>
      <c r="I254" s="9">
        <v>2.4157008645077901E-2</v>
      </c>
      <c r="J254" s="9">
        <f t="shared" si="23"/>
        <v>0.15542525098927104</v>
      </c>
      <c r="K254" s="9">
        <f t="shared" si="24"/>
        <v>-0.45907337972615225</v>
      </c>
      <c r="L254" s="12">
        <f t="shared" si="25"/>
        <v>0.1501936041517902</v>
      </c>
      <c r="M254" s="9" t="s">
        <v>430</v>
      </c>
      <c r="N254" s="9" t="s">
        <v>444</v>
      </c>
      <c r="O254" s="9" t="s">
        <v>485</v>
      </c>
      <c r="P254" s="9" t="s">
        <v>486</v>
      </c>
      <c r="Q254" s="9" t="s">
        <v>434</v>
      </c>
      <c r="R254" s="12" t="s">
        <v>469</v>
      </c>
      <c r="S254" s="9">
        <v>93</v>
      </c>
      <c r="T254" s="12">
        <v>62</v>
      </c>
      <c r="U254" s="60"/>
      <c r="V254" s="70"/>
      <c r="W254" s="9">
        <v>8.56</v>
      </c>
      <c r="X254" s="9">
        <v>11.67</v>
      </c>
      <c r="Y254" s="12" t="s">
        <v>448</v>
      </c>
      <c r="AA254" s="12"/>
      <c r="AB254" s="9"/>
      <c r="AC254" s="9"/>
      <c r="AD254" s="9"/>
      <c r="AE254" s="12"/>
    </row>
    <row r="255" spans="1:41">
      <c r="G255" s="9" t="s">
        <v>458</v>
      </c>
      <c r="H255" s="9">
        <v>-0.15416905329894501</v>
      </c>
      <c r="I255" s="9">
        <v>4.0634655272130199E-2</v>
      </c>
      <c r="J255" s="9">
        <f t="shared" si="23"/>
        <v>0.20158039406680947</v>
      </c>
      <c r="K255" s="9">
        <f t="shared" si="24"/>
        <v>-0.54926662566989159</v>
      </c>
      <c r="L255" s="12">
        <f t="shared" si="25"/>
        <v>0.24092851907200155</v>
      </c>
      <c r="M255" s="9" t="s">
        <v>327</v>
      </c>
      <c r="N255" s="9" t="s">
        <v>444</v>
      </c>
      <c r="O255" s="9" t="s">
        <v>485</v>
      </c>
      <c r="P255" s="9" t="s">
        <v>486</v>
      </c>
      <c r="Q255" s="9" t="s">
        <v>434</v>
      </c>
      <c r="R255" s="12" t="s">
        <v>469</v>
      </c>
      <c r="S255" s="9">
        <v>75</v>
      </c>
      <c r="T255" s="12">
        <v>41</v>
      </c>
      <c r="U255" s="60"/>
      <c r="V255" s="70"/>
      <c r="W255" s="9">
        <v>10.39</v>
      </c>
      <c r="X255" s="9">
        <v>11.95</v>
      </c>
      <c r="Y255" s="12" t="s">
        <v>448</v>
      </c>
      <c r="AA255" s="12"/>
      <c r="AB255" s="9"/>
      <c r="AC255" s="9"/>
      <c r="AD255" s="9"/>
      <c r="AE255" s="12"/>
    </row>
    <row r="256" spans="1:41">
      <c r="A256" s="9" t="s">
        <v>10</v>
      </c>
      <c r="B256" s="9" t="s">
        <v>384</v>
      </c>
      <c r="C256" s="9" t="s">
        <v>327</v>
      </c>
      <c r="D256" s="9" t="s">
        <v>204</v>
      </c>
      <c r="E256" s="9" t="s">
        <v>204</v>
      </c>
      <c r="F256" s="9" t="s">
        <v>6</v>
      </c>
      <c r="G256" s="9" t="s">
        <v>455</v>
      </c>
      <c r="H256" s="9">
        <v>9.3133842650033299E-2</v>
      </c>
      <c r="I256" s="9">
        <v>2.4111836721586899E-2</v>
      </c>
      <c r="J256" s="9">
        <f t="shared" si="23"/>
        <v>0.15527986579588127</v>
      </c>
      <c r="K256" s="9">
        <f t="shared" si="24"/>
        <v>-0.21121469430989395</v>
      </c>
      <c r="L256" s="12">
        <f t="shared" si="25"/>
        <v>0.39748237960996058</v>
      </c>
      <c r="M256" s="9" t="s">
        <v>430</v>
      </c>
      <c r="N256" s="9" t="s">
        <v>459</v>
      </c>
      <c r="O256" s="9" t="s">
        <v>485</v>
      </c>
      <c r="P256" s="9" t="s">
        <v>486</v>
      </c>
      <c r="Q256" s="9" t="s">
        <v>434</v>
      </c>
      <c r="R256" s="12" t="s">
        <v>469</v>
      </c>
      <c r="S256" s="9">
        <v>93</v>
      </c>
      <c r="T256" s="12">
        <v>53</v>
      </c>
      <c r="U256" s="60"/>
      <c r="V256" s="70"/>
      <c r="W256" s="9">
        <v>10.039999999999999</v>
      </c>
      <c r="X256" s="9">
        <v>13.94</v>
      </c>
      <c r="Y256" s="12" t="s">
        <v>448</v>
      </c>
      <c r="AA256" s="12"/>
      <c r="AB256" s="9"/>
      <c r="AC256" s="9"/>
      <c r="AD256" s="9"/>
      <c r="AE256" s="12"/>
    </row>
    <row r="257" spans="1:31">
      <c r="G257" s="9" t="s">
        <v>458</v>
      </c>
      <c r="H257" s="9">
        <v>9.2717648670309294E-2</v>
      </c>
      <c r="I257" s="9">
        <v>4.2722693402957E-2</v>
      </c>
      <c r="J257" s="9">
        <f t="shared" si="23"/>
        <v>0.20669468644103312</v>
      </c>
      <c r="K257" s="9">
        <f t="shared" si="24"/>
        <v>-0.3124039367541156</v>
      </c>
      <c r="L257" s="12">
        <f t="shared" si="25"/>
        <v>0.49783923409473418</v>
      </c>
      <c r="M257" s="9" t="s">
        <v>327</v>
      </c>
      <c r="N257" s="9" t="s">
        <v>459</v>
      </c>
      <c r="O257" s="9" t="s">
        <v>485</v>
      </c>
      <c r="P257" s="9" t="s">
        <v>486</v>
      </c>
      <c r="Q257" s="9" t="s">
        <v>434</v>
      </c>
      <c r="R257" s="12" t="s">
        <v>469</v>
      </c>
      <c r="S257" s="9">
        <v>75</v>
      </c>
      <c r="T257" s="12">
        <v>42</v>
      </c>
      <c r="U257" s="60"/>
      <c r="V257" s="70"/>
      <c r="W257" s="9">
        <v>8.83</v>
      </c>
      <c r="X257" s="9">
        <v>11.56</v>
      </c>
      <c r="Y257" s="12" t="s">
        <v>448</v>
      </c>
      <c r="AA257" s="12"/>
      <c r="AB257" s="9"/>
      <c r="AC257" s="9"/>
      <c r="AD257" s="9"/>
      <c r="AE257" s="12"/>
    </row>
    <row r="258" spans="1:31">
      <c r="A258" s="9" t="s">
        <v>10</v>
      </c>
      <c r="B258" s="9" t="s">
        <v>384</v>
      </c>
      <c r="C258" s="9" t="s">
        <v>327</v>
      </c>
      <c r="D258" s="9" t="s">
        <v>204</v>
      </c>
      <c r="E258" s="9" t="s">
        <v>204</v>
      </c>
      <c r="F258" s="9" t="s">
        <v>6</v>
      </c>
      <c r="G258" s="9" t="s">
        <v>455</v>
      </c>
      <c r="H258" s="9">
        <v>-0.124142246385486</v>
      </c>
      <c r="I258" s="9">
        <v>2.4131888461738402E-2</v>
      </c>
      <c r="J258" s="9">
        <f t="shared" si="23"/>
        <v>0.15534441883034744</v>
      </c>
      <c r="K258" s="9">
        <f t="shared" si="24"/>
        <v>-0.42861730729296699</v>
      </c>
      <c r="L258" s="12">
        <f t="shared" si="25"/>
        <v>0.18033281452199501</v>
      </c>
      <c r="M258" s="9" t="s">
        <v>430</v>
      </c>
      <c r="N258" s="9" t="s">
        <v>431</v>
      </c>
      <c r="O258" s="9" t="s">
        <v>485</v>
      </c>
      <c r="P258" s="9" t="s">
        <v>486</v>
      </c>
      <c r="Q258" s="9" t="s">
        <v>434</v>
      </c>
      <c r="R258" s="12" t="s">
        <v>469</v>
      </c>
      <c r="S258" s="9">
        <v>93</v>
      </c>
      <c r="T258" s="12">
        <v>70</v>
      </c>
      <c r="U258" s="60"/>
      <c r="V258" s="70"/>
      <c r="W258" s="9">
        <v>7.47</v>
      </c>
      <c r="X258" s="9">
        <v>10.77</v>
      </c>
      <c r="Y258" s="12" t="s">
        <v>448</v>
      </c>
      <c r="AA258" s="12"/>
      <c r="AB258" s="9"/>
      <c r="AC258" s="9"/>
      <c r="AD258" s="9"/>
      <c r="AE258" s="12"/>
    </row>
    <row r="259" spans="1:31">
      <c r="G259" s="9" t="s">
        <v>458</v>
      </c>
      <c r="H259" s="9">
        <v>-0.124193887299433</v>
      </c>
      <c r="I259" s="9">
        <v>3.3579697129772601E-2</v>
      </c>
      <c r="J259" s="9">
        <f t="shared" si="23"/>
        <v>0.18324763881090692</v>
      </c>
      <c r="K259" s="9">
        <f t="shared" si="24"/>
        <v>-0.48335925936881052</v>
      </c>
      <c r="L259" s="12">
        <f t="shared" si="25"/>
        <v>0.23497148476994456</v>
      </c>
      <c r="M259" s="9" t="s">
        <v>327</v>
      </c>
      <c r="N259" s="9" t="s">
        <v>431</v>
      </c>
      <c r="O259" s="9" t="s">
        <v>485</v>
      </c>
      <c r="P259" s="9" t="s">
        <v>486</v>
      </c>
      <c r="Q259" s="9" t="s">
        <v>434</v>
      </c>
      <c r="R259" s="12" t="s">
        <v>469</v>
      </c>
      <c r="S259" s="9">
        <v>75</v>
      </c>
      <c r="T259" s="12">
        <v>52</v>
      </c>
      <c r="U259" s="60"/>
      <c r="V259" s="70"/>
      <c r="W259" s="9">
        <v>8.8800000000000008</v>
      </c>
      <c r="X259" s="9">
        <v>11.94</v>
      </c>
      <c r="Y259" s="12" t="s">
        <v>448</v>
      </c>
      <c r="AA259" s="12"/>
      <c r="AB259" s="9"/>
      <c r="AC259" s="9"/>
      <c r="AD259" s="9"/>
      <c r="AE259" s="12"/>
    </row>
    <row r="260" spans="1:31">
      <c r="A260" s="9" t="s">
        <v>10</v>
      </c>
      <c r="B260" s="9" t="s">
        <v>384</v>
      </c>
      <c r="C260" s="9" t="s">
        <v>327</v>
      </c>
      <c r="D260" s="9" t="s">
        <v>204</v>
      </c>
      <c r="E260" s="9" t="s">
        <v>204</v>
      </c>
      <c r="F260" s="9" t="s">
        <v>8</v>
      </c>
      <c r="G260" s="9" t="s">
        <v>455</v>
      </c>
      <c r="H260" s="9">
        <v>-5.4153846443417697E-2</v>
      </c>
      <c r="I260" s="9">
        <v>2.02424593078054E-2</v>
      </c>
      <c r="J260" s="9">
        <f t="shared" si="23"/>
        <v>0.14227599694890702</v>
      </c>
      <c r="K260" s="9">
        <f t="shared" si="24"/>
        <v>-0.33301480046327547</v>
      </c>
      <c r="L260" s="12">
        <f t="shared" si="25"/>
        <v>0.22470710757644008</v>
      </c>
      <c r="M260" s="9" t="s">
        <v>430</v>
      </c>
      <c r="N260" s="9" t="s">
        <v>444</v>
      </c>
      <c r="O260" s="9" t="s">
        <v>485</v>
      </c>
      <c r="P260" s="9" t="s">
        <v>486</v>
      </c>
      <c r="Q260" s="9" t="s">
        <v>434</v>
      </c>
      <c r="R260" s="12" t="s">
        <v>469</v>
      </c>
      <c r="S260" s="9">
        <v>103</v>
      </c>
      <c r="T260" s="12">
        <v>103</v>
      </c>
      <c r="W260" s="9">
        <v>9.6456</v>
      </c>
      <c r="X260" s="9">
        <v>12.14869</v>
      </c>
      <c r="Y260" s="12" t="s">
        <v>448</v>
      </c>
      <c r="AA260" s="12"/>
      <c r="AB260" s="9"/>
      <c r="AC260" s="9"/>
      <c r="AD260" s="9"/>
      <c r="AE260" s="12"/>
    </row>
    <row r="261" spans="1:31">
      <c r="G261" s="9" t="s">
        <v>458</v>
      </c>
      <c r="H261" s="9">
        <v>-5.4153846443417697E-2</v>
      </c>
      <c r="I261" s="9">
        <v>2.02424593078054E-2</v>
      </c>
      <c r="J261" s="9">
        <f t="shared" si="23"/>
        <v>0.14227599694890702</v>
      </c>
      <c r="K261" s="9">
        <f t="shared" si="24"/>
        <v>-0.33301480046327547</v>
      </c>
      <c r="L261" s="12">
        <f t="shared" si="25"/>
        <v>0.22470710757644008</v>
      </c>
      <c r="M261" s="9" t="s">
        <v>327</v>
      </c>
      <c r="N261" s="9" t="s">
        <v>444</v>
      </c>
      <c r="O261" s="9" t="s">
        <v>485</v>
      </c>
      <c r="P261" s="9" t="s">
        <v>486</v>
      </c>
      <c r="Q261" s="9" t="s">
        <v>434</v>
      </c>
      <c r="R261" s="12" t="s">
        <v>469</v>
      </c>
      <c r="S261" s="9">
        <v>95</v>
      </c>
      <c r="T261" s="12">
        <v>95</v>
      </c>
      <c r="W261" s="9">
        <v>10.2667</v>
      </c>
      <c r="X261" s="9">
        <v>10.584390000000001</v>
      </c>
      <c r="Y261" s="12" t="s">
        <v>448</v>
      </c>
      <c r="AA261" s="12"/>
      <c r="AB261" s="9"/>
      <c r="AC261" s="9"/>
      <c r="AD261" s="9"/>
      <c r="AE261" s="12"/>
    </row>
    <row r="262" spans="1:31">
      <c r="A262" s="9" t="s">
        <v>10</v>
      </c>
      <c r="B262" s="9" t="s">
        <v>384</v>
      </c>
      <c r="C262" s="9" t="s">
        <v>363</v>
      </c>
      <c r="D262" s="9" t="s">
        <v>204</v>
      </c>
      <c r="E262" s="9" t="s">
        <v>204</v>
      </c>
      <c r="F262" s="9" t="s">
        <v>8</v>
      </c>
      <c r="G262" s="9" t="s">
        <v>455</v>
      </c>
      <c r="H262" s="9">
        <v>-0.301596360571666</v>
      </c>
      <c r="I262" s="9">
        <v>2.1310490365698501E-2</v>
      </c>
      <c r="J262" s="9">
        <f t="shared" si="23"/>
        <v>0.14598113016995895</v>
      </c>
      <c r="K262" s="9">
        <f t="shared" si="24"/>
        <v>-0.58771937570478561</v>
      </c>
      <c r="L262" s="12">
        <f t="shared" si="25"/>
        <v>-1.5473345438546449E-2</v>
      </c>
      <c r="M262" s="9" t="s">
        <v>430</v>
      </c>
      <c r="N262" s="9" t="s">
        <v>444</v>
      </c>
      <c r="O262" s="9" t="s">
        <v>485</v>
      </c>
      <c r="P262" s="9" t="s">
        <v>486</v>
      </c>
      <c r="Q262" s="9" t="s">
        <v>434</v>
      </c>
      <c r="R262" s="12" t="s">
        <v>469</v>
      </c>
      <c r="S262" s="9">
        <v>103</v>
      </c>
      <c r="T262" s="12">
        <v>103</v>
      </c>
      <c r="U262" s="14"/>
      <c r="V262" s="14"/>
      <c r="W262" s="14">
        <v>9.6456</v>
      </c>
      <c r="X262" s="14">
        <v>12.14869</v>
      </c>
      <c r="Y262" s="12" t="s">
        <v>448</v>
      </c>
      <c r="AA262" s="12"/>
      <c r="AB262" s="9"/>
      <c r="AC262" s="9"/>
      <c r="AD262" s="9"/>
      <c r="AE262" s="12"/>
    </row>
    <row r="263" spans="1:31">
      <c r="G263" s="9" t="s">
        <v>458</v>
      </c>
      <c r="H263" s="9">
        <v>-0.301596360571666</v>
      </c>
      <c r="I263" s="9">
        <v>2.1310490365698501E-2</v>
      </c>
      <c r="J263" s="9">
        <f t="shared" si="23"/>
        <v>0.14598113016995895</v>
      </c>
      <c r="K263" s="9">
        <f t="shared" si="24"/>
        <v>-0.58771937570478561</v>
      </c>
      <c r="L263" s="12">
        <f t="shared" si="25"/>
        <v>-1.5473345438546449E-2</v>
      </c>
      <c r="M263" s="9" t="s">
        <v>363</v>
      </c>
      <c r="N263" s="9" t="s">
        <v>444</v>
      </c>
      <c r="O263" s="9" t="s">
        <v>485</v>
      </c>
      <c r="P263" s="9" t="s">
        <v>486</v>
      </c>
      <c r="Q263" s="9" t="s">
        <v>434</v>
      </c>
      <c r="R263" s="93" t="s">
        <v>469</v>
      </c>
      <c r="S263" s="9">
        <v>88</v>
      </c>
      <c r="T263" s="12">
        <v>88</v>
      </c>
      <c r="U263" s="14"/>
      <c r="V263" s="14"/>
      <c r="W263" s="9">
        <v>13.471399999999999</v>
      </c>
      <c r="X263" s="9">
        <v>13.18181</v>
      </c>
      <c r="Y263" s="12" t="s">
        <v>448</v>
      </c>
      <c r="AA263" s="12"/>
      <c r="AB263" s="9"/>
      <c r="AC263" s="9"/>
      <c r="AD263" s="9"/>
      <c r="AE263" s="12"/>
    </row>
    <row r="264" spans="1:31">
      <c r="A264" s="9" t="s">
        <v>10</v>
      </c>
      <c r="B264" s="9" t="s">
        <v>384</v>
      </c>
      <c r="C264" s="9" t="s">
        <v>417</v>
      </c>
      <c r="D264" s="9" t="s">
        <v>204</v>
      </c>
      <c r="E264" s="9" t="s">
        <v>204</v>
      </c>
      <c r="F264" s="9" t="s">
        <v>8</v>
      </c>
      <c r="G264" s="9" t="s">
        <v>455</v>
      </c>
      <c r="H264" s="9">
        <v>-0.179101684605904</v>
      </c>
      <c r="I264" s="9">
        <v>1.52292981325007E-2</v>
      </c>
      <c r="J264" s="9">
        <f t="shared" si="23"/>
        <v>0.12340704247530082</v>
      </c>
      <c r="K264" s="9">
        <f t="shared" si="24"/>
        <v>-0.42097948785749362</v>
      </c>
      <c r="L264" s="12">
        <f t="shared" si="25"/>
        <v>6.2776118645685608E-2</v>
      </c>
      <c r="M264" s="14" t="s">
        <v>430</v>
      </c>
      <c r="N264" s="9" t="s">
        <v>444</v>
      </c>
      <c r="O264" s="9" t="s">
        <v>485</v>
      </c>
      <c r="P264" s="9" t="s">
        <v>486</v>
      </c>
      <c r="Q264" s="9" t="s">
        <v>434</v>
      </c>
      <c r="R264" s="12" t="s">
        <v>469</v>
      </c>
      <c r="S264" s="9">
        <v>103</v>
      </c>
      <c r="T264" s="12">
        <v>103</v>
      </c>
      <c r="U264" s="14"/>
      <c r="V264" s="14"/>
      <c r="W264" s="9">
        <v>9.6456</v>
      </c>
      <c r="X264" s="9">
        <v>12.14869</v>
      </c>
      <c r="Y264" s="12" t="s">
        <v>448</v>
      </c>
      <c r="AA264" s="12"/>
      <c r="AB264" s="9"/>
      <c r="AC264" s="9"/>
      <c r="AD264" s="9"/>
      <c r="AE264" s="12"/>
    </row>
    <row r="265" spans="1:31">
      <c r="G265" s="9" t="s">
        <v>458</v>
      </c>
      <c r="H265" s="9">
        <v>-0.179101684605904</v>
      </c>
      <c r="I265" s="9">
        <v>1.52292981325007E-2</v>
      </c>
      <c r="J265" s="9">
        <f t="shared" si="23"/>
        <v>0.12340704247530082</v>
      </c>
      <c r="K265" s="9">
        <f t="shared" si="24"/>
        <v>-0.42097948785749362</v>
      </c>
      <c r="L265" s="12">
        <f t="shared" si="25"/>
        <v>6.2776118645685608E-2</v>
      </c>
      <c r="M265" s="14" t="s">
        <v>417</v>
      </c>
      <c r="N265" s="9" t="s">
        <v>444</v>
      </c>
      <c r="O265" s="9" t="s">
        <v>485</v>
      </c>
      <c r="P265" s="9" t="s">
        <v>486</v>
      </c>
      <c r="Q265" s="9" t="s">
        <v>434</v>
      </c>
      <c r="R265" s="93" t="s">
        <v>469</v>
      </c>
      <c r="S265" s="10">
        <f>S261+S263</f>
        <v>183</v>
      </c>
      <c r="T265" s="12">
        <f>T261+T263</f>
        <v>183</v>
      </c>
      <c r="U265" s="14"/>
      <c r="V265" s="14"/>
      <c r="W265" s="9">
        <f>((T261*W261)+(T263*W263))/T265</f>
        <v>11.807757923497268</v>
      </c>
      <c r="X265" s="9">
        <f>SQRT((((T261-1)*(X261*X261))+((T263-1)*(X263*X263))+(((T261*T263)/T265)*((W261*W261)+(W263*W263)-(2*W261*W263))))/(T265-1))</f>
        <v>11.97916116018442</v>
      </c>
      <c r="Y265" s="12" t="s">
        <v>448</v>
      </c>
      <c r="AA265" s="12"/>
      <c r="AB265" s="9"/>
      <c r="AC265" s="9"/>
      <c r="AD265" s="9"/>
      <c r="AE265" s="12"/>
    </row>
    <row r="266" spans="1:31">
      <c r="A266" s="9" t="s">
        <v>10</v>
      </c>
      <c r="B266" s="9" t="s">
        <v>384</v>
      </c>
      <c r="C266" s="9" t="s">
        <v>327</v>
      </c>
      <c r="D266" s="9" t="s">
        <v>204</v>
      </c>
      <c r="E266" s="9" t="s">
        <v>204</v>
      </c>
      <c r="F266" s="9" t="s">
        <v>8</v>
      </c>
      <c r="G266" s="9" t="s">
        <v>455</v>
      </c>
      <c r="H266" s="9">
        <v>-8.0624839894944594E-2</v>
      </c>
      <c r="I266" s="9">
        <v>2.0251468716197998E-2</v>
      </c>
      <c r="J266" s="9">
        <f t="shared" si="23"/>
        <v>0.14230765515669913</v>
      </c>
      <c r="K266" s="9">
        <f t="shared" si="24"/>
        <v>-0.35954784400207485</v>
      </c>
      <c r="L266" s="12">
        <f t="shared" si="25"/>
        <v>0.19829816421218568</v>
      </c>
      <c r="M266" s="9" t="s">
        <v>430</v>
      </c>
      <c r="N266" s="9" t="s">
        <v>459</v>
      </c>
      <c r="O266" s="9" t="s">
        <v>485</v>
      </c>
      <c r="P266" s="9" t="s">
        <v>486</v>
      </c>
      <c r="Q266" s="9" t="s">
        <v>434</v>
      </c>
      <c r="R266" s="12" t="s">
        <v>469</v>
      </c>
      <c r="S266" s="9">
        <v>103</v>
      </c>
      <c r="T266" s="12">
        <v>103</v>
      </c>
      <c r="U266" s="14"/>
      <c r="V266" s="14"/>
      <c r="W266" s="9">
        <v>9.2857000000000003</v>
      </c>
      <c r="X266" s="9">
        <v>12.77215</v>
      </c>
      <c r="Y266" s="12" t="s">
        <v>448</v>
      </c>
      <c r="AA266" s="12"/>
      <c r="AB266" s="9"/>
      <c r="AC266" s="9"/>
      <c r="AD266" s="9"/>
      <c r="AE266" s="12"/>
    </row>
    <row r="267" spans="1:31">
      <c r="G267" s="9" t="s">
        <v>458</v>
      </c>
      <c r="H267" s="9">
        <v>-8.0624839894944594E-2</v>
      </c>
      <c r="I267" s="9">
        <v>2.0251468716197998E-2</v>
      </c>
      <c r="J267" s="9">
        <f t="shared" si="23"/>
        <v>0.14230765515669913</v>
      </c>
      <c r="K267" s="9">
        <f t="shared" si="24"/>
        <v>-0.35954784400207485</v>
      </c>
      <c r="L267" s="12">
        <f t="shared" si="25"/>
        <v>0.19829816421218568</v>
      </c>
      <c r="M267" s="9" t="s">
        <v>327</v>
      </c>
      <c r="N267" s="9" t="s">
        <v>459</v>
      </c>
      <c r="O267" s="9" t="s">
        <v>485</v>
      </c>
      <c r="P267" s="9" t="s">
        <v>486</v>
      </c>
      <c r="Q267" s="9" t="s">
        <v>434</v>
      </c>
      <c r="R267" s="12" t="s">
        <v>469</v>
      </c>
      <c r="S267" s="9">
        <v>95</v>
      </c>
      <c r="T267" s="12">
        <v>95</v>
      </c>
      <c r="W267" s="9">
        <v>10.384600000000001</v>
      </c>
      <c r="X267" s="9">
        <v>14.400650000000001</v>
      </c>
      <c r="Y267" s="12" t="s">
        <v>448</v>
      </c>
      <c r="AA267" s="12"/>
      <c r="AB267" s="9"/>
      <c r="AC267" s="9"/>
      <c r="AD267" s="9"/>
      <c r="AE267" s="12"/>
    </row>
    <row r="268" spans="1:31">
      <c r="A268" s="9" t="s">
        <v>10</v>
      </c>
      <c r="B268" s="9" t="s">
        <v>384</v>
      </c>
      <c r="C268" s="9" t="s">
        <v>363</v>
      </c>
      <c r="D268" s="9" t="s">
        <v>204</v>
      </c>
      <c r="E268" s="9" t="s">
        <v>204</v>
      </c>
      <c r="F268" s="9" t="s">
        <v>8</v>
      </c>
      <c r="G268" s="9" t="s">
        <v>455</v>
      </c>
      <c r="H268" s="9">
        <v>-0.236419266738054</v>
      </c>
      <c r="I268" s="9">
        <v>2.1218693781863099E-2</v>
      </c>
      <c r="J268" s="9">
        <f t="shared" si="23"/>
        <v>0.14566637835088472</v>
      </c>
      <c r="K268" s="9">
        <f t="shared" si="24"/>
        <v>-0.52192536830578806</v>
      </c>
      <c r="L268" s="12">
        <f t="shared" si="25"/>
        <v>4.9086834829680043E-2</v>
      </c>
      <c r="M268" s="9" t="s">
        <v>430</v>
      </c>
      <c r="N268" s="9" t="s">
        <v>459</v>
      </c>
      <c r="O268" s="9" t="s">
        <v>485</v>
      </c>
      <c r="P268" s="9" t="s">
        <v>486</v>
      </c>
      <c r="Q268" s="9" t="s">
        <v>434</v>
      </c>
      <c r="R268" s="12" t="s">
        <v>469</v>
      </c>
      <c r="S268" s="9">
        <v>103</v>
      </c>
      <c r="T268" s="12">
        <v>103</v>
      </c>
      <c r="U268" s="14"/>
      <c r="V268" s="14"/>
      <c r="W268" s="14">
        <v>9.2857000000000003</v>
      </c>
      <c r="X268" s="14">
        <v>12.77215</v>
      </c>
      <c r="Y268" s="12" t="s">
        <v>448</v>
      </c>
      <c r="AA268" s="12"/>
      <c r="AB268" s="9"/>
      <c r="AC268" s="9"/>
      <c r="AD268" s="9"/>
      <c r="AE268" s="12"/>
    </row>
    <row r="269" spans="1:31">
      <c r="G269" s="9" t="s">
        <v>458</v>
      </c>
      <c r="H269" s="9">
        <v>-0.236419266738054</v>
      </c>
      <c r="I269" s="9">
        <v>2.1218693781863099E-2</v>
      </c>
      <c r="J269" s="9">
        <f t="shared" si="23"/>
        <v>0.14566637835088472</v>
      </c>
      <c r="K269" s="9">
        <f t="shared" si="24"/>
        <v>-0.52192536830578806</v>
      </c>
      <c r="L269" s="12">
        <f t="shared" si="25"/>
        <v>4.9086834829680043E-2</v>
      </c>
      <c r="M269" s="9" t="s">
        <v>363</v>
      </c>
      <c r="N269" s="9" t="s">
        <v>459</v>
      </c>
      <c r="O269" s="9" t="s">
        <v>485</v>
      </c>
      <c r="P269" s="9" t="s">
        <v>486</v>
      </c>
      <c r="Q269" s="9" t="s">
        <v>434</v>
      </c>
      <c r="R269" s="93" t="s">
        <v>469</v>
      </c>
      <c r="S269" s="9">
        <v>88</v>
      </c>
      <c r="T269" s="12">
        <v>88</v>
      </c>
      <c r="U269" s="14"/>
      <c r="V269" s="14"/>
      <c r="W269" s="9">
        <v>12.145200000000001</v>
      </c>
      <c r="X269" s="9">
        <v>11.13678</v>
      </c>
      <c r="Y269" s="12" t="s">
        <v>448</v>
      </c>
      <c r="AA269" s="12"/>
      <c r="AB269" s="9"/>
      <c r="AC269" s="9"/>
      <c r="AD269" s="9"/>
      <c r="AE269" s="12"/>
    </row>
    <row r="270" spans="1:31">
      <c r="A270" s="9" t="s">
        <v>10</v>
      </c>
      <c r="B270" s="9" t="s">
        <v>384</v>
      </c>
      <c r="C270" s="9" t="s">
        <v>417</v>
      </c>
      <c r="D270" s="9" t="s">
        <v>204</v>
      </c>
      <c r="E270" s="9" t="s">
        <v>204</v>
      </c>
      <c r="F270" s="9" t="s">
        <v>8</v>
      </c>
      <c r="G270" s="9" t="s">
        <v>455</v>
      </c>
      <c r="H270" s="9">
        <v>-0.150729899888075</v>
      </c>
      <c r="I270" s="9">
        <v>1.5212938148744699E-2</v>
      </c>
      <c r="J270" s="9">
        <f t="shared" si="23"/>
        <v>0.1233407400202573</v>
      </c>
      <c r="K270" s="9">
        <f t="shared" si="24"/>
        <v>-0.39247775032777932</v>
      </c>
      <c r="L270" s="12">
        <f t="shared" si="25"/>
        <v>9.1017950551629312E-2</v>
      </c>
      <c r="M270" s="14" t="s">
        <v>430</v>
      </c>
      <c r="N270" s="9" t="s">
        <v>459</v>
      </c>
      <c r="O270" s="9" t="s">
        <v>485</v>
      </c>
      <c r="P270" s="9" t="s">
        <v>486</v>
      </c>
      <c r="Q270" s="9" t="s">
        <v>434</v>
      </c>
      <c r="R270" s="12" t="s">
        <v>469</v>
      </c>
      <c r="S270" s="9">
        <v>103</v>
      </c>
      <c r="T270" s="12">
        <v>103</v>
      </c>
      <c r="U270" s="14"/>
      <c r="V270" s="14"/>
      <c r="W270" s="9">
        <v>9.2857000000000003</v>
      </c>
      <c r="X270" s="9">
        <v>12.77215</v>
      </c>
      <c r="Y270" s="12" t="s">
        <v>448</v>
      </c>
      <c r="AA270" s="12"/>
      <c r="AB270" s="9"/>
      <c r="AC270" s="9"/>
      <c r="AD270" s="9"/>
      <c r="AE270" s="12"/>
    </row>
    <row r="271" spans="1:31">
      <c r="G271" s="9" t="s">
        <v>458</v>
      </c>
      <c r="H271" s="9">
        <v>-0.150729899888075</v>
      </c>
      <c r="I271" s="9">
        <v>1.5212938148744699E-2</v>
      </c>
      <c r="J271" s="9">
        <f t="shared" si="23"/>
        <v>0.1233407400202573</v>
      </c>
      <c r="K271" s="9">
        <f t="shared" si="24"/>
        <v>-0.39247775032777932</v>
      </c>
      <c r="L271" s="12">
        <f t="shared" si="25"/>
        <v>9.1017950551629312E-2</v>
      </c>
      <c r="M271" s="14" t="s">
        <v>417</v>
      </c>
      <c r="N271" s="9" t="s">
        <v>459</v>
      </c>
      <c r="O271" s="9" t="s">
        <v>485</v>
      </c>
      <c r="P271" s="9" t="s">
        <v>486</v>
      </c>
      <c r="Q271" s="9" t="s">
        <v>434</v>
      </c>
      <c r="R271" s="93" t="s">
        <v>469</v>
      </c>
      <c r="S271" s="10">
        <f>S267+S269</f>
        <v>183</v>
      </c>
      <c r="T271" s="12">
        <f>T267+T269</f>
        <v>183</v>
      </c>
      <c r="U271" s="14"/>
      <c r="V271" s="14"/>
      <c r="W271" s="9">
        <f>((T267*W267)+(T269*W269))/T271</f>
        <v>11.231227322404372</v>
      </c>
      <c r="X271" s="9">
        <f>SQRT((((T267-1)*(X267*X267))+((T269-1)*(X269*X269))+(((T267*T269)/T271)*((W267*W267)+(W269*W269)-(2*W267*W269))))/(T271-1))</f>
        <v>12.929570131434255</v>
      </c>
      <c r="Y271" s="12" t="s">
        <v>448</v>
      </c>
      <c r="AA271" s="12"/>
      <c r="AB271" s="9"/>
      <c r="AC271" s="9"/>
      <c r="AD271" s="9"/>
      <c r="AE271" s="12"/>
    </row>
    <row r="272" spans="1:31">
      <c r="A272" s="9" t="s">
        <v>10</v>
      </c>
      <c r="B272" s="9" t="s">
        <v>384</v>
      </c>
      <c r="C272" s="9" t="s">
        <v>327</v>
      </c>
      <c r="D272" s="9" t="s">
        <v>204</v>
      </c>
      <c r="E272" s="9" t="s">
        <v>204</v>
      </c>
      <c r="F272" s="9" t="s">
        <v>8</v>
      </c>
      <c r="G272" s="9" t="s">
        <v>455</v>
      </c>
      <c r="H272" s="9">
        <v>-4.0110208394121202E-2</v>
      </c>
      <c r="I272" s="9">
        <v>2.0239116352585199E-2</v>
      </c>
      <c r="J272" s="9">
        <f t="shared" si="23"/>
        <v>0.14226424832889392</v>
      </c>
      <c r="K272" s="9">
        <f t="shared" si="24"/>
        <v>-0.31894813511875331</v>
      </c>
      <c r="L272" s="12">
        <f t="shared" si="25"/>
        <v>0.23872771833051087</v>
      </c>
      <c r="M272" s="9" t="s">
        <v>430</v>
      </c>
      <c r="N272" s="9" t="s">
        <v>431</v>
      </c>
      <c r="O272" s="9" t="s">
        <v>485</v>
      </c>
      <c r="P272" s="9" t="s">
        <v>486</v>
      </c>
      <c r="Q272" s="9" t="s">
        <v>434</v>
      </c>
      <c r="R272" s="12" t="s">
        <v>469</v>
      </c>
      <c r="S272" s="9">
        <v>103</v>
      </c>
      <c r="T272" s="12">
        <v>103</v>
      </c>
      <c r="U272" s="14"/>
      <c r="V272" s="14"/>
      <c r="W272" s="9">
        <v>8.5693999999999999</v>
      </c>
      <c r="X272" s="9">
        <v>12.28055</v>
      </c>
      <c r="Y272" s="12" t="s">
        <v>448</v>
      </c>
      <c r="AA272" s="12"/>
      <c r="AB272" s="9"/>
      <c r="AC272" s="9"/>
      <c r="AD272" s="9"/>
      <c r="AE272" s="12"/>
    </row>
    <row r="273" spans="1:31">
      <c r="G273" s="9" t="s">
        <v>458</v>
      </c>
      <c r="H273" s="9">
        <v>-4.0110208394121202E-2</v>
      </c>
      <c r="I273" s="9">
        <v>2.0239116352585199E-2</v>
      </c>
      <c r="J273" s="9">
        <f t="shared" si="23"/>
        <v>0.14226424832889392</v>
      </c>
      <c r="K273" s="9">
        <f t="shared" si="24"/>
        <v>-0.31894813511875331</v>
      </c>
      <c r="L273" s="12">
        <f t="shared" si="25"/>
        <v>0.23872771833051087</v>
      </c>
      <c r="M273" s="9" t="s">
        <v>327</v>
      </c>
      <c r="N273" s="9" t="s">
        <v>431</v>
      </c>
      <c r="O273" s="9" t="s">
        <v>485</v>
      </c>
      <c r="P273" s="9" t="s">
        <v>486</v>
      </c>
      <c r="Q273" s="9" t="s">
        <v>434</v>
      </c>
      <c r="R273" s="12" t="s">
        <v>469</v>
      </c>
      <c r="S273" s="9">
        <v>95</v>
      </c>
      <c r="T273" s="12">
        <v>95</v>
      </c>
      <c r="W273" s="9">
        <v>9.0385000000000009</v>
      </c>
      <c r="X273" s="9">
        <v>10.92571</v>
      </c>
      <c r="Y273" s="12" t="s">
        <v>448</v>
      </c>
      <c r="AA273" s="12"/>
      <c r="AB273" s="9"/>
      <c r="AC273" s="9"/>
      <c r="AD273" s="9"/>
      <c r="AE273" s="12"/>
    </row>
    <row r="274" spans="1:31">
      <c r="A274" s="9" t="s">
        <v>10</v>
      </c>
      <c r="B274" s="9" t="s">
        <v>384</v>
      </c>
      <c r="C274" s="9" t="s">
        <v>363</v>
      </c>
      <c r="D274" s="9" t="s">
        <v>204</v>
      </c>
      <c r="E274" s="9" t="s">
        <v>204</v>
      </c>
      <c r="F274" s="9" t="s">
        <v>8</v>
      </c>
      <c r="G274" s="9" t="s">
        <v>455</v>
      </c>
      <c r="H274" s="9">
        <v>-0.30337107990014001</v>
      </c>
      <c r="I274" s="9">
        <v>2.1313300961011899E-2</v>
      </c>
      <c r="J274" s="9">
        <f t="shared" si="23"/>
        <v>0.14599075642317871</v>
      </c>
      <c r="K274" s="9">
        <f t="shared" si="24"/>
        <v>-0.5895129624895703</v>
      </c>
      <c r="L274" s="12">
        <f t="shared" si="25"/>
        <v>-1.722919731070971E-2</v>
      </c>
      <c r="M274" s="9" t="s">
        <v>430</v>
      </c>
      <c r="N274" s="9" t="s">
        <v>431</v>
      </c>
      <c r="O274" s="9" t="s">
        <v>485</v>
      </c>
      <c r="P274" s="9" t="s">
        <v>486</v>
      </c>
      <c r="Q274" s="9" t="s">
        <v>434</v>
      </c>
      <c r="R274" s="12" t="s">
        <v>469</v>
      </c>
      <c r="S274" s="9">
        <v>103</v>
      </c>
      <c r="T274" s="12">
        <v>103</v>
      </c>
      <c r="U274" s="14"/>
      <c r="V274" s="14"/>
      <c r="W274" s="14">
        <v>8.5693999999999999</v>
      </c>
      <c r="X274" s="14">
        <v>12.28055</v>
      </c>
      <c r="Y274" s="12" t="s">
        <v>448</v>
      </c>
      <c r="AA274" s="12"/>
      <c r="AB274" s="9"/>
      <c r="AC274" s="9"/>
      <c r="AD274" s="9"/>
      <c r="AE274" s="12"/>
    </row>
    <row r="275" spans="1:31">
      <c r="G275" s="9" t="s">
        <v>458</v>
      </c>
      <c r="H275" s="9">
        <v>-0.30337107990014001</v>
      </c>
      <c r="I275" s="9">
        <v>2.1313300961011899E-2</v>
      </c>
      <c r="J275" s="9">
        <f t="shared" si="23"/>
        <v>0.14599075642317871</v>
      </c>
      <c r="K275" s="9">
        <f t="shared" si="24"/>
        <v>-0.5895129624895703</v>
      </c>
      <c r="L275" s="12">
        <f t="shared" si="25"/>
        <v>-1.722919731070971E-2</v>
      </c>
      <c r="M275" s="9" t="s">
        <v>363</v>
      </c>
      <c r="N275" s="9" t="s">
        <v>431</v>
      </c>
      <c r="O275" s="9" t="s">
        <v>485</v>
      </c>
      <c r="P275" s="9" t="s">
        <v>486</v>
      </c>
      <c r="Q275" s="9" t="s">
        <v>434</v>
      </c>
      <c r="R275" s="93" t="s">
        <v>469</v>
      </c>
      <c r="S275" s="9">
        <v>88</v>
      </c>
      <c r="T275" s="12">
        <v>88</v>
      </c>
      <c r="U275" s="14"/>
      <c r="V275" s="14"/>
      <c r="W275" s="9">
        <v>12.316700000000001</v>
      </c>
      <c r="X275" s="9">
        <v>12.329499999999999</v>
      </c>
      <c r="Y275" s="12" t="s">
        <v>448</v>
      </c>
      <c r="AA275" s="12"/>
      <c r="AB275" s="9"/>
      <c r="AC275" s="9"/>
      <c r="AD275" s="9"/>
      <c r="AE275" s="12"/>
    </row>
    <row r="276" spans="1:31">
      <c r="A276" s="9" t="s">
        <v>10</v>
      </c>
      <c r="B276" s="9" t="s">
        <v>384</v>
      </c>
      <c r="C276" s="9" t="s">
        <v>417</v>
      </c>
      <c r="D276" s="9" t="s">
        <v>204</v>
      </c>
      <c r="E276" s="9" t="s">
        <v>204</v>
      </c>
      <c r="F276" s="9" t="s">
        <v>8</v>
      </c>
      <c r="G276" s="9" t="s">
        <v>455</v>
      </c>
      <c r="H276" s="9">
        <v>-0.17121776271547301</v>
      </c>
      <c r="I276" s="9">
        <v>1.5224469651452801E-2</v>
      </c>
      <c r="J276" s="9">
        <f t="shared" si="23"/>
        <v>0.12338747769304956</v>
      </c>
      <c r="K276" s="9">
        <f t="shared" si="24"/>
        <v>-0.41305721899385017</v>
      </c>
      <c r="L276" s="12">
        <f t="shared" si="25"/>
        <v>7.0621693562904125E-2</v>
      </c>
      <c r="M276" s="14" t="s">
        <v>430</v>
      </c>
      <c r="N276" s="14" t="s">
        <v>431</v>
      </c>
      <c r="O276" s="14" t="s">
        <v>485</v>
      </c>
      <c r="P276" s="14" t="s">
        <v>486</v>
      </c>
      <c r="Q276" s="14" t="s">
        <v>434</v>
      </c>
      <c r="R276" s="93" t="s">
        <v>469</v>
      </c>
      <c r="S276" s="14">
        <v>103</v>
      </c>
      <c r="T276" s="12">
        <v>103</v>
      </c>
      <c r="U276" s="14"/>
      <c r="V276" s="14"/>
      <c r="W276" s="9">
        <v>8.5693999999999999</v>
      </c>
      <c r="X276" s="9">
        <v>12.28055</v>
      </c>
      <c r="Y276" s="12" t="s">
        <v>448</v>
      </c>
      <c r="AA276" s="12"/>
      <c r="AB276" s="9"/>
      <c r="AC276" s="9"/>
      <c r="AD276" s="9"/>
      <c r="AE276" s="12"/>
    </row>
    <row r="277" spans="1:31">
      <c r="G277" s="9" t="s">
        <v>458</v>
      </c>
      <c r="H277" s="9">
        <v>-0.17121776271547301</v>
      </c>
      <c r="I277" s="9">
        <v>1.5224469651452801E-2</v>
      </c>
      <c r="J277" s="9">
        <f t="shared" si="23"/>
        <v>0.12338747769304956</v>
      </c>
      <c r="K277" s="9">
        <f t="shared" si="24"/>
        <v>-0.41305721899385017</v>
      </c>
      <c r="L277" s="12">
        <f t="shared" si="25"/>
        <v>7.0621693562904125E-2</v>
      </c>
      <c r="M277" s="14" t="s">
        <v>417</v>
      </c>
      <c r="N277" s="14" t="s">
        <v>431</v>
      </c>
      <c r="O277" s="14" t="s">
        <v>485</v>
      </c>
      <c r="P277" s="14" t="s">
        <v>486</v>
      </c>
      <c r="Q277" s="14" t="s">
        <v>434</v>
      </c>
      <c r="R277" s="93" t="s">
        <v>469</v>
      </c>
      <c r="S277" s="14">
        <v>183</v>
      </c>
      <c r="T277" s="12">
        <f>T273+T275</f>
        <v>183</v>
      </c>
      <c r="U277" s="14"/>
      <c r="V277" s="14"/>
      <c r="W277" s="9">
        <f>((T273*W273)+(T275*W275))/T277</f>
        <v>10.614902185792349</v>
      </c>
      <c r="X277" s="9">
        <f>SQRT((((T273-1)*(X273*X273))+((T275-1)*(X275*X275))+(((T273*T275)/T277)*((W273*W273)+(W275*W275)-(2*W273*W275))))/(T277-1))</f>
        <v>11.705466468460607</v>
      </c>
      <c r="Y277" s="12" t="s">
        <v>448</v>
      </c>
      <c r="AA277" s="12"/>
      <c r="AB277" s="9"/>
      <c r="AC277" s="9"/>
      <c r="AD277" s="9"/>
      <c r="AE277" s="12"/>
    </row>
    <row r="278" spans="1:31">
      <c r="A278" s="9" t="s">
        <v>10</v>
      </c>
      <c r="B278" s="9" t="s">
        <v>384</v>
      </c>
      <c r="C278" s="9" t="s">
        <v>327</v>
      </c>
      <c r="D278" s="9" t="s">
        <v>204</v>
      </c>
      <c r="E278" s="9" t="s">
        <v>204</v>
      </c>
      <c r="F278" s="9" t="s">
        <v>8</v>
      </c>
      <c r="G278" s="9" t="s">
        <v>455</v>
      </c>
      <c r="H278" s="9">
        <v>9.6106643860095195E-2</v>
      </c>
      <c r="I278" s="9">
        <v>2.0258378115657501E-2</v>
      </c>
      <c r="J278" s="9">
        <f t="shared" si="23"/>
        <v>0.14233192936111524</v>
      </c>
      <c r="K278" s="9">
        <f t="shared" si="24"/>
        <v>-0.18286393768769066</v>
      </c>
      <c r="L278" s="12">
        <f t="shared" si="25"/>
        <v>0.37507722540788108</v>
      </c>
      <c r="M278" s="9" t="s">
        <v>430</v>
      </c>
      <c r="N278" s="9" t="s">
        <v>441</v>
      </c>
      <c r="O278" s="9" t="s">
        <v>485</v>
      </c>
      <c r="P278" s="9" t="s">
        <v>486</v>
      </c>
      <c r="Q278" s="9" t="s">
        <v>434</v>
      </c>
      <c r="R278" s="12" t="s">
        <v>469</v>
      </c>
      <c r="S278" s="9">
        <v>103</v>
      </c>
      <c r="T278" s="12">
        <v>103</v>
      </c>
      <c r="U278" s="14"/>
      <c r="V278" s="14"/>
      <c r="W278" s="9">
        <v>10.7857</v>
      </c>
      <c r="X278" s="9">
        <v>12.794079999999999</v>
      </c>
      <c r="Y278" s="12" t="s">
        <v>448</v>
      </c>
      <c r="AA278" s="12"/>
      <c r="AB278" s="9"/>
      <c r="AC278" s="9"/>
      <c r="AD278" s="9"/>
      <c r="AE278" s="12"/>
    </row>
    <row r="279" spans="1:31">
      <c r="G279" s="9" t="s">
        <v>458</v>
      </c>
      <c r="H279" s="9">
        <v>9.6106643860095195E-2</v>
      </c>
      <c r="I279" s="9">
        <v>2.0258378115657501E-2</v>
      </c>
      <c r="J279" s="9">
        <f t="shared" si="23"/>
        <v>0.14233192936111524</v>
      </c>
      <c r="K279" s="9">
        <f t="shared" si="24"/>
        <v>-0.18286393768769066</v>
      </c>
      <c r="L279" s="12">
        <f t="shared" si="25"/>
        <v>0.37507722540788108</v>
      </c>
      <c r="M279" s="9" t="s">
        <v>327</v>
      </c>
      <c r="N279" s="9" t="s">
        <v>441</v>
      </c>
      <c r="O279" s="9" t="s">
        <v>485</v>
      </c>
      <c r="P279" s="9" t="s">
        <v>486</v>
      </c>
      <c r="Q279" s="9" t="s">
        <v>434</v>
      </c>
      <c r="R279" s="12" t="s">
        <v>469</v>
      </c>
      <c r="S279" s="9">
        <v>95</v>
      </c>
      <c r="T279" s="12">
        <v>95</v>
      </c>
      <c r="W279" s="9">
        <v>9.5734999999999992</v>
      </c>
      <c r="X279" s="9">
        <v>12.31104</v>
      </c>
      <c r="Y279" s="12" t="s">
        <v>448</v>
      </c>
      <c r="AA279" s="12"/>
      <c r="AB279" s="9"/>
      <c r="AC279" s="9"/>
      <c r="AD279" s="9"/>
      <c r="AE279" s="12"/>
    </row>
    <row r="280" spans="1:31">
      <c r="A280" s="9" t="s">
        <v>10</v>
      </c>
      <c r="B280" s="9" t="s">
        <v>384</v>
      </c>
      <c r="C280" s="9" t="s">
        <v>363</v>
      </c>
      <c r="D280" s="9" t="s">
        <v>204</v>
      </c>
      <c r="E280" s="9" t="s">
        <v>204</v>
      </c>
      <c r="F280" s="9" t="s">
        <v>8</v>
      </c>
      <c r="G280" s="9" t="s">
        <v>455</v>
      </c>
      <c r="H280" s="9">
        <v>-5.5508649055845398E-2</v>
      </c>
      <c r="I280" s="9">
        <v>2.1080440222792599E-2</v>
      </c>
      <c r="J280" s="9">
        <f t="shared" si="23"/>
        <v>0.145191047323148</v>
      </c>
      <c r="K280" s="9">
        <f t="shared" si="24"/>
        <v>-0.34008310180921547</v>
      </c>
      <c r="L280" s="12">
        <f t="shared" si="25"/>
        <v>0.22906580369752466</v>
      </c>
      <c r="M280" s="9" t="s">
        <v>430</v>
      </c>
      <c r="N280" s="9" t="s">
        <v>441</v>
      </c>
      <c r="O280" s="9" t="s">
        <v>485</v>
      </c>
      <c r="P280" s="9" t="s">
        <v>486</v>
      </c>
      <c r="Q280" s="9" t="s">
        <v>434</v>
      </c>
      <c r="R280" s="12" t="s">
        <v>469</v>
      </c>
      <c r="S280" s="9">
        <v>103</v>
      </c>
      <c r="T280" s="12">
        <v>103</v>
      </c>
      <c r="U280" s="14"/>
      <c r="V280" s="14"/>
      <c r="W280" s="14">
        <v>10.7857</v>
      </c>
      <c r="X280" s="14">
        <v>12.794079999999999</v>
      </c>
      <c r="Y280" s="12" t="s">
        <v>448</v>
      </c>
      <c r="AA280" s="12"/>
      <c r="AB280" s="9"/>
      <c r="AC280" s="9"/>
      <c r="AD280" s="9"/>
      <c r="AE280" s="12"/>
    </row>
    <row r="281" spans="1:31">
      <c r="G281" s="9" t="s">
        <v>458</v>
      </c>
      <c r="H281" s="9">
        <v>-5.5508649055845398E-2</v>
      </c>
      <c r="I281" s="9">
        <v>2.1080440222792599E-2</v>
      </c>
      <c r="J281" s="9">
        <f t="shared" si="23"/>
        <v>0.145191047323148</v>
      </c>
      <c r="K281" s="9">
        <f t="shared" si="24"/>
        <v>-0.34008310180921547</v>
      </c>
      <c r="L281" s="12">
        <f t="shared" si="25"/>
        <v>0.22906580369752466</v>
      </c>
      <c r="M281" s="9" t="s">
        <v>363</v>
      </c>
      <c r="N281" s="9" t="s">
        <v>441</v>
      </c>
      <c r="O281" s="9" t="s">
        <v>485</v>
      </c>
      <c r="P281" s="9" t="s">
        <v>486</v>
      </c>
      <c r="Q281" s="9" t="s">
        <v>434</v>
      </c>
      <c r="R281" s="93" t="s">
        <v>469</v>
      </c>
      <c r="S281" s="9">
        <v>88</v>
      </c>
      <c r="T281" s="12">
        <v>88</v>
      </c>
      <c r="U281" s="14"/>
      <c r="V281" s="14"/>
      <c r="W281" s="9">
        <v>11.485300000000001</v>
      </c>
      <c r="X281" s="9">
        <v>12.2651</v>
      </c>
      <c r="Y281" s="12" t="s">
        <v>448</v>
      </c>
      <c r="AA281" s="12"/>
      <c r="AB281" s="9"/>
      <c r="AC281" s="9"/>
      <c r="AD281" s="9"/>
      <c r="AE281" s="12"/>
    </row>
    <row r="282" spans="1:31">
      <c r="A282" s="9" t="s">
        <v>10</v>
      </c>
      <c r="B282" s="9" t="s">
        <v>384</v>
      </c>
      <c r="C282" s="9" t="s">
        <v>417</v>
      </c>
      <c r="D282" s="9" t="s">
        <v>204</v>
      </c>
      <c r="E282" s="9" t="s">
        <v>204</v>
      </c>
      <c r="F282" s="9" t="s">
        <v>8</v>
      </c>
      <c r="G282" s="9" t="s">
        <v>455</v>
      </c>
      <c r="H282" s="9">
        <v>2.3414060310256099E-2</v>
      </c>
      <c r="I282" s="9">
        <v>1.5174177161856499E-2</v>
      </c>
      <c r="J282" s="9">
        <f t="shared" si="23"/>
        <v>0.12318351010527545</v>
      </c>
      <c r="K282" s="9">
        <f t="shared" si="24"/>
        <v>-0.21802561949608379</v>
      </c>
      <c r="L282" s="12">
        <f t="shared" si="25"/>
        <v>0.26485374011659596</v>
      </c>
      <c r="M282" s="14" t="s">
        <v>430</v>
      </c>
      <c r="N282" s="14" t="s">
        <v>441</v>
      </c>
      <c r="O282" s="14" t="s">
        <v>485</v>
      </c>
      <c r="P282" s="14" t="s">
        <v>486</v>
      </c>
      <c r="Q282" s="14" t="s">
        <v>434</v>
      </c>
      <c r="R282" s="93" t="s">
        <v>469</v>
      </c>
      <c r="S282" s="14">
        <v>103</v>
      </c>
      <c r="T282" s="12">
        <v>103</v>
      </c>
      <c r="U282" s="14"/>
      <c r="V282" s="14"/>
      <c r="W282" s="9">
        <v>10.7857</v>
      </c>
      <c r="X282" s="9">
        <v>12.794079999999999</v>
      </c>
      <c r="Y282" s="12" t="s">
        <v>448</v>
      </c>
      <c r="AA282" s="12"/>
      <c r="AB282" s="9"/>
      <c r="AC282" s="9"/>
      <c r="AD282" s="9"/>
      <c r="AE282" s="12"/>
    </row>
    <row r="283" spans="1:31">
      <c r="G283" s="9" t="s">
        <v>458</v>
      </c>
      <c r="H283" s="9">
        <v>2.3414060310256099E-2</v>
      </c>
      <c r="I283" s="9">
        <v>1.5174177161856499E-2</v>
      </c>
      <c r="J283" s="9">
        <f t="shared" si="23"/>
        <v>0.12318351010527545</v>
      </c>
      <c r="K283" s="9">
        <f t="shared" si="24"/>
        <v>-0.21802561949608379</v>
      </c>
      <c r="L283" s="12">
        <f t="shared" si="25"/>
        <v>0.26485374011659596</v>
      </c>
      <c r="M283" s="14" t="s">
        <v>417</v>
      </c>
      <c r="N283" s="14" t="s">
        <v>441</v>
      </c>
      <c r="O283" s="14" t="s">
        <v>485</v>
      </c>
      <c r="P283" s="14" t="s">
        <v>486</v>
      </c>
      <c r="Q283" s="14" t="s">
        <v>434</v>
      </c>
      <c r="R283" s="93" t="s">
        <v>469</v>
      </c>
      <c r="S283" s="14">
        <v>183</v>
      </c>
      <c r="T283" s="12">
        <f>T279+T281</f>
        <v>183</v>
      </c>
      <c r="U283" s="14"/>
      <c r="V283" s="14"/>
      <c r="W283" s="9">
        <f>((T279*W279)+(T281*W281))/T283</f>
        <v>10.492835519125684</v>
      </c>
      <c r="X283" s="9">
        <f>SQRT((((T279-1)*(X279*X279))+((T281-1)*(X281*X281))+(((T279*T281)/T283)*((W279*W279)+(W281*W281)-(2*W279*W281))))/(T283-1))</f>
        <v>12.292545309988867</v>
      </c>
      <c r="Y283" s="12" t="s">
        <v>448</v>
      </c>
      <c r="AA283" s="12"/>
      <c r="AB283" s="9"/>
      <c r="AC283" s="9"/>
      <c r="AD283" s="9"/>
      <c r="AE283" s="12"/>
    </row>
    <row r="284" spans="1:31">
      <c r="A284" s="9" t="s">
        <v>10</v>
      </c>
      <c r="B284" s="9" t="s">
        <v>384</v>
      </c>
      <c r="C284" s="9" t="s">
        <v>327</v>
      </c>
      <c r="D284" s="9" t="s">
        <v>204</v>
      </c>
      <c r="E284" s="9" t="s">
        <v>204</v>
      </c>
      <c r="F284" s="9" t="s">
        <v>8</v>
      </c>
      <c r="G284" s="9" t="s">
        <v>455</v>
      </c>
      <c r="H284" s="9">
        <v>4.0366887083396703E-2</v>
      </c>
      <c r="I284" s="9">
        <v>2.02391685161089E-2</v>
      </c>
      <c r="J284" s="9">
        <f t="shared" si="23"/>
        <v>0.14226443166198957</v>
      </c>
      <c r="K284" s="9">
        <f t="shared" si="24"/>
        <v>-0.23847139897410286</v>
      </c>
      <c r="L284" s="12">
        <f t="shared" si="25"/>
        <v>0.31920517314089625</v>
      </c>
      <c r="M284" s="9" t="s">
        <v>430</v>
      </c>
      <c r="N284" s="9" t="s">
        <v>442</v>
      </c>
      <c r="O284" s="9" t="s">
        <v>485</v>
      </c>
      <c r="P284" s="9" t="s">
        <v>486</v>
      </c>
      <c r="Q284" s="9" t="s">
        <v>434</v>
      </c>
      <c r="R284" s="12" t="s">
        <v>469</v>
      </c>
      <c r="S284" s="9">
        <v>103</v>
      </c>
      <c r="T284" s="12">
        <v>103</v>
      </c>
      <c r="U284" s="14"/>
      <c r="V284" s="14"/>
      <c r="W284" s="9">
        <v>12.6538</v>
      </c>
      <c r="X284" s="9">
        <v>15.531140000000001</v>
      </c>
      <c r="Y284" s="12" t="s">
        <v>448</v>
      </c>
      <c r="AA284" s="12"/>
      <c r="AB284" s="9"/>
      <c r="AC284" s="9"/>
      <c r="AD284" s="9"/>
      <c r="AE284" s="12"/>
    </row>
    <row r="285" spans="1:31">
      <c r="G285" s="9" t="s">
        <v>458</v>
      </c>
      <c r="H285" s="9">
        <v>4.0366887083396703E-2</v>
      </c>
      <c r="I285" s="9">
        <v>2.02391685161089E-2</v>
      </c>
      <c r="J285" s="9">
        <f t="shared" si="23"/>
        <v>0.14226443166198957</v>
      </c>
      <c r="K285" s="9">
        <f t="shared" si="24"/>
        <v>-0.23847139897410286</v>
      </c>
      <c r="L285" s="12">
        <f t="shared" si="25"/>
        <v>0.31920517314089625</v>
      </c>
      <c r="M285" s="9" t="s">
        <v>327</v>
      </c>
      <c r="N285" s="9" t="s">
        <v>442</v>
      </c>
      <c r="O285" s="9" t="s">
        <v>485</v>
      </c>
      <c r="P285" s="9" t="s">
        <v>486</v>
      </c>
      <c r="Q285" s="9" t="s">
        <v>434</v>
      </c>
      <c r="R285" s="12" t="s">
        <v>469</v>
      </c>
      <c r="S285" s="9">
        <v>95</v>
      </c>
      <c r="T285" s="12">
        <v>95</v>
      </c>
      <c r="W285" s="9">
        <v>12.04</v>
      </c>
      <c r="X285" s="9">
        <v>14.719390000000001</v>
      </c>
      <c r="Y285" s="12" t="s">
        <v>448</v>
      </c>
      <c r="AA285" s="12"/>
      <c r="AB285" s="9"/>
      <c r="AC285" s="9"/>
      <c r="AD285" s="9"/>
      <c r="AE285" s="12"/>
    </row>
    <row r="286" spans="1:31">
      <c r="A286" s="9" t="s">
        <v>10</v>
      </c>
      <c r="B286" s="9" t="s">
        <v>384</v>
      </c>
      <c r="C286" s="9" t="s">
        <v>363</v>
      </c>
      <c r="D286" s="9" t="s">
        <v>204</v>
      </c>
      <c r="E286" s="9" t="s">
        <v>204</v>
      </c>
      <c r="F286" s="9" t="s">
        <v>8</v>
      </c>
      <c r="G286" s="9" t="s">
        <v>455</v>
      </c>
      <c r="H286" s="9">
        <v>0.156205435282183</v>
      </c>
      <c r="I286" s="9">
        <v>2.1136248934550898E-2</v>
      </c>
      <c r="J286" s="9">
        <f t="shared" si="23"/>
        <v>0.14538311089858719</v>
      </c>
      <c r="K286" s="9">
        <f t="shared" si="24"/>
        <v>-0.12874546207904786</v>
      </c>
      <c r="L286" s="12">
        <f t="shared" si="25"/>
        <v>0.44115633264341386</v>
      </c>
      <c r="M286" s="9" t="s">
        <v>430</v>
      </c>
      <c r="N286" s="9" t="s">
        <v>442</v>
      </c>
      <c r="O286" s="9" t="s">
        <v>485</v>
      </c>
      <c r="P286" s="9" t="s">
        <v>486</v>
      </c>
      <c r="Q286" s="9" t="s">
        <v>434</v>
      </c>
      <c r="R286" s="12" t="s">
        <v>469</v>
      </c>
      <c r="S286" s="9">
        <v>103</v>
      </c>
      <c r="T286" s="12">
        <v>103</v>
      </c>
      <c r="U286" s="14"/>
      <c r="V286" s="14"/>
      <c r="W286" s="14">
        <v>12.6538</v>
      </c>
      <c r="X286" s="14">
        <v>15.531140000000001</v>
      </c>
      <c r="Y286" s="12" t="s">
        <v>448</v>
      </c>
      <c r="AA286" s="12"/>
      <c r="AB286" s="9"/>
      <c r="AC286" s="9"/>
      <c r="AD286" s="9"/>
      <c r="AE286" s="12"/>
    </row>
    <row r="287" spans="1:31">
      <c r="G287" s="9" t="s">
        <v>458</v>
      </c>
      <c r="H287" s="9">
        <v>0.156205435282183</v>
      </c>
      <c r="I287" s="9">
        <v>2.1136248934550898E-2</v>
      </c>
      <c r="J287" s="9">
        <f t="shared" si="23"/>
        <v>0.14538311089858719</v>
      </c>
      <c r="K287" s="9">
        <f t="shared" si="24"/>
        <v>-0.12874546207904786</v>
      </c>
      <c r="L287" s="12">
        <f t="shared" si="25"/>
        <v>0.44115633264341386</v>
      </c>
      <c r="M287" s="9" t="s">
        <v>363</v>
      </c>
      <c r="N287" s="9" t="s">
        <v>442</v>
      </c>
      <c r="O287" s="9" t="s">
        <v>485</v>
      </c>
      <c r="P287" s="9" t="s">
        <v>486</v>
      </c>
      <c r="Q287" s="9" t="s">
        <v>434</v>
      </c>
      <c r="R287" s="93" t="s">
        <v>469</v>
      </c>
      <c r="S287" s="9">
        <v>88</v>
      </c>
      <c r="T287" s="12">
        <v>88</v>
      </c>
      <c r="U287" s="14"/>
      <c r="V287" s="14"/>
      <c r="W287" s="9">
        <v>10.478899999999999</v>
      </c>
      <c r="X287" s="9">
        <v>11.618779999999999</v>
      </c>
      <c r="Y287" s="12" t="s">
        <v>448</v>
      </c>
      <c r="AA287" s="12"/>
      <c r="AB287" s="9"/>
      <c r="AC287" s="9"/>
      <c r="AD287" s="9"/>
      <c r="AE287" s="12"/>
    </row>
    <row r="288" spans="1:31">
      <c r="A288" s="9" t="s">
        <v>10</v>
      </c>
      <c r="B288" s="9" t="s">
        <v>384</v>
      </c>
      <c r="C288" s="9" t="s">
        <v>417</v>
      </c>
      <c r="D288" s="9" t="s">
        <v>204</v>
      </c>
      <c r="E288" s="9" t="s">
        <v>204</v>
      </c>
      <c r="F288" s="9" t="s">
        <v>8</v>
      </c>
      <c r="G288" s="9" t="s">
        <v>455</v>
      </c>
      <c r="H288" s="9">
        <v>9.62070272444355E-2</v>
      </c>
      <c r="I288" s="9">
        <v>1.51894001930995E-2</v>
      </c>
      <c r="J288" s="9">
        <f t="shared" si="23"/>
        <v>0.12324528466882415</v>
      </c>
      <c r="K288" s="9">
        <f t="shared" si="24"/>
        <v>-0.14535373070645982</v>
      </c>
      <c r="L288" s="12">
        <f t="shared" si="25"/>
        <v>0.33776778519533079</v>
      </c>
      <c r="M288" s="14" t="s">
        <v>430</v>
      </c>
      <c r="N288" s="14" t="s">
        <v>442</v>
      </c>
      <c r="O288" s="14" t="s">
        <v>485</v>
      </c>
      <c r="P288" s="14" t="s">
        <v>486</v>
      </c>
      <c r="Q288" s="14" t="s">
        <v>434</v>
      </c>
      <c r="R288" s="93" t="s">
        <v>469</v>
      </c>
      <c r="S288" s="14">
        <v>103</v>
      </c>
      <c r="T288" s="12">
        <v>103</v>
      </c>
      <c r="U288" s="14"/>
      <c r="V288" s="14"/>
      <c r="W288" s="9">
        <v>12.6538</v>
      </c>
      <c r="X288" s="9">
        <v>15.531140000000001</v>
      </c>
      <c r="Y288" s="12" t="s">
        <v>448</v>
      </c>
      <c r="AA288" s="12"/>
      <c r="AB288" s="9"/>
      <c r="AC288" s="9"/>
      <c r="AD288" s="9"/>
      <c r="AE288" s="12"/>
    </row>
    <row r="289" spans="1:41">
      <c r="G289" s="9" t="s">
        <v>458</v>
      </c>
      <c r="H289" s="9">
        <v>9.62070272444355E-2</v>
      </c>
      <c r="I289" s="9">
        <v>1.51894001930995E-2</v>
      </c>
      <c r="J289" s="9">
        <f t="shared" si="23"/>
        <v>0.12324528466882415</v>
      </c>
      <c r="K289" s="9">
        <f t="shared" si="24"/>
        <v>-0.14535373070645982</v>
      </c>
      <c r="L289" s="12">
        <f t="shared" si="25"/>
        <v>0.33776778519533079</v>
      </c>
      <c r="M289" s="14" t="s">
        <v>417</v>
      </c>
      <c r="N289" s="14" t="s">
        <v>442</v>
      </c>
      <c r="O289" s="14" t="s">
        <v>485</v>
      </c>
      <c r="P289" s="14" t="s">
        <v>486</v>
      </c>
      <c r="Q289" s="14" t="s">
        <v>434</v>
      </c>
      <c r="R289" s="93" t="s">
        <v>469</v>
      </c>
      <c r="S289" s="14">
        <v>183</v>
      </c>
      <c r="T289" s="12">
        <f>T285+T287</f>
        <v>183</v>
      </c>
      <c r="U289" s="14"/>
      <c r="V289" s="14"/>
      <c r="W289" s="9">
        <f>((T285*W285)+(T287*W287))/T289</f>
        <v>11.289307103825134</v>
      </c>
      <c r="X289" s="9">
        <f>SQRT((((T285-1)*(X285*X285))+((T287-1)*(X287*X287))+(((T285*T287)/T289)*((W285*W285)+(W287*W287)-(2*W285*W287))))/(T289-1))</f>
        <v>13.305800791485142</v>
      </c>
      <c r="Y289" s="12" t="s">
        <v>448</v>
      </c>
      <c r="AA289" s="12"/>
      <c r="AB289" s="9"/>
      <c r="AC289" s="9"/>
      <c r="AD289" s="9"/>
      <c r="AE289" s="12"/>
    </row>
    <row r="290" spans="1:41">
      <c r="A290" s="9" t="s">
        <v>10</v>
      </c>
      <c r="B290" s="9" t="s">
        <v>384</v>
      </c>
      <c r="C290" s="9" t="s">
        <v>362</v>
      </c>
      <c r="D290" s="9" t="s">
        <v>18</v>
      </c>
      <c r="E290" s="9" t="s">
        <v>18</v>
      </c>
      <c r="F290" s="9" t="s">
        <v>15</v>
      </c>
      <c r="G290" s="9" t="s">
        <v>455</v>
      </c>
      <c r="H290" s="9">
        <v>-1.3934789999999999</v>
      </c>
      <c r="I290" s="9">
        <v>0.14125489999999999</v>
      </c>
      <c r="J290" s="9">
        <f t="shared" si="23"/>
        <v>0.37583892826581972</v>
      </c>
      <c r="K290" s="9">
        <f t="shared" si="24"/>
        <v>-2.1301232994010064</v>
      </c>
      <c r="L290" s="12">
        <f t="shared" si="25"/>
        <v>-0.65683470059899329</v>
      </c>
      <c r="M290" s="9" t="s">
        <v>430</v>
      </c>
      <c r="N290" s="9" t="s">
        <v>444</v>
      </c>
      <c r="O290" s="9" t="s">
        <v>485</v>
      </c>
      <c r="P290" s="9" t="s">
        <v>487</v>
      </c>
      <c r="Q290" s="9" t="s">
        <v>434</v>
      </c>
      <c r="R290" s="12" t="s">
        <v>15</v>
      </c>
      <c r="S290" s="70">
        <v>21</v>
      </c>
      <c r="T290" s="149">
        <v>9</v>
      </c>
      <c r="W290" s="70">
        <v>1.5</v>
      </c>
      <c r="X290" s="70">
        <v>3.9</v>
      </c>
      <c r="Y290" s="12" t="s">
        <v>448</v>
      </c>
      <c r="AA290" s="12"/>
      <c r="AB290" s="9"/>
      <c r="AC290" s="9"/>
      <c r="AD290" s="9"/>
      <c r="AE290" s="12"/>
    </row>
    <row r="291" spans="1:41" s="10" customFormat="1">
      <c r="G291" s="10" t="s">
        <v>458</v>
      </c>
      <c r="H291" s="10">
        <v>-1.3311980000000001</v>
      </c>
      <c r="I291" s="10">
        <v>0.37439990000000001</v>
      </c>
      <c r="J291" s="10">
        <f t="shared" si="23"/>
        <v>0.61188225991607237</v>
      </c>
      <c r="K291" s="10">
        <f t="shared" si="24"/>
        <v>-2.5304872294355016</v>
      </c>
      <c r="L291" s="12">
        <f t="shared" si="25"/>
        <v>-0.13190877056449835</v>
      </c>
      <c r="M291" s="10" t="s">
        <v>362</v>
      </c>
      <c r="N291" s="10" t="s">
        <v>444</v>
      </c>
      <c r="O291" s="10" t="s">
        <v>485</v>
      </c>
      <c r="P291" s="10" t="s">
        <v>487</v>
      </c>
      <c r="Q291" s="10" t="s">
        <v>434</v>
      </c>
      <c r="R291" s="12" t="s">
        <v>15</v>
      </c>
      <c r="S291" s="8">
        <v>15</v>
      </c>
      <c r="T291" s="149">
        <v>5</v>
      </c>
      <c r="W291" s="8">
        <v>7</v>
      </c>
      <c r="X291" s="8">
        <v>3.8</v>
      </c>
      <c r="Y291" s="12" t="s">
        <v>448</v>
      </c>
      <c r="AA291" s="12"/>
      <c r="AE291" s="12"/>
      <c r="AK291" s="12"/>
      <c r="AN291" s="12"/>
      <c r="AO291" s="13"/>
    </row>
    <row r="292" spans="1:41">
      <c r="A292" s="10" t="s">
        <v>419</v>
      </c>
      <c r="B292" s="10" t="s">
        <v>411</v>
      </c>
      <c r="C292" s="10" t="s">
        <v>420</v>
      </c>
      <c r="D292" s="10" t="s">
        <v>204</v>
      </c>
      <c r="E292" s="10" t="s">
        <v>18</v>
      </c>
      <c r="F292" s="10" t="s">
        <v>621</v>
      </c>
      <c r="G292" s="10" t="s">
        <v>455</v>
      </c>
      <c r="H292" s="10">
        <v>-0.26219999999999999</v>
      </c>
      <c r="I292" s="10">
        <v>6.4100000000000004E-2</v>
      </c>
      <c r="J292" s="10">
        <f t="shared" si="23"/>
        <v>0.25317977802344327</v>
      </c>
      <c r="K292" s="10">
        <f>H292-(1.96*J292)</f>
        <v>-0.75843236492594879</v>
      </c>
      <c r="L292" s="12">
        <f>H292+(1.96*J292)</f>
        <v>0.23403236492594881</v>
      </c>
      <c r="M292" s="10" t="s">
        <v>430</v>
      </c>
      <c r="N292" s="10" t="s">
        <v>444</v>
      </c>
      <c r="O292" s="10" t="s">
        <v>485</v>
      </c>
      <c r="P292" s="10" t="s">
        <v>486</v>
      </c>
      <c r="Q292" s="10" t="s">
        <v>434</v>
      </c>
      <c r="R292" s="12" t="s">
        <v>621</v>
      </c>
      <c r="S292" s="8">
        <v>31</v>
      </c>
      <c r="T292" s="149">
        <v>21</v>
      </c>
      <c r="U292" s="10">
        <v>9.1</v>
      </c>
      <c r="V292" s="10">
        <v>8.6999999999999993</v>
      </c>
      <c r="W292" s="8">
        <v>5.2</v>
      </c>
      <c r="X292" s="8">
        <v>9.1999999999999993</v>
      </c>
      <c r="Y292" s="12" t="s">
        <v>448</v>
      </c>
      <c r="Z292" s="10"/>
      <c r="AA292" s="12"/>
      <c r="AB292" s="10"/>
      <c r="AC292" s="10"/>
      <c r="AD292" s="10"/>
      <c r="AE292" s="12"/>
      <c r="AF292" s="10"/>
      <c r="AG292" s="10"/>
      <c r="AI292" s="10"/>
      <c r="AJ292" s="10"/>
      <c r="AL292" s="10"/>
      <c r="AM292" s="10"/>
    </row>
    <row r="293" spans="1:41">
      <c r="A293" s="10"/>
      <c r="B293" s="10"/>
      <c r="C293" s="10"/>
      <c r="D293" s="10"/>
      <c r="E293" s="10"/>
      <c r="F293" s="10"/>
      <c r="G293" s="10" t="s">
        <v>458</v>
      </c>
      <c r="H293" s="10">
        <v>-0.26179999999999998</v>
      </c>
      <c r="I293" s="10">
        <v>9.3899999999999997E-2</v>
      </c>
      <c r="J293" s="10">
        <f t="shared" si="23"/>
        <v>0.30643106892089123</v>
      </c>
      <c r="K293" s="10">
        <f>H293-(1.96*J293)</f>
        <v>-0.86240489508494678</v>
      </c>
      <c r="L293" s="12">
        <f>H293+(1.96*J293)</f>
        <v>0.33880489508494677</v>
      </c>
      <c r="M293" s="10" t="s">
        <v>420</v>
      </c>
      <c r="N293" s="10" t="s">
        <v>444</v>
      </c>
      <c r="O293" s="10" t="s">
        <v>485</v>
      </c>
      <c r="P293" s="10" t="s">
        <v>486</v>
      </c>
      <c r="Q293" s="10" t="s">
        <v>434</v>
      </c>
      <c r="R293" s="12" t="s">
        <v>621</v>
      </c>
      <c r="S293" s="8">
        <v>32</v>
      </c>
      <c r="T293" s="149">
        <v>22</v>
      </c>
      <c r="U293" s="10">
        <v>10.4</v>
      </c>
      <c r="V293" s="10">
        <v>9.6</v>
      </c>
      <c r="W293" s="8">
        <v>8.3000000000000007</v>
      </c>
      <c r="X293" s="8">
        <v>13.9</v>
      </c>
      <c r="Y293" s="12" t="s">
        <v>448</v>
      </c>
      <c r="Z293" s="10"/>
      <c r="AA293" s="12"/>
      <c r="AB293" s="10"/>
      <c r="AC293" s="10"/>
      <c r="AD293" s="10"/>
      <c r="AE293" s="12"/>
      <c r="AF293" s="10"/>
      <c r="AG293" s="10"/>
      <c r="AI293" s="10"/>
      <c r="AJ293" s="10"/>
      <c r="AL293" s="10"/>
      <c r="AM293" s="10"/>
    </row>
    <row r="294" spans="1:41">
      <c r="A294" s="10" t="s">
        <v>419</v>
      </c>
      <c r="B294" s="10" t="s">
        <v>411</v>
      </c>
      <c r="C294" s="10" t="s">
        <v>420</v>
      </c>
      <c r="D294" s="10" t="s">
        <v>204</v>
      </c>
      <c r="E294" s="10" t="s">
        <v>18</v>
      </c>
      <c r="F294" s="10" t="s">
        <v>621</v>
      </c>
      <c r="G294" s="10" t="s">
        <v>455</v>
      </c>
      <c r="H294" s="10">
        <v>-0.65090000000000003</v>
      </c>
      <c r="I294" s="10">
        <v>9.5699999999999993E-2</v>
      </c>
      <c r="J294" s="10">
        <f t="shared" ref="J294:J295" si="27">SQRT(I294)</f>
        <v>0.30935416596516035</v>
      </c>
      <c r="K294" s="10">
        <f>H294-(1.96*J294)</f>
        <v>-1.2572341652917143</v>
      </c>
      <c r="L294" s="12">
        <f>H294+(1.96*J294)</f>
        <v>-4.456583470828579E-2</v>
      </c>
      <c r="M294" s="10" t="s">
        <v>430</v>
      </c>
      <c r="N294" s="10" t="s">
        <v>483</v>
      </c>
      <c r="O294" s="10" t="s">
        <v>485</v>
      </c>
      <c r="P294" s="10" t="s">
        <v>486</v>
      </c>
      <c r="Q294" s="10" t="s">
        <v>434</v>
      </c>
      <c r="R294" s="12" t="s">
        <v>621</v>
      </c>
      <c r="S294" s="8">
        <v>31</v>
      </c>
      <c r="T294" s="149">
        <v>22</v>
      </c>
      <c r="U294" s="10">
        <v>9.1</v>
      </c>
      <c r="V294" s="10">
        <v>8.6999999999999993</v>
      </c>
      <c r="W294" s="8">
        <v>3.2</v>
      </c>
      <c r="X294" s="8">
        <v>7.4</v>
      </c>
      <c r="Y294" s="12" t="s">
        <v>448</v>
      </c>
      <c r="Z294" s="10"/>
      <c r="AA294" s="12"/>
      <c r="AB294" s="10"/>
      <c r="AC294" s="10"/>
      <c r="AD294" s="10"/>
      <c r="AE294" s="12"/>
      <c r="AF294" s="10"/>
      <c r="AG294" s="10"/>
      <c r="AI294" s="10"/>
      <c r="AJ294" s="10"/>
      <c r="AL294" s="10"/>
      <c r="AM294" s="10"/>
    </row>
    <row r="295" spans="1:41" s="80" customFormat="1" ht="16" thickBot="1">
      <c r="G295" s="80" t="s">
        <v>458</v>
      </c>
      <c r="H295" s="80">
        <v>-0.64929999999999999</v>
      </c>
      <c r="I295" s="80">
        <v>6.6900000000000001E-2</v>
      </c>
      <c r="J295" s="80">
        <f t="shared" si="27"/>
        <v>0.25865034312755125</v>
      </c>
      <c r="K295" s="80">
        <f>H295-(1.96*J295)</f>
        <v>-1.1562546725300005</v>
      </c>
      <c r="L295" s="88">
        <f>H295+(1.96*J295)</f>
        <v>-0.14234532746999951</v>
      </c>
      <c r="M295" s="80" t="s">
        <v>420</v>
      </c>
      <c r="N295" s="80" t="s">
        <v>483</v>
      </c>
      <c r="O295" s="80" t="s">
        <v>485</v>
      </c>
      <c r="P295" s="80" t="s">
        <v>486</v>
      </c>
      <c r="Q295" s="80" t="s">
        <v>434</v>
      </c>
      <c r="R295" s="88" t="s">
        <v>621</v>
      </c>
      <c r="S295" s="98">
        <v>32</v>
      </c>
      <c r="T295" s="150">
        <v>22</v>
      </c>
      <c r="U295" s="80">
        <v>10.4</v>
      </c>
      <c r="V295" s="80">
        <v>9.6</v>
      </c>
      <c r="W295" s="98">
        <v>9</v>
      </c>
      <c r="X295" s="98">
        <v>10.199999999999999</v>
      </c>
      <c r="Y295" s="88" t="s">
        <v>448</v>
      </c>
      <c r="AA295" s="88"/>
      <c r="AE295" s="88"/>
      <c r="AK295" s="88"/>
      <c r="AN295" s="88"/>
      <c r="AO295" s="92"/>
    </row>
    <row r="296" spans="1:41">
      <c r="A296" s="9" t="s">
        <v>10</v>
      </c>
      <c r="B296" s="9" t="s">
        <v>384</v>
      </c>
      <c r="C296" s="9" t="s">
        <v>327</v>
      </c>
      <c r="D296" s="9" t="s">
        <v>204</v>
      </c>
      <c r="E296" s="9" t="s">
        <v>204</v>
      </c>
      <c r="F296" s="9" t="s">
        <v>6</v>
      </c>
      <c r="G296" s="9" t="s">
        <v>455</v>
      </c>
      <c r="H296" s="9">
        <v>-8.4244953131154099E-2</v>
      </c>
      <c r="I296" s="9">
        <v>2.41071441605194E-2</v>
      </c>
      <c r="J296" s="9">
        <f t="shared" si="23"/>
        <v>0.15526475504930087</v>
      </c>
      <c r="K296" s="9">
        <f t="shared" si="24"/>
        <v>-0.38856387302778378</v>
      </c>
      <c r="L296" s="12">
        <f t="shared" si="25"/>
        <v>0.22007396676547558</v>
      </c>
      <c r="M296" s="9" t="s">
        <v>430</v>
      </c>
      <c r="N296" s="9" t="s">
        <v>444</v>
      </c>
      <c r="O296" s="9" t="s">
        <v>488</v>
      </c>
      <c r="P296" s="9" t="s">
        <v>489</v>
      </c>
      <c r="Q296" s="9" t="s">
        <v>447</v>
      </c>
      <c r="R296" s="12" t="s">
        <v>6</v>
      </c>
      <c r="S296" s="9">
        <v>93</v>
      </c>
      <c r="T296" s="12">
        <v>55</v>
      </c>
      <c r="U296" s="60"/>
      <c r="V296" s="70"/>
      <c r="W296" s="9">
        <v>27.1</v>
      </c>
      <c r="X296" s="9">
        <v>7</v>
      </c>
      <c r="Y296" s="12" t="s">
        <v>448</v>
      </c>
      <c r="AA296" s="12"/>
      <c r="AB296" s="9"/>
      <c r="AC296" s="9"/>
      <c r="AD296" s="9"/>
      <c r="AE296" s="12"/>
    </row>
    <row r="297" spans="1:41">
      <c r="G297" s="9" t="s">
        <v>458</v>
      </c>
      <c r="H297" s="9">
        <v>-8.4006091732267002E-2</v>
      </c>
      <c r="I297" s="9">
        <v>4.3218960410492599E-2</v>
      </c>
      <c r="J297" s="9">
        <f t="shared" si="23"/>
        <v>0.20789170356340003</v>
      </c>
      <c r="K297" s="9">
        <f t="shared" si="24"/>
        <v>-0.49147383071653106</v>
      </c>
      <c r="L297" s="12">
        <f t="shared" si="25"/>
        <v>0.32346164725199711</v>
      </c>
      <c r="M297" s="9" t="s">
        <v>327</v>
      </c>
      <c r="N297" s="9" t="s">
        <v>444</v>
      </c>
      <c r="O297" s="9" t="s">
        <v>488</v>
      </c>
      <c r="P297" s="9" t="s">
        <v>489</v>
      </c>
      <c r="Q297" s="9" t="s">
        <v>447</v>
      </c>
      <c r="R297" s="12" t="s">
        <v>6</v>
      </c>
      <c r="S297" s="9">
        <v>75</v>
      </c>
      <c r="T297" s="12">
        <v>40</v>
      </c>
      <c r="U297" s="60"/>
      <c r="V297" s="70"/>
      <c r="W297" s="9">
        <v>26.5</v>
      </c>
      <c r="X297" s="9">
        <v>7.2</v>
      </c>
      <c r="Y297" s="12" t="s">
        <v>448</v>
      </c>
      <c r="AA297" s="12"/>
      <c r="AB297" s="9"/>
      <c r="AC297" s="9"/>
      <c r="AD297" s="9"/>
      <c r="AE297" s="12"/>
    </row>
    <row r="298" spans="1:41">
      <c r="A298" s="9" t="s">
        <v>10</v>
      </c>
      <c r="B298" s="9" t="s">
        <v>384</v>
      </c>
      <c r="C298" s="9" t="s">
        <v>327</v>
      </c>
      <c r="D298" s="9" t="s">
        <v>204</v>
      </c>
      <c r="E298" s="9" t="s">
        <v>204</v>
      </c>
      <c r="F298" s="9" t="s">
        <v>6</v>
      </c>
      <c r="G298" s="9" t="s">
        <v>455</v>
      </c>
      <c r="H298" s="9">
        <v>-0.38537614166522099</v>
      </c>
      <c r="I298" s="9">
        <v>2.45280297511048E-2</v>
      </c>
      <c r="J298" s="9">
        <f t="shared" si="23"/>
        <v>0.15661427058574451</v>
      </c>
      <c r="K298" s="9">
        <f t="shared" si="24"/>
        <v>-0.69234011201328016</v>
      </c>
      <c r="L298" s="12">
        <f t="shared" si="25"/>
        <v>-7.8412171317161772E-2</v>
      </c>
      <c r="M298" s="9" t="s">
        <v>430</v>
      </c>
      <c r="N298" s="9" t="s">
        <v>459</v>
      </c>
      <c r="O298" s="9" t="s">
        <v>488</v>
      </c>
      <c r="P298" s="9" t="s">
        <v>489</v>
      </c>
      <c r="Q298" s="9" t="s">
        <v>447</v>
      </c>
      <c r="R298" s="12" t="s">
        <v>6</v>
      </c>
      <c r="S298" s="9">
        <v>93</v>
      </c>
      <c r="T298" s="12">
        <v>52</v>
      </c>
      <c r="U298" s="60"/>
      <c r="V298" s="70"/>
      <c r="W298" s="9">
        <v>27.9</v>
      </c>
      <c r="X298" s="9">
        <v>6.3</v>
      </c>
      <c r="Y298" s="12" t="s">
        <v>448</v>
      </c>
      <c r="AA298" s="12"/>
      <c r="AB298" s="9"/>
      <c r="AC298" s="9"/>
      <c r="AD298" s="9"/>
      <c r="AE298" s="12"/>
    </row>
    <row r="299" spans="1:41">
      <c r="G299" s="9" t="s">
        <v>458</v>
      </c>
      <c r="H299" s="9">
        <v>-0.38544402279977102</v>
      </c>
      <c r="I299" s="9">
        <v>4.7092442857302297E-2</v>
      </c>
      <c r="J299" s="9">
        <f t="shared" si="23"/>
        <v>0.21700793270593197</v>
      </c>
      <c r="K299" s="9">
        <f t="shared" si="24"/>
        <v>-0.81077957090339769</v>
      </c>
      <c r="L299" s="12">
        <f t="shared" si="25"/>
        <v>3.9891525303855646E-2</v>
      </c>
      <c r="M299" s="9" t="s">
        <v>327</v>
      </c>
      <c r="N299" s="9" t="s">
        <v>459</v>
      </c>
      <c r="O299" s="9" t="s">
        <v>488</v>
      </c>
      <c r="P299" s="9" t="s">
        <v>489</v>
      </c>
      <c r="Q299" s="9" t="s">
        <v>447</v>
      </c>
      <c r="R299" s="12" t="s">
        <v>6</v>
      </c>
      <c r="S299" s="9">
        <v>75</v>
      </c>
      <c r="T299" s="12">
        <v>37</v>
      </c>
      <c r="U299" s="60"/>
      <c r="V299" s="70"/>
      <c r="W299" s="9">
        <v>25.3</v>
      </c>
      <c r="X299" s="9">
        <v>7.2</v>
      </c>
      <c r="Y299" s="12" t="s">
        <v>448</v>
      </c>
      <c r="AA299" s="12"/>
      <c r="AB299" s="9"/>
      <c r="AC299" s="9"/>
      <c r="AD299" s="9"/>
      <c r="AE299" s="12"/>
    </row>
    <row r="300" spans="1:41">
      <c r="A300" s="9" t="s">
        <v>10</v>
      </c>
      <c r="B300" s="9" t="s">
        <v>384</v>
      </c>
      <c r="C300" s="9" t="s">
        <v>327</v>
      </c>
      <c r="D300" s="9" t="s">
        <v>204</v>
      </c>
      <c r="E300" s="9" t="s">
        <v>204</v>
      </c>
      <c r="F300" s="9" t="s">
        <v>6</v>
      </c>
      <c r="G300" s="9" t="s">
        <v>455</v>
      </c>
      <c r="H300" s="9">
        <v>0.37969899079001002</v>
      </c>
      <c r="I300" s="9">
        <v>2.4515102825635099E-2</v>
      </c>
      <c r="J300" s="9">
        <f t="shared" si="23"/>
        <v>0.15657299519915654</v>
      </c>
      <c r="K300" s="9">
        <f t="shared" si="24"/>
        <v>7.2815920199663209E-2</v>
      </c>
      <c r="L300" s="12">
        <f t="shared" si="25"/>
        <v>0.68658206138035682</v>
      </c>
      <c r="M300" s="9" t="s">
        <v>430</v>
      </c>
      <c r="N300" s="9" t="s">
        <v>431</v>
      </c>
      <c r="O300" s="9" t="s">
        <v>488</v>
      </c>
      <c r="P300" s="9" t="s">
        <v>489</v>
      </c>
      <c r="Q300" s="9" t="s">
        <v>447</v>
      </c>
      <c r="R300" s="12" t="s">
        <v>6</v>
      </c>
      <c r="S300" s="9">
        <v>93</v>
      </c>
      <c r="T300" s="12">
        <v>61</v>
      </c>
      <c r="U300" s="60"/>
      <c r="V300" s="70"/>
      <c r="W300" s="9">
        <v>26.2</v>
      </c>
      <c r="X300" s="9">
        <v>5.8</v>
      </c>
      <c r="Y300" s="12" t="s">
        <v>448</v>
      </c>
      <c r="AA300" s="12"/>
      <c r="AB300" s="9"/>
      <c r="AC300" s="9"/>
      <c r="AD300" s="9"/>
      <c r="AE300" s="12"/>
    </row>
    <row r="301" spans="1:41">
      <c r="G301" s="9" t="s">
        <v>458</v>
      </c>
      <c r="H301" s="9">
        <v>0.37951257397045202</v>
      </c>
      <c r="I301" s="9">
        <v>3.7887463083814799E-2</v>
      </c>
      <c r="J301" s="9">
        <f t="shared" si="23"/>
        <v>0.19464702176970189</v>
      </c>
      <c r="K301" s="9">
        <f t="shared" si="24"/>
        <v>-1.9955886981636861E-3</v>
      </c>
      <c r="L301" s="12">
        <f t="shared" si="25"/>
        <v>0.76102073663906777</v>
      </c>
      <c r="M301" s="9" t="s">
        <v>327</v>
      </c>
      <c r="N301" s="9" t="s">
        <v>431</v>
      </c>
      <c r="O301" s="9" t="s">
        <v>488</v>
      </c>
      <c r="P301" s="9" t="s">
        <v>489</v>
      </c>
      <c r="Q301" s="9" t="s">
        <v>447</v>
      </c>
      <c r="R301" s="12" t="s">
        <v>6</v>
      </c>
      <c r="S301" s="9">
        <v>75</v>
      </c>
      <c r="T301" s="12">
        <v>48</v>
      </c>
      <c r="U301" s="60"/>
      <c r="V301" s="70"/>
      <c r="W301" s="9">
        <v>28.8</v>
      </c>
      <c r="X301" s="9">
        <v>7.9</v>
      </c>
      <c r="Y301" s="12" t="s">
        <v>448</v>
      </c>
      <c r="AA301" s="12"/>
      <c r="AB301" s="9"/>
      <c r="AC301" s="9"/>
      <c r="AD301" s="9"/>
      <c r="AE301" s="12"/>
    </row>
    <row r="302" spans="1:41">
      <c r="A302" s="9" t="s">
        <v>10</v>
      </c>
      <c r="B302" s="9" t="s">
        <v>384</v>
      </c>
      <c r="C302" s="9" t="s">
        <v>362</v>
      </c>
      <c r="D302" s="9" t="s">
        <v>18</v>
      </c>
      <c r="E302" s="9" t="s">
        <v>18</v>
      </c>
      <c r="F302" s="9" t="s">
        <v>15</v>
      </c>
      <c r="G302" s="9" t="s">
        <v>455</v>
      </c>
      <c r="H302" s="9">
        <v>-0.57376571790016995</v>
      </c>
      <c r="I302" s="9">
        <v>0.11885803510567999</v>
      </c>
      <c r="J302" s="9">
        <f t="shared" si="23"/>
        <v>0.34475793697271134</v>
      </c>
      <c r="K302" s="9">
        <f t="shared" si="24"/>
        <v>-1.2494912743666842</v>
      </c>
      <c r="L302" s="12">
        <f t="shared" si="25"/>
        <v>0.10195983856634427</v>
      </c>
      <c r="M302" s="9" t="s">
        <v>430</v>
      </c>
      <c r="N302" s="9" t="s">
        <v>444</v>
      </c>
      <c r="O302" s="9" t="s">
        <v>488</v>
      </c>
      <c r="P302" s="9" t="s">
        <v>490</v>
      </c>
      <c r="Q302" s="9" t="s">
        <v>447</v>
      </c>
      <c r="R302" s="12" t="s">
        <v>15</v>
      </c>
      <c r="S302" s="70">
        <v>21</v>
      </c>
      <c r="T302" s="70">
        <v>9</v>
      </c>
      <c r="U302" s="60"/>
      <c r="V302" s="70"/>
      <c r="W302" s="70">
        <v>144</v>
      </c>
      <c r="X302" s="70">
        <v>18</v>
      </c>
      <c r="Y302" s="12" t="s">
        <v>448</v>
      </c>
      <c r="AA302" s="12"/>
      <c r="AB302" s="9"/>
      <c r="AC302" s="9"/>
      <c r="AD302" s="9"/>
      <c r="AE302" s="12"/>
    </row>
    <row r="303" spans="1:41">
      <c r="G303" s="9" t="s">
        <v>458</v>
      </c>
      <c r="H303" s="9">
        <v>-0.56791830091741702</v>
      </c>
      <c r="I303" s="9">
        <v>0.32263008241528701</v>
      </c>
      <c r="J303" s="9">
        <f t="shared" si="23"/>
        <v>0.56800535421357345</v>
      </c>
      <c r="K303" s="9">
        <f t="shared" si="24"/>
        <v>-1.6812087951760208</v>
      </c>
      <c r="L303" s="12">
        <f t="shared" si="25"/>
        <v>0.54537219334118692</v>
      </c>
      <c r="M303" s="9" t="s">
        <v>362</v>
      </c>
      <c r="N303" s="9" t="s">
        <v>444</v>
      </c>
      <c r="O303" s="9" t="s">
        <v>488</v>
      </c>
      <c r="P303" s="9" t="s">
        <v>490</v>
      </c>
      <c r="Q303" s="9" t="s">
        <v>447</v>
      </c>
      <c r="R303" s="12" t="s">
        <v>15</v>
      </c>
      <c r="S303" s="70">
        <v>15</v>
      </c>
      <c r="T303" s="70">
        <v>5</v>
      </c>
      <c r="U303" s="60"/>
      <c r="V303" s="70"/>
      <c r="W303" s="70">
        <v>131</v>
      </c>
      <c r="X303" s="70">
        <v>27</v>
      </c>
      <c r="Y303" s="12" t="s">
        <v>448</v>
      </c>
      <c r="AA303" s="12"/>
      <c r="AB303" s="9"/>
      <c r="AC303" s="9"/>
      <c r="AD303" s="9"/>
      <c r="AE303" s="12"/>
    </row>
    <row r="304" spans="1:41">
      <c r="A304" s="10" t="s">
        <v>419</v>
      </c>
      <c r="B304" s="10" t="s">
        <v>411</v>
      </c>
      <c r="C304" s="10" t="s">
        <v>420</v>
      </c>
      <c r="D304" s="10" t="s">
        <v>204</v>
      </c>
      <c r="E304" s="10" t="s">
        <v>18</v>
      </c>
      <c r="F304" s="10" t="s">
        <v>621</v>
      </c>
      <c r="G304" s="10"/>
      <c r="H304" s="10"/>
      <c r="I304" s="10"/>
      <c r="J304" s="10"/>
      <c r="K304" s="10"/>
      <c r="M304" s="10" t="s">
        <v>430</v>
      </c>
      <c r="N304" s="10" t="s">
        <v>444</v>
      </c>
      <c r="O304" s="9" t="s">
        <v>488</v>
      </c>
      <c r="P304" s="9" t="s">
        <v>490</v>
      </c>
      <c r="Q304" s="9" t="s">
        <v>447</v>
      </c>
      <c r="R304" s="12" t="s">
        <v>621</v>
      </c>
      <c r="S304" s="8">
        <v>31</v>
      </c>
      <c r="T304" s="149">
        <v>21</v>
      </c>
      <c r="U304" s="10"/>
      <c r="V304" s="10"/>
      <c r="W304" s="8"/>
      <c r="X304" s="8"/>
      <c r="Z304" s="10"/>
      <c r="AA304" s="12"/>
      <c r="AB304" s="10"/>
      <c r="AC304" s="10"/>
      <c r="AD304" s="10"/>
      <c r="AE304" s="12"/>
      <c r="AF304" s="10"/>
      <c r="AG304" s="10"/>
      <c r="AI304" s="10"/>
      <c r="AJ304" s="10"/>
      <c r="AL304" s="10">
        <v>1.36</v>
      </c>
      <c r="AM304" s="10">
        <v>0.09</v>
      </c>
      <c r="AN304" s="12" t="s">
        <v>627</v>
      </c>
    </row>
    <row r="305" spans="1:41">
      <c r="A305" s="10"/>
      <c r="B305" s="10"/>
      <c r="C305" s="10"/>
      <c r="D305" s="10"/>
      <c r="E305" s="10"/>
      <c r="F305" s="10"/>
      <c r="G305" s="10" t="s">
        <v>458</v>
      </c>
      <c r="H305" s="10">
        <v>-0.41489999999999999</v>
      </c>
      <c r="I305" s="10">
        <v>9.5100000000000004E-2</v>
      </c>
      <c r="J305" s="10">
        <f t="shared" ref="J305" si="28">SQRT(I305)</f>
        <v>0.30838287890218552</v>
      </c>
      <c r="K305" s="10">
        <f>H305-(1.96*J305)</f>
        <v>-1.0193304426482837</v>
      </c>
      <c r="L305" s="12">
        <f>H305+(1.96*J305)</f>
        <v>0.18953044264828361</v>
      </c>
      <c r="M305" s="10" t="s">
        <v>420</v>
      </c>
      <c r="N305" s="10" t="s">
        <v>444</v>
      </c>
      <c r="O305" s="9" t="s">
        <v>488</v>
      </c>
      <c r="P305" s="9" t="s">
        <v>490</v>
      </c>
      <c r="Q305" s="9" t="s">
        <v>447</v>
      </c>
      <c r="R305" s="12" t="s">
        <v>621</v>
      </c>
      <c r="S305" s="8">
        <v>32</v>
      </c>
      <c r="T305" s="149">
        <v>22</v>
      </c>
      <c r="U305" s="10"/>
      <c r="V305" s="10"/>
      <c r="W305" s="8"/>
      <c r="X305" s="8"/>
      <c r="Z305" s="10"/>
      <c r="AA305" s="12"/>
      <c r="AB305" s="10"/>
      <c r="AC305" s="10"/>
      <c r="AD305" s="10"/>
      <c r="AE305" s="12"/>
      <c r="AF305" s="10"/>
      <c r="AG305" s="10"/>
      <c r="AI305" s="10"/>
      <c r="AJ305" s="10"/>
      <c r="AL305" s="10"/>
      <c r="AM305" s="10"/>
    </row>
    <row r="306" spans="1:41">
      <c r="A306" s="9" t="s">
        <v>421</v>
      </c>
      <c r="B306" s="9" t="s">
        <v>412</v>
      </c>
      <c r="C306" s="9" t="s">
        <v>327</v>
      </c>
      <c r="D306" s="9" t="s">
        <v>204</v>
      </c>
      <c r="E306" s="9" t="s">
        <v>204</v>
      </c>
      <c r="F306" s="9" t="s">
        <v>213</v>
      </c>
      <c r="G306" s="9" t="s">
        <v>455</v>
      </c>
      <c r="H306" s="9">
        <v>-0.68799999999999994</v>
      </c>
      <c r="I306" s="9">
        <v>0.14119999999999999</v>
      </c>
      <c r="J306" s="9">
        <f t="shared" si="23"/>
        <v>0.3757658845611187</v>
      </c>
      <c r="K306" s="9">
        <f t="shared" si="24"/>
        <v>-1.4245011337397926</v>
      </c>
      <c r="L306" s="12">
        <f t="shared" si="25"/>
        <v>4.8501133739792701E-2</v>
      </c>
      <c r="M306" s="9" t="s">
        <v>430</v>
      </c>
      <c r="N306" s="9" t="s">
        <v>444</v>
      </c>
      <c r="O306" s="9" t="s">
        <v>488</v>
      </c>
      <c r="P306" s="9" t="s">
        <v>489</v>
      </c>
      <c r="Q306" s="9" t="s">
        <v>447</v>
      </c>
      <c r="R306" s="12" t="s">
        <v>213</v>
      </c>
      <c r="S306" s="9">
        <v>15</v>
      </c>
      <c r="T306" s="12">
        <v>13</v>
      </c>
      <c r="W306" s="9">
        <v>25.55</v>
      </c>
      <c r="Y306" s="12" t="s">
        <v>491</v>
      </c>
      <c r="AA306" s="12"/>
      <c r="AB306" s="9"/>
      <c r="AC306" s="9"/>
      <c r="AD306" s="9"/>
      <c r="AE306" s="12"/>
      <c r="AL306" s="9">
        <v>3.55</v>
      </c>
      <c r="AM306" s="9">
        <v>7.0000000000000007E-2</v>
      </c>
      <c r="AN306" s="12" t="s">
        <v>492</v>
      </c>
    </row>
    <row r="307" spans="1:41" s="10" customFormat="1">
      <c r="G307" s="10" t="s">
        <v>458</v>
      </c>
      <c r="H307" s="10">
        <v>-0.71399999999999997</v>
      </c>
      <c r="I307" s="10">
        <v>0.1527</v>
      </c>
      <c r="J307" s="10">
        <f t="shared" si="23"/>
        <v>0.39076847365159845</v>
      </c>
      <c r="K307" s="10">
        <f t="shared" si="24"/>
        <v>-1.479906208357133</v>
      </c>
      <c r="L307" s="12">
        <f t="shared" si="25"/>
        <v>5.1906208357132999E-2</v>
      </c>
      <c r="M307" s="10" t="s">
        <v>327</v>
      </c>
      <c r="N307" s="10" t="s">
        <v>444</v>
      </c>
      <c r="O307" s="10" t="s">
        <v>488</v>
      </c>
      <c r="P307" s="10" t="s">
        <v>489</v>
      </c>
      <c r="Q307" s="10" t="s">
        <v>447</v>
      </c>
      <c r="R307" s="12" t="s">
        <v>213</v>
      </c>
      <c r="S307" s="10">
        <v>15</v>
      </c>
      <c r="T307" s="12">
        <v>15</v>
      </c>
      <c r="W307" s="10">
        <v>15.32</v>
      </c>
      <c r="Y307" s="12" t="s">
        <v>491</v>
      </c>
      <c r="AA307" s="12"/>
      <c r="AE307" s="12"/>
      <c r="AK307" s="12"/>
      <c r="AL307" s="10">
        <v>0.12</v>
      </c>
      <c r="AN307" s="12" t="s">
        <v>493</v>
      </c>
      <c r="AO307" s="13"/>
    </row>
    <row r="308" spans="1:41">
      <c r="A308" s="9" t="s">
        <v>10</v>
      </c>
      <c r="B308" s="9" t="s">
        <v>411</v>
      </c>
      <c r="C308" s="9" t="s">
        <v>363</v>
      </c>
      <c r="D308" s="9" t="s">
        <v>18</v>
      </c>
      <c r="E308" s="9" t="s">
        <v>18</v>
      </c>
      <c r="F308" s="9" t="s">
        <v>12</v>
      </c>
      <c r="G308" s="9" t="s">
        <v>455</v>
      </c>
      <c r="H308" s="9">
        <v>-4.0399999999999998E-2</v>
      </c>
      <c r="I308" s="9">
        <v>3.8199999999999998E-2</v>
      </c>
      <c r="J308" s="9">
        <f t="shared" ref="J308:J309" si="29">SQRT(I308)</f>
        <v>0.19544820285692063</v>
      </c>
      <c r="K308" s="9">
        <f t="shared" ref="K308:K309" si="30">H308-(1.96*J308)</f>
        <v>-0.42347847759956442</v>
      </c>
      <c r="L308" s="12">
        <f t="shared" ref="L308:L309" si="31">H308+(1.96*J308)</f>
        <v>0.34267847759956443</v>
      </c>
      <c r="M308" s="9" t="s">
        <v>430</v>
      </c>
      <c r="N308" s="9" t="s">
        <v>444</v>
      </c>
      <c r="O308" s="10" t="s">
        <v>488</v>
      </c>
      <c r="P308" s="9" t="s">
        <v>606</v>
      </c>
      <c r="Q308" s="10" t="s">
        <v>447</v>
      </c>
      <c r="R308" s="12" t="s">
        <v>469</v>
      </c>
      <c r="S308" s="9">
        <v>55</v>
      </c>
      <c r="T308" s="12">
        <v>29</v>
      </c>
      <c r="W308" s="9">
        <v>37.310299999999998</v>
      </c>
      <c r="X308" s="9">
        <v>8.5819700000000001</v>
      </c>
      <c r="Y308" s="12" t="s">
        <v>448</v>
      </c>
    </row>
    <row r="309" spans="1:41" s="10" customFormat="1">
      <c r="G309" s="10" t="s">
        <v>458</v>
      </c>
      <c r="H309" s="10">
        <v>-4.0800000000000003E-2</v>
      </c>
      <c r="I309" s="10">
        <v>6.6799999999999998E-2</v>
      </c>
      <c r="J309" s="10">
        <f t="shared" si="29"/>
        <v>0.2584569596664017</v>
      </c>
      <c r="K309" s="10">
        <f t="shared" si="30"/>
        <v>-0.54737564094614721</v>
      </c>
      <c r="L309" s="12">
        <f t="shared" si="31"/>
        <v>0.46577564094614726</v>
      </c>
      <c r="M309" s="10" t="s">
        <v>363</v>
      </c>
      <c r="N309" s="9" t="s">
        <v>444</v>
      </c>
      <c r="O309" s="10" t="s">
        <v>488</v>
      </c>
      <c r="P309" s="10" t="s">
        <v>606</v>
      </c>
      <c r="Q309" s="10" t="s">
        <v>447</v>
      </c>
      <c r="R309" s="12" t="s">
        <v>469</v>
      </c>
      <c r="S309" s="10">
        <v>50</v>
      </c>
      <c r="T309" s="12">
        <v>31</v>
      </c>
      <c r="W309" s="9">
        <v>37</v>
      </c>
      <c r="X309" s="9">
        <v>6.5625200000000001</v>
      </c>
      <c r="Y309" s="12" t="s">
        <v>448</v>
      </c>
      <c r="AA309" s="87"/>
      <c r="AB309" s="81"/>
      <c r="AC309" s="81"/>
      <c r="AD309" s="81"/>
      <c r="AE309" s="82"/>
      <c r="AK309" s="12"/>
      <c r="AN309" s="12"/>
      <c r="AO309" s="13"/>
    </row>
    <row r="310" spans="1:41">
      <c r="A310" s="9" t="s">
        <v>10</v>
      </c>
      <c r="B310" s="9" t="s">
        <v>411</v>
      </c>
      <c r="C310" s="9" t="s">
        <v>363</v>
      </c>
      <c r="D310" s="9" t="s">
        <v>18</v>
      </c>
      <c r="E310" s="9" t="s">
        <v>18</v>
      </c>
      <c r="F310" s="9" t="s">
        <v>12</v>
      </c>
      <c r="G310" s="9" t="s">
        <v>455</v>
      </c>
      <c r="H310" s="10">
        <v>-0.49719999999999998</v>
      </c>
      <c r="I310" s="10">
        <v>3.9399999999999998E-2</v>
      </c>
      <c r="J310" s="10">
        <f t="shared" ref="J310" si="32">SQRT(I310)</f>
        <v>0.19849433241279207</v>
      </c>
      <c r="K310" s="10">
        <f t="shared" ref="K310" si="33">H310-(1.96*J310)</f>
        <v>-0.88624889152907249</v>
      </c>
      <c r="L310" s="12">
        <f t="shared" ref="L310" si="34">H310+(1.96*J310)</f>
        <v>-0.10815110847092752</v>
      </c>
      <c r="M310" s="9" t="s">
        <v>430</v>
      </c>
      <c r="N310" s="9" t="s">
        <v>451</v>
      </c>
      <c r="O310" s="10" t="s">
        <v>488</v>
      </c>
      <c r="P310" s="9" t="s">
        <v>606</v>
      </c>
      <c r="Q310" s="10" t="s">
        <v>447</v>
      </c>
      <c r="R310" s="12" t="s">
        <v>469</v>
      </c>
      <c r="S310" s="9">
        <v>55</v>
      </c>
      <c r="T310" s="12">
        <v>18</v>
      </c>
      <c r="W310" s="9">
        <v>42.944400000000002</v>
      </c>
      <c r="X310" s="9">
        <v>8.2851499999999998</v>
      </c>
      <c r="Y310" s="12" t="s">
        <v>448</v>
      </c>
    </row>
    <row r="311" spans="1:41" s="10" customFormat="1">
      <c r="G311" s="10" t="s">
        <v>458</v>
      </c>
      <c r="H311" s="10">
        <v>-0.49830000000000002</v>
      </c>
      <c r="I311" s="10">
        <v>0.13089999999999999</v>
      </c>
      <c r="J311" s="10">
        <f t="shared" ref="J311:J315" si="35">SQRT(I311)</f>
        <v>0.36180105030251086</v>
      </c>
      <c r="K311" s="10">
        <f t="shared" ref="K311:K315" si="36">H311-(1.96*J311)</f>
        <v>-1.2074300585929214</v>
      </c>
      <c r="L311" s="12">
        <f t="shared" ref="L311:L315" si="37">H311+(1.96*J311)</f>
        <v>0.21083005859292131</v>
      </c>
      <c r="M311" s="10" t="s">
        <v>363</v>
      </c>
      <c r="N311" s="10" t="s">
        <v>451</v>
      </c>
      <c r="O311" s="10" t="s">
        <v>488</v>
      </c>
      <c r="P311" s="10" t="s">
        <v>606</v>
      </c>
      <c r="Q311" s="10" t="s">
        <v>447</v>
      </c>
      <c r="R311" s="12" t="s">
        <v>469</v>
      </c>
      <c r="S311" s="10">
        <v>50</v>
      </c>
      <c r="T311" s="12">
        <v>14</v>
      </c>
      <c r="W311" s="10">
        <v>38.714300000000001</v>
      </c>
      <c r="X311" s="10">
        <v>8.7479999999999993</v>
      </c>
      <c r="Y311" s="12" t="s">
        <v>448</v>
      </c>
      <c r="AA311" s="87"/>
      <c r="AB311" s="81"/>
      <c r="AC311" s="81"/>
      <c r="AD311" s="81"/>
      <c r="AE311" s="82"/>
      <c r="AK311" s="12"/>
      <c r="AN311" s="12"/>
      <c r="AO311" s="13"/>
    </row>
    <row r="312" spans="1:41" s="70" customFormat="1">
      <c r="A312" s="70" t="s">
        <v>11</v>
      </c>
      <c r="B312" s="70" t="s">
        <v>412</v>
      </c>
      <c r="C312" s="70" t="s">
        <v>327</v>
      </c>
      <c r="D312" s="70" t="s">
        <v>204</v>
      </c>
      <c r="E312" s="70" t="s">
        <v>204</v>
      </c>
      <c r="F312" s="70" t="s">
        <v>221</v>
      </c>
      <c r="G312" s="70" t="s">
        <v>455</v>
      </c>
      <c r="H312" s="8">
        <v>-0.22520000000000001</v>
      </c>
      <c r="I312" s="8">
        <v>3.2800000000000003E-2</v>
      </c>
      <c r="J312" s="8">
        <f t="shared" si="35"/>
        <v>0.18110770276274835</v>
      </c>
      <c r="K312" s="8">
        <f t="shared" si="36"/>
        <v>-0.58017109741498674</v>
      </c>
      <c r="L312" s="149">
        <f t="shared" si="37"/>
        <v>0.12977109741498671</v>
      </c>
      <c r="M312" s="8" t="s">
        <v>430</v>
      </c>
      <c r="N312" s="8" t="s">
        <v>444</v>
      </c>
      <c r="O312" s="8" t="s">
        <v>488</v>
      </c>
      <c r="P312" s="8" t="s">
        <v>640</v>
      </c>
      <c r="Q312" s="8" t="s">
        <v>447</v>
      </c>
      <c r="R312" s="149" t="s">
        <v>469</v>
      </c>
      <c r="S312" s="8">
        <v>64</v>
      </c>
      <c r="T312" s="149">
        <v>53</v>
      </c>
      <c r="U312" s="8"/>
      <c r="V312" s="8"/>
      <c r="W312" s="8">
        <v>5.19</v>
      </c>
      <c r="X312" s="8">
        <v>8.08</v>
      </c>
      <c r="Y312" s="149" t="s">
        <v>448</v>
      </c>
      <c r="Z312" s="8"/>
      <c r="AA312" s="151"/>
      <c r="AB312" s="152"/>
      <c r="AC312" s="152"/>
      <c r="AD312" s="152"/>
      <c r="AE312" s="153"/>
      <c r="AF312" s="8"/>
      <c r="AG312" s="8"/>
      <c r="AH312" s="8"/>
      <c r="AI312" s="8"/>
      <c r="AJ312" s="8"/>
      <c r="AK312" s="149"/>
      <c r="AL312" s="8"/>
      <c r="AM312" s="8"/>
      <c r="AN312" s="149"/>
      <c r="AO312" s="154"/>
    </row>
    <row r="313" spans="1:41" s="70" customFormat="1">
      <c r="A313" s="8"/>
      <c r="B313" s="8"/>
      <c r="C313" s="8"/>
      <c r="D313" s="8"/>
      <c r="E313" s="8"/>
      <c r="F313" s="8"/>
      <c r="G313" s="70" t="s">
        <v>458</v>
      </c>
      <c r="H313" s="8">
        <v>-0.23080000000000001</v>
      </c>
      <c r="I313" s="8">
        <v>3.7600000000000001E-2</v>
      </c>
      <c r="J313" s="8">
        <f t="shared" si="35"/>
        <v>0.19390719429665315</v>
      </c>
      <c r="K313" s="8">
        <f t="shared" si="36"/>
        <v>-0.61085810082144021</v>
      </c>
      <c r="L313" s="149">
        <f t="shared" si="37"/>
        <v>0.14925810082144014</v>
      </c>
      <c r="M313" s="8" t="s">
        <v>327</v>
      </c>
      <c r="N313" s="8" t="s">
        <v>444</v>
      </c>
      <c r="O313" s="8" t="s">
        <v>488</v>
      </c>
      <c r="P313" s="8" t="s">
        <v>640</v>
      </c>
      <c r="Q313" s="8" t="s">
        <v>447</v>
      </c>
      <c r="R313" s="149" t="s">
        <v>469</v>
      </c>
      <c r="S313" s="8">
        <v>59</v>
      </c>
      <c r="T313" s="149">
        <v>54</v>
      </c>
      <c r="U313" s="8"/>
      <c r="V313" s="8"/>
      <c r="W313" s="8">
        <v>3.87</v>
      </c>
      <c r="X313" s="8">
        <v>0.87</v>
      </c>
      <c r="Y313" s="149" t="s">
        <v>448</v>
      </c>
      <c r="Z313" s="8"/>
      <c r="AA313" s="151"/>
      <c r="AB313" s="152"/>
      <c r="AC313" s="152"/>
      <c r="AD313" s="152"/>
      <c r="AE313" s="153"/>
      <c r="AF313" s="8"/>
      <c r="AG313" s="8"/>
      <c r="AH313" s="8"/>
      <c r="AI313" s="8"/>
      <c r="AJ313" s="8"/>
      <c r="AK313" s="149"/>
      <c r="AL313" s="8"/>
      <c r="AM313" s="8"/>
      <c r="AN313" s="149"/>
      <c r="AO313" s="154"/>
    </row>
    <row r="314" spans="1:41" s="70" customFormat="1">
      <c r="A314" s="70" t="s">
        <v>11</v>
      </c>
      <c r="B314" s="70" t="s">
        <v>412</v>
      </c>
      <c r="C314" s="70" t="s">
        <v>327</v>
      </c>
      <c r="D314" s="70" t="s">
        <v>204</v>
      </c>
      <c r="E314" s="70" t="s">
        <v>204</v>
      </c>
      <c r="F314" s="70" t="s">
        <v>221</v>
      </c>
      <c r="G314" s="70" t="s">
        <v>455</v>
      </c>
      <c r="H314" s="8">
        <v>-0.37530000000000002</v>
      </c>
      <c r="I314" s="8">
        <v>3.3099999999999997E-2</v>
      </c>
      <c r="J314" s="8">
        <f t="shared" si="35"/>
        <v>0.18193405398660251</v>
      </c>
      <c r="K314" s="8">
        <f t="shared" si="36"/>
        <v>-0.73189074581374092</v>
      </c>
      <c r="L314" s="149">
        <f t="shared" si="37"/>
        <v>-1.8709254186259128E-2</v>
      </c>
      <c r="M314" s="8" t="s">
        <v>430</v>
      </c>
      <c r="N314" s="8" t="s">
        <v>431</v>
      </c>
      <c r="O314" s="8" t="s">
        <v>488</v>
      </c>
      <c r="P314" s="8" t="s">
        <v>640</v>
      </c>
      <c r="Q314" s="8" t="s">
        <v>447</v>
      </c>
      <c r="R314" s="149" t="s">
        <v>469</v>
      </c>
      <c r="S314" s="8">
        <v>64</v>
      </c>
      <c r="T314" s="149">
        <v>47</v>
      </c>
      <c r="U314" s="8"/>
      <c r="V314" s="8"/>
      <c r="W314" s="8">
        <v>4.3600000000000003</v>
      </c>
      <c r="X314" s="8">
        <v>0.74</v>
      </c>
      <c r="Y314" s="149" t="s">
        <v>448</v>
      </c>
      <c r="Z314" s="8"/>
      <c r="AA314" s="151"/>
      <c r="AB314" s="152"/>
      <c r="AC314" s="152"/>
      <c r="AD314" s="152"/>
      <c r="AE314" s="153"/>
      <c r="AF314" s="8"/>
      <c r="AG314" s="8"/>
      <c r="AH314" s="8"/>
      <c r="AI314" s="8"/>
      <c r="AJ314" s="8"/>
      <c r="AK314" s="149"/>
      <c r="AL314" s="8"/>
      <c r="AM314" s="8"/>
      <c r="AN314" s="149"/>
      <c r="AO314" s="154"/>
    </row>
    <row r="315" spans="1:41" s="98" customFormat="1" ht="16" thickBot="1">
      <c r="G315" s="98" t="s">
        <v>458</v>
      </c>
      <c r="H315" s="98">
        <v>-0.37140000000000001</v>
      </c>
      <c r="I315" s="98">
        <v>4.1599999999999998E-2</v>
      </c>
      <c r="J315" s="98">
        <f t="shared" si="35"/>
        <v>0.20396078054371139</v>
      </c>
      <c r="K315" s="98">
        <f t="shared" si="36"/>
        <v>-0.77116312986567426</v>
      </c>
      <c r="L315" s="150">
        <f t="shared" si="37"/>
        <v>2.8363129865674297E-2</v>
      </c>
      <c r="M315" s="98" t="s">
        <v>327</v>
      </c>
      <c r="N315" s="98" t="s">
        <v>431</v>
      </c>
      <c r="O315" s="98" t="s">
        <v>488</v>
      </c>
      <c r="P315" s="98" t="s">
        <v>640</v>
      </c>
      <c r="Q315" s="98" t="s">
        <v>447</v>
      </c>
      <c r="R315" s="150" t="s">
        <v>469</v>
      </c>
      <c r="S315" s="98">
        <v>59</v>
      </c>
      <c r="T315" s="150">
        <v>51</v>
      </c>
      <c r="W315" s="98">
        <v>4.04</v>
      </c>
      <c r="X315" s="98">
        <v>0.96</v>
      </c>
      <c r="Y315" s="150" t="s">
        <v>448</v>
      </c>
      <c r="AA315" s="191"/>
      <c r="AB315" s="192"/>
      <c r="AC315" s="192"/>
      <c r="AD315" s="192"/>
      <c r="AE315" s="193"/>
      <c r="AK315" s="150"/>
      <c r="AN315" s="150"/>
      <c r="AO315" s="19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pane xSplit="1" topLeftCell="B1" activePane="topRight" state="frozen"/>
      <selection pane="topRight" activeCell="A23" sqref="A23"/>
    </sheetView>
  </sheetViews>
  <sheetFormatPr baseColWidth="10" defaultRowHeight="15" x14ac:dyDescent="0"/>
  <cols>
    <col min="1" max="1" width="52.33203125" bestFit="1" customWidth="1"/>
    <col min="2" max="2" width="40.5" style="166" bestFit="1" customWidth="1"/>
    <col min="3" max="3" width="40.5" bestFit="1" customWidth="1"/>
    <col min="4" max="4" width="40.5" customWidth="1"/>
    <col min="5" max="5" width="31.6640625" bestFit="1" customWidth="1"/>
    <col min="6" max="6" width="40.5" bestFit="1" customWidth="1"/>
    <col min="7" max="7" width="55.5" bestFit="1" customWidth="1"/>
    <col min="8" max="8" width="53.5" bestFit="1" customWidth="1"/>
    <col min="9" max="9" width="40.5" style="166" bestFit="1" customWidth="1"/>
    <col min="10" max="10" width="51.33203125" style="166" customWidth="1"/>
    <col min="11" max="11" width="40.5" style="166" bestFit="1" customWidth="1"/>
  </cols>
  <sheetData>
    <row r="1" spans="1:11" s="9" customFormat="1">
      <c r="A1" s="119" t="s">
        <v>495</v>
      </c>
      <c r="B1" s="155" t="s">
        <v>432</v>
      </c>
      <c r="C1" s="1" t="s">
        <v>456</v>
      </c>
      <c r="D1" s="1" t="s">
        <v>636</v>
      </c>
      <c r="E1" s="1" t="s">
        <v>467</v>
      </c>
      <c r="F1" s="1" t="s">
        <v>471</v>
      </c>
      <c r="G1" s="1" t="s">
        <v>475</v>
      </c>
      <c r="H1" s="1" t="s">
        <v>477</v>
      </c>
      <c r="I1" s="148" t="s">
        <v>480</v>
      </c>
      <c r="J1" s="148" t="s">
        <v>485</v>
      </c>
      <c r="K1" s="2" t="s">
        <v>488</v>
      </c>
    </row>
    <row r="2" spans="1:11" s="9" customFormat="1">
      <c r="A2" s="120" t="s">
        <v>340</v>
      </c>
      <c r="B2" s="156"/>
      <c r="C2" s="99"/>
      <c r="D2" s="99"/>
      <c r="E2" s="99"/>
      <c r="F2" s="99"/>
      <c r="G2" s="99"/>
      <c r="H2" s="99"/>
      <c r="I2" s="156"/>
      <c r="J2" s="156"/>
      <c r="K2" s="169"/>
    </row>
    <row r="3" spans="1:11" s="9" customFormat="1">
      <c r="A3" s="121" t="s">
        <v>496</v>
      </c>
      <c r="B3" s="156" t="s">
        <v>497</v>
      </c>
      <c r="C3" s="99" t="s">
        <v>497</v>
      </c>
      <c r="D3" s="99" t="s">
        <v>497</v>
      </c>
      <c r="E3" s="99" t="s">
        <v>497</v>
      </c>
      <c r="F3" s="99" t="s">
        <v>497</v>
      </c>
      <c r="G3" s="99" t="s">
        <v>497</v>
      </c>
      <c r="H3" s="99" t="s">
        <v>497</v>
      </c>
      <c r="I3" s="156" t="s">
        <v>497</v>
      </c>
      <c r="J3" s="156" t="s">
        <v>497</v>
      </c>
      <c r="K3" s="170" t="s">
        <v>497</v>
      </c>
    </row>
    <row r="4" spans="1:11" s="9" customFormat="1">
      <c r="A4" s="121" t="s">
        <v>499</v>
      </c>
      <c r="B4" s="156" t="s">
        <v>497</v>
      </c>
      <c r="C4" s="99" t="s">
        <v>497</v>
      </c>
      <c r="D4" s="99" t="s">
        <v>497</v>
      </c>
      <c r="E4" s="99" t="s">
        <v>497</v>
      </c>
      <c r="F4" s="99" t="s">
        <v>497</v>
      </c>
      <c r="G4" s="99" t="s">
        <v>498</v>
      </c>
      <c r="H4" s="99" t="s">
        <v>497</v>
      </c>
      <c r="I4" s="156" t="s">
        <v>497</v>
      </c>
      <c r="J4" s="156" t="s">
        <v>497</v>
      </c>
      <c r="K4" s="170" t="s">
        <v>497</v>
      </c>
    </row>
    <row r="5" spans="1:11" s="9" customFormat="1">
      <c r="A5" s="121" t="s">
        <v>500</v>
      </c>
      <c r="B5" s="156" t="s">
        <v>497</v>
      </c>
      <c r="C5" s="99" t="s">
        <v>497</v>
      </c>
      <c r="D5" s="99" t="s">
        <v>497</v>
      </c>
      <c r="E5" s="99" t="s">
        <v>497</v>
      </c>
      <c r="F5" s="99" t="s">
        <v>497</v>
      </c>
      <c r="G5" s="99" t="s">
        <v>498</v>
      </c>
      <c r="H5" s="99" t="s">
        <v>497</v>
      </c>
      <c r="I5" s="156" t="s">
        <v>497</v>
      </c>
      <c r="J5" s="156" t="s">
        <v>497</v>
      </c>
      <c r="K5" s="170" t="s">
        <v>497</v>
      </c>
    </row>
    <row r="6" spans="1:11" s="9" customFormat="1">
      <c r="A6" s="121" t="s">
        <v>501</v>
      </c>
      <c r="B6" s="156" t="s">
        <v>498</v>
      </c>
      <c r="C6" s="99" t="s">
        <v>498</v>
      </c>
      <c r="D6" s="99" t="s">
        <v>497</v>
      </c>
      <c r="E6" s="99" t="s">
        <v>498</v>
      </c>
      <c r="F6" s="99" t="s">
        <v>498</v>
      </c>
      <c r="G6" s="99" t="s">
        <v>498</v>
      </c>
      <c r="H6" s="99" t="s">
        <v>498</v>
      </c>
      <c r="I6" s="156" t="s">
        <v>498</v>
      </c>
      <c r="J6" s="156" t="s">
        <v>498</v>
      </c>
      <c r="K6" s="170" t="s">
        <v>498</v>
      </c>
    </row>
    <row r="7" spans="1:11" s="9" customFormat="1">
      <c r="A7" s="121" t="s">
        <v>502</v>
      </c>
      <c r="B7" s="156" t="s">
        <v>497</v>
      </c>
      <c r="C7" s="99" t="s">
        <v>497</v>
      </c>
      <c r="D7" s="99" t="s">
        <v>497</v>
      </c>
      <c r="E7" s="99" t="s">
        <v>497</v>
      </c>
      <c r="F7" s="99" t="s">
        <v>497</v>
      </c>
      <c r="G7" s="99" t="s">
        <v>497</v>
      </c>
      <c r="H7" s="99" t="s">
        <v>497</v>
      </c>
      <c r="I7" s="156" t="s">
        <v>497</v>
      </c>
      <c r="J7" s="156" t="s">
        <v>497</v>
      </c>
      <c r="K7" s="170" t="s">
        <v>497</v>
      </c>
    </row>
    <row r="8" spans="1:11" s="9" customFormat="1">
      <c r="A8" s="121"/>
      <c r="B8" s="156"/>
      <c r="C8" s="99"/>
      <c r="D8" s="99"/>
      <c r="E8" s="99"/>
      <c r="F8" s="99"/>
      <c r="G8" s="99"/>
      <c r="H8" s="99"/>
      <c r="I8" s="156"/>
      <c r="J8" s="156"/>
      <c r="K8" s="170"/>
    </row>
    <row r="9" spans="1:11" s="9" customFormat="1" ht="31" thickBot="1">
      <c r="A9" s="122"/>
      <c r="B9" s="157" t="s">
        <v>504</v>
      </c>
      <c r="C9" s="123" t="s">
        <v>504</v>
      </c>
      <c r="D9" s="124" t="s">
        <v>497</v>
      </c>
      <c r="E9" s="123" t="s">
        <v>504</v>
      </c>
      <c r="F9" s="123" t="s">
        <v>504</v>
      </c>
      <c r="G9" s="124" t="s">
        <v>505</v>
      </c>
      <c r="H9" s="123" t="s">
        <v>504</v>
      </c>
      <c r="I9" s="157" t="s">
        <v>504</v>
      </c>
      <c r="J9" s="157" t="s">
        <v>504</v>
      </c>
      <c r="K9" s="171" t="s">
        <v>504</v>
      </c>
    </row>
    <row r="10" spans="1:11" s="9" customFormat="1" ht="16" thickTop="1">
      <c r="A10" s="120" t="s">
        <v>506</v>
      </c>
      <c r="B10" s="156"/>
      <c r="C10" s="99"/>
      <c r="D10" s="99"/>
      <c r="E10" s="99"/>
      <c r="F10" s="99"/>
      <c r="G10" s="99"/>
      <c r="H10" s="99"/>
      <c r="I10" s="156"/>
      <c r="J10" s="156"/>
      <c r="K10" s="170"/>
    </row>
    <row r="11" spans="1:11" s="9" customFormat="1">
      <c r="A11" s="121" t="s">
        <v>507</v>
      </c>
      <c r="B11" s="156" t="s">
        <v>497</v>
      </c>
      <c r="C11" s="99" t="s">
        <v>497</v>
      </c>
      <c r="D11" s="99" t="s">
        <v>497</v>
      </c>
      <c r="E11" s="99" t="s">
        <v>497</v>
      </c>
      <c r="F11" s="99" t="s">
        <v>497</v>
      </c>
      <c r="G11" s="99" t="s">
        <v>494</v>
      </c>
      <c r="H11" s="99" t="s">
        <v>497</v>
      </c>
      <c r="I11" s="156" t="s">
        <v>497</v>
      </c>
      <c r="J11" s="156" t="s">
        <v>497</v>
      </c>
      <c r="K11" s="170" t="s">
        <v>497</v>
      </c>
    </row>
    <row r="12" spans="1:11" s="9" customFormat="1">
      <c r="A12" s="121" t="s">
        <v>508</v>
      </c>
      <c r="B12" s="156" t="s">
        <v>497</v>
      </c>
      <c r="C12" s="99" t="s">
        <v>497</v>
      </c>
      <c r="D12" s="99" t="s">
        <v>497</v>
      </c>
      <c r="E12" s="99" t="s">
        <v>497</v>
      </c>
      <c r="F12" s="99" t="s">
        <v>497</v>
      </c>
      <c r="G12" s="99" t="s">
        <v>494</v>
      </c>
      <c r="H12" s="99" t="s">
        <v>497</v>
      </c>
      <c r="I12" s="156" t="s">
        <v>497</v>
      </c>
      <c r="J12" s="156" t="s">
        <v>498</v>
      </c>
      <c r="K12" s="170" t="s">
        <v>498</v>
      </c>
    </row>
    <row r="13" spans="1:11" s="9" customFormat="1">
      <c r="A13" s="121" t="s">
        <v>651</v>
      </c>
      <c r="B13" s="156" t="s">
        <v>497</v>
      </c>
      <c r="C13" s="99" t="s">
        <v>497</v>
      </c>
      <c r="D13" s="99" t="s">
        <v>497</v>
      </c>
      <c r="E13" s="99" t="s">
        <v>497</v>
      </c>
      <c r="F13" s="99" t="s">
        <v>497</v>
      </c>
      <c r="G13" s="99" t="s">
        <v>494</v>
      </c>
      <c r="H13" s="99" t="s">
        <v>497</v>
      </c>
      <c r="I13" s="156" t="s">
        <v>497</v>
      </c>
      <c r="J13" s="156" t="s">
        <v>498</v>
      </c>
      <c r="K13" s="170" t="s">
        <v>498</v>
      </c>
    </row>
    <row r="14" spans="1:11" s="9" customFormat="1">
      <c r="A14" s="121" t="s">
        <v>509</v>
      </c>
      <c r="B14" s="156" t="s">
        <v>497</v>
      </c>
      <c r="C14" s="99" t="s">
        <v>497</v>
      </c>
      <c r="D14" s="99" t="s">
        <v>498</v>
      </c>
      <c r="E14" s="14" t="s">
        <v>497</v>
      </c>
      <c r="F14" s="99" t="s">
        <v>497</v>
      </c>
      <c r="G14" s="99" t="s">
        <v>498</v>
      </c>
      <c r="H14" s="99" t="s">
        <v>497</v>
      </c>
      <c r="I14" s="156" t="s">
        <v>497</v>
      </c>
      <c r="J14" s="156" t="s">
        <v>497</v>
      </c>
      <c r="K14" s="170" t="s">
        <v>497</v>
      </c>
    </row>
    <row r="15" spans="1:11" s="9" customFormat="1">
      <c r="A15" s="121"/>
      <c r="B15" s="156"/>
      <c r="C15" s="99"/>
      <c r="D15" s="99"/>
      <c r="E15" s="99"/>
      <c r="F15" s="99"/>
      <c r="G15" s="99"/>
      <c r="H15" s="99"/>
      <c r="I15" s="156"/>
      <c r="J15" s="168"/>
      <c r="K15" s="172"/>
    </row>
    <row r="16" spans="1:11" s="26" customFormat="1" ht="31" thickBot="1">
      <c r="A16" s="125"/>
      <c r="B16" s="158" t="s">
        <v>497</v>
      </c>
      <c r="C16" s="124" t="s">
        <v>497</v>
      </c>
      <c r="D16" s="124" t="s">
        <v>510</v>
      </c>
      <c r="E16" s="124" t="s">
        <v>497</v>
      </c>
      <c r="F16" s="124" t="s">
        <v>497</v>
      </c>
      <c r="G16" s="124" t="s">
        <v>510</v>
      </c>
      <c r="H16" s="124" t="s">
        <v>497</v>
      </c>
      <c r="I16" s="158" t="s">
        <v>497</v>
      </c>
      <c r="J16" s="158" t="s">
        <v>528</v>
      </c>
      <c r="K16" s="173" t="s">
        <v>528</v>
      </c>
    </row>
    <row r="17" spans="1:11" s="9" customFormat="1" ht="16" thickTop="1">
      <c r="A17" s="120" t="s">
        <v>511</v>
      </c>
      <c r="B17" s="156"/>
      <c r="C17" s="99"/>
      <c r="D17" s="99"/>
      <c r="E17" s="99"/>
      <c r="F17" s="99"/>
      <c r="G17" s="99"/>
      <c r="H17" s="99"/>
      <c r="I17" s="156"/>
      <c r="J17" s="156"/>
      <c r="K17" s="170"/>
    </row>
    <row r="18" spans="1:11" s="9" customFormat="1">
      <c r="A18" s="121" t="s">
        <v>512</v>
      </c>
      <c r="B18" s="159" t="s">
        <v>497</v>
      </c>
      <c r="C18" s="126" t="s">
        <v>497</v>
      </c>
      <c r="D18" s="126" t="s">
        <v>497</v>
      </c>
      <c r="E18" s="126" t="s">
        <v>497</v>
      </c>
      <c r="F18" s="126" t="s">
        <v>498</v>
      </c>
      <c r="G18" s="126" t="s">
        <v>498</v>
      </c>
      <c r="H18" s="126" t="s">
        <v>497</v>
      </c>
      <c r="I18" s="167" t="s">
        <v>497</v>
      </c>
      <c r="J18" s="167" t="s">
        <v>497</v>
      </c>
      <c r="K18" s="170" t="s">
        <v>497</v>
      </c>
    </row>
    <row r="19" spans="1:11" s="9" customFormat="1">
      <c r="A19" s="121" t="s">
        <v>513</v>
      </c>
      <c r="B19" s="159" t="s">
        <v>497</v>
      </c>
      <c r="C19" s="126" t="s">
        <v>497</v>
      </c>
      <c r="D19" s="126" t="s">
        <v>497</v>
      </c>
      <c r="E19" s="126" t="s">
        <v>497</v>
      </c>
      <c r="F19" s="126" t="s">
        <v>497</v>
      </c>
      <c r="G19" s="126" t="s">
        <v>498</v>
      </c>
      <c r="H19" s="126" t="s">
        <v>497</v>
      </c>
      <c r="I19" s="167" t="s">
        <v>497</v>
      </c>
      <c r="J19" s="167" t="s">
        <v>497</v>
      </c>
      <c r="K19" s="170" t="s">
        <v>497</v>
      </c>
    </row>
    <row r="20" spans="1:11" s="9" customFormat="1">
      <c r="A20" s="127" t="s">
        <v>503</v>
      </c>
      <c r="B20" s="148"/>
      <c r="C20" s="1"/>
      <c r="D20" s="1"/>
      <c r="E20" s="1"/>
      <c r="F20" s="1"/>
      <c r="G20" s="1"/>
      <c r="H20" s="1"/>
      <c r="I20" s="148"/>
      <c r="J20" s="148"/>
      <c r="K20" s="2"/>
    </row>
    <row r="21" spans="1:11" s="9" customFormat="1" ht="16" thickBot="1">
      <c r="A21" s="128"/>
      <c r="B21" s="160" t="s">
        <v>497</v>
      </c>
      <c r="C21" s="129" t="s">
        <v>497</v>
      </c>
      <c r="D21" s="129" t="s">
        <v>497</v>
      </c>
      <c r="E21" s="129" t="s">
        <v>497</v>
      </c>
      <c r="F21" s="129" t="s">
        <v>514</v>
      </c>
      <c r="G21" s="129" t="s">
        <v>515</v>
      </c>
      <c r="H21" s="129" t="s">
        <v>497</v>
      </c>
      <c r="I21" s="160" t="s">
        <v>497</v>
      </c>
      <c r="J21" s="160" t="s">
        <v>497</v>
      </c>
      <c r="K21" s="174" t="s">
        <v>497</v>
      </c>
    </row>
    <row r="22" spans="1:11" s="9" customFormat="1" ht="16" thickTop="1">
      <c r="A22" s="120" t="s">
        <v>516</v>
      </c>
      <c r="B22" s="156"/>
      <c r="C22" s="99"/>
      <c r="D22" s="99"/>
      <c r="E22" s="99"/>
      <c r="F22" s="99"/>
      <c r="G22" s="99"/>
      <c r="H22" s="99"/>
      <c r="I22" s="156"/>
      <c r="J22" s="156"/>
      <c r="K22" s="170"/>
    </row>
    <row r="23" spans="1:11" s="9" customFormat="1">
      <c r="A23" s="121" t="s">
        <v>517</v>
      </c>
      <c r="B23" s="156" t="s">
        <v>498</v>
      </c>
      <c r="C23" s="99" t="s">
        <v>498</v>
      </c>
      <c r="D23" s="99" t="s">
        <v>498</v>
      </c>
      <c r="E23" s="99" t="s">
        <v>497</v>
      </c>
      <c r="F23" s="99" t="s">
        <v>498</v>
      </c>
      <c r="G23" s="99" t="s">
        <v>497</v>
      </c>
      <c r="H23" s="99" t="s">
        <v>497</v>
      </c>
      <c r="I23" s="156" t="s">
        <v>498</v>
      </c>
      <c r="J23" s="156" t="s">
        <v>498</v>
      </c>
      <c r="K23" s="170" t="s">
        <v>498</v>
      </c>
    </row>
    <row r="24" spans="1:11" s="9" customFormat="1">
      <c r="A24" s="121" t="s">
        <v>518</v>
      </c>
      <c r="B24" s="159" t="s">
        <v>498</v>
      </c>
      <c r="C24" s="126" t="s">
        <v>498</v>
      </c>
      <c r="D24" s="126" t="s">
        <v>498</v>
      </c>
      <c r="E24" s="126" t="s">
        <v>497</v>
      </c>
      <c r="F24" s="126" t="s">
        <v>498</v>
      </c>
      <c r="G24" s="126" t="s">
        <v>498</v>
      </c>
      <c r="H24" s="99" t="s">
        <v>497</v>
      </c>
      <c r="I24" s="167" t="s">
        <v>498</v>
      </c>
      <c r="J24" s="167" t="s">
        <v>498</v>
      </c>
      <c r="K24" s="170" t="s">
        <v>498</v>
      </c>
    </row>
    <row r="25" spans="1:11" s="9" customFormat="1">
      <c r="A25" s="127" t="s">
        <v>519</v>
      </c>
      <c r="B25" s="161"/>
      <c r="C25" s="130"/>
      <c r="D25" s="130"/>
      <c r="E25" s="130"/>
      <c r="F25" s="130"/>
      <c r="G25" s="130"/>
      <c r="H25" s="130"/>
      <c r="I25" s="161"/>
      <c r="J25" s="161"/>
      <c r="K25" s="175"/>
    </row>
    <row r="26" spans="1:11" s="9" customFormat="1" ht="31" thickBot="1">
      <c r="A26" s="122"/>
      <c r="B26" s="157" t="s">
        <v>520</v>
      </c>
      <c r="C26" s="123" t="s">
        <v>520</v>
      </c>
      <c r="D26" s="123" t="s">
        <v>520</v>
      </c>
      <c r="E26" s="129" t="s">
        <v>497</v>
      </c>
      <c r="F26" s="123" t="s">
        <v>520</v>
      </c>
      <c r="G26" s="124" t="s">
        <v>521</v>
      </c>
      <c r="H26" s="124" t="s">
        <v>497</v>
      </c>
      <c r="I26" s="157" t="s">
        <v>520</v>
      </c>
      <c r="J26" s="157" t="s">
        <v>520</v>
      </c>
      <c r="K26" s="171" t="s">
        <v>520</v>
      </c>
    </row>
    <row r="27" spans="1:11" s="70" customFormat="1" ht="16" thickTop="1">
      <c r="A27" s="188" t="s">
        <v>602</v>
      </c>
      <c r="B27" s="162"/>
      <c r="C27" s="162"/>
      <c r="D27" s="162"/>
      <c r="E27" s="162"/>
      <c r="F27" s="162"/>
      <c r="G27" s="189"/>
      <c r="H27" s="189"/>
      <c r="I27" s="162"/>
      <c r="J27" s="162"/>
      <c r="K27" s="176"/>
    </row>
    <row r="28" spans="1:11" s="70" customFormat="1">
      <c r="A28" s="190" t="s">
        <v>603</v>
      </c>
      <c r="B28" s="159" t="s">
        <v>497</v>
      </c>
      <c r="C28" s="167" t="s">
        <v>497</v>
      </c>
      <c r="D28" s="167" t="s">
        <v>497</v>
      </c>
      <c r="E28" s="167" t="s">
        <v>497</v>
      </c>
      <c r="F28" s="167" t="s">
        <v>497</v>
      </c>
      <c r="G28" s="167" t="s">
        <v>497</v>
      </c>
      <c r="H28" s="167" t="s">
        <v>497</v>
      </c>
      <c r="I28" s="167" t="s">
        <v>497</v>
      </c>
      <c r="J28" s="167" t="s">
        <v>497</v>
      </c>
      <c r="K28" s="170" t="s">
        <v>497</v>
      </c>
    </row>
    <row r="29" spans="1:11" s="70" customFormat="1">
      <c r="A29" s="190" t="s">
        <v>604</v>
      </c>
      <c r="B29" s="159" t="s">
        <v>497</v>
      </c>
      <c r="C29" s="167" t="s">
        <v>497</v>
      </c>
      <c r="D29" s="167" t="s">
        <v>497</v>
      </c>
      <c r="E29" s="167" t="s">
        <v>497</v>
      </c>
      <c r="F29" s="167" t="s">
        <v>497</v>
      </c>
      <c r="G29" s="167" t="s">
        <v>497</v>
      </c>
      <c r="H29" s="167" t="s">
        <v>497</v>
      </c>
      <c r="I29" s="167" t="s">
        <v>497</v>
      </c>
      <c r="J29" s="167" t="s">
        <v>497</v>
      </c>
      <c r="K29" s="170" t="s">
        <v>498</v>
      </c>
    </row>
    <row r="30" spans="1:11" s="70" customFormat="1">
      <c r="A30" s="175" t="s">
        <v>605</v>
      </c>
      <c r="B30" s="163" t="s">
        <v>497</v>
      </c>
      <c r="C30" s="161" t="s">
        <v>497</v>
      </c>
      <c r="D30" s="161" t="s">
        <v>497</v>
      </c>
      <c r="E30" s="161" t="s">
        <v>497</v>
      </c>
      <c r="F30" s="161" t="s">
        <v>497</v>
      </c>
      <c r="G30" s="161" t="s">
        <v>497</v>
      </c>
      <c r="H30" s="161" t="s">
        <v>497</v>
      </c>
      <c r="I30" s="161" t="s">
        <v>497</v>
      </c>
      <c r="J30" s="161" t="s">
        <v>497</v>
      </c>
      <c r="K30" s="175" t="s">
        <v>497</v>
      </c>
    </row>
    <row r="31" spans="1:11" s="70" customFormat="1" ht="16" thickBot="1">
      <c r="A31" s="170"/>
      <c r="B31" s="160" t="s">
        <v>497</v>
      </c>
      <c r="C31" s="160" t="s">
        <v>497</v>
      </c>
      <c r="D31" s="160" t="s">
        <v>497</v>
      </c>
      <c r="E31" s="160" t="s">
        <v>497</v>
      </c>
      <c r="F31" s="160" t="s">
        <v>497</v>
      </c>
      <c r="G31" s="160" t="s">
        <v>497</v>
      </c>
      <c r="H31" s="160" t="s">
        <v>497</v>
      </c>
      <c r="I31" s="160" t="s">
        <v>497</v>
      </c>
      <c r="J31" s="160" t="s">
        <v>497</v>
      </c>
      <c r="K31" s="174" t="s">
        <v>649</v>
      </c>
    </row>
    <row r="32" spans="1:11" s="9" customFormat="1" ht="16" thickTop="1">
      <c r="A32" s="131" t="s">
        <v>522</v>
      </c>
      <c r="B32" s="164" t="s">
        <v>523</v>
      </c>
      <c r="C32" s="132" t="s">
        <v>523</v>
      </c>
      <c r="D32" s="132" t="s">
        <v>524</v>
      </c>
      <c r="E32" s="132" t="s">
        <v>647</v>
      </c>
      <c r="F32" s="132" t="s">
        <v>524</v>
      </c>
      <c r="G32" s="132" t="s">
        <v>524</v>
      </c>
      <c r="H32" s="132" t="s">
        <v>647</v>
      </c>
      <c r="I32" s="164" t="s">
        <v>523</v>
      </c>
      <c r="J32" s="164" t="s">
        <v>524</v>
      </c>
      <c r="K32" s="177" t="s">
        <v>524</v>
      </c>
    </row>
    <row r="33" spans="1:11" s="9" customFormat="1" ht="91" thickBot="1">
      <c r="A33" s="133" t="s">
        <v>525</v>
      </c>
      <c r="B33" s="165" t="s">
        <v>526</v>
      </c>
      <c r="C33" s="134" t="s">
        <v>526</v>
      </c>
      <c r="D33" s="134" t="s">
        <v>646</v>
      </c>
      <c r="E33" s="134" t="s">
        <v>648</v>
      </c>
      <c r="F33" s="134" t="s">
        <v>628</v>
      </c>
      <c r="G33" s="134" t="s">
        <v>527</v>
      </c>
      <c r="H33" s="134" t="s">
        <v>648</v>
      </c>
      <c r="I33" s="165" t="s">
        <v>526</v>
      </c>
      <c r="J33" s="165" t="s">
        <v>529</v>
      </c>
      <c r="K33" s="178" t="s">
        <v>650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tabSelected="1" workbookViewId="0">
      <pane ySplit="1" topLeftCell="A2" activePane="bottomLeft" state="frozen"/>
      <selection pane="bottomLeft" activeCell="L45" sqref="L45"/>
    </sheetView>
  </sheetViews>
  <sheetFormatPr baseColWidth="10" defaultRowHeight="15" x14ac:dyDescent="0"/>
  <cols>
    <col min="1" max="1" width="19.5" style="9" bestFit="1" customWidth="1"/>
    <col min="2" max="2" width="12.83203125" style="9" bestFit="1" customWidth="1"/>
    <col min="3" max="3" width="12.1640625" style="9" bestFit="1" customWidth="1"/>
    <col min="4" max="4" width="12.1640625" style="9" customWidth="1"/>
    <col min="5" max="5" width="13" style="9" bestFit="1" customWidth="1"/>
    <col min="6" max="6" width="9.5" style="9" bestFit="1" customWidth="1"/>
    <col min="7" max="7" width="11.6640625" style="9" bestFit="1" customWidth="1"/>
    <col min="8" max="8" width="21.1640625" style="9" bestFit="1" customWidth="1"/>
    <col min="9" max="9" width="15.1640625" style="9" bestFit="1" customWidth="1"/>
    <col min="10" max="10" width="7.33203125" style="9" bestFit="1" customWidth="1"/>
    <col min="11" max="11" width="4" style="9" bestFit="1" customWidth="1"/>
    <col min="12" max="12" width="8.1640625" style="12" bestFit="1" customWidth="1"/>
    <col min="13" max="20" width="11.6640625" style="9" bestFit="1" customWidth="1"/>
    <col min="21" max="16384" width="10.83203125" style="9"/>
  </cols>
  <sheetData>
    <row r="1" spans="1:24" s="70" customFormat="1">
      <c r="A1" s="148" t="s">
        <v>569</v>
      </c>
      <c r="B1" s="148" t="s">
        <v>570</v>
      </c>
      <c r="C1" s="179" t="s">
        <v>571</v>
      </c>
      <c r="D1" s="179" t="s">
        <v>572</v>
      </c>
      <c r="E1" s="148" t="s">
        <v>573</v>
      </c>
      <c r="F1" s="148" t="s">
        <v>574</v>
      </c>
      <c r="G1" s="148" t="s">
        <v>578</v>
      </c>
      <c r="H1" s="148" t="s">
        <v>575</v>
      </c>
      <c r="I1" s="148" t="s">
        <v>576</v>
      </c>
      <c r="J1" s="148" t="s">
        <v>589</v>
      </c>
      <c r="K1" s="148" t="s">
        <v>577</v>
      </c>
      <c r="L1" s="2" t="s">
        <v>597</v>
      </c>
      <c r="M1" s="148" t="s">
        <v>583</v>
      </c>
      <c r="N1" s="148" t="s">
        <v>584</v>
      </c>
      <c r="O1" s="148" t="s">
        <v>585</v>
      </c>
      <c r="P1" s="148" t="s">
        <v>586</v>
      </c>
      <c r="Q1" s="148" t="s">
        <v>587</v>
      </c>
      <c r="R1" s="148" t="s">
        <v>588</v>
      </c>
      <c r="S1" s="148" t="s">
        <v>598</v>
      </c>
      <c r="T1" s="148" t="s">
        <v>599</v>
      </c>
      <c r="U1" s="148" t="s">
        <v>642</v>
      </c>
      <c r="V1" s="148" t="s">
        <v>643</v>
      </c>
      <c r="W1" s="148" t="s">
        <v>644</v>
      </c>
      <c r="X1" s="148" t="s">
        <v>645</v>
      </c>
    </row>
    <row r="2" spans="1:24" s="70" customFormat="1">
      <c r="A2" s="70" t="s">
        <v>213</v>
      </c>
      <c r="B2" s="70">
        <v>-0.94476105032135205</v>
      </c>
      <c r="C2" s="70">
        <v>0.62902607327072702</v>
      </c>
      <c r="D2" s="70">
        <f>SQRT(C2)</f>
        <v>0.79311163985325983</v>
      </c>
      <c r="E2" s="70" t="s">
        <v>432</v>
      </c>
      <c r="F2" s="70" t="s">
        <v>580</v>
      </c>
      <c r="G2" s="70" t="s">
        <v>421</v>
      </c>
      <c r="H2" s="70" t="s">
        <v>412</v>
      </c>
      <c r="I2" s="70" t="s">
        <v>327</v>
      </c>
      <c r="J2" s="70" t="s">
        <v>581</v>
      </c>
      <c r="K2" s="70" t="s">
        <v>581</v>
      </c>
      <c r="L2" s="149" t="s">
        <v>581</v>
      </c>
      <c r="M2" s="70" t="s">
        <v>581</v>
      </c>
      <c r="N2" s="70" t="s">
        <v>581</v>
      </c>
      <c r="O2" s="70" t="s">
        <v>581</v>
      </c>
      <c r="P2" s="70" t="s">
        <v>581</v>
      </c>
      <c r="Q2" s="70" t="s">
        <v>581</v>
      </c>
      <c r="R2" s="70" t="s">
        <v>494</v>
      </c>
      <c r="S2" s="70" t="s">
        <v>494</v>
      </c>
      <c r="T2" s="70" t="s">
        <v>494</v>
      </c>
      <c r="U2" s="70" t="s">
        <v>494</v>
      </c>
      <c r="V2" s="70" t="s">
        <v>494</v>
      </c>
      <c r="W2" s="70" t="s">
        <v>494</v>
      </c>
      <c r="X2" s="70" t="s">
        <v>494</v>
      </c>
    </row>
    <row r="3" spans="1:24" s="70" customFormat="1" ht="16" thickBot="1">
      <c r="A3" s="180" t="s">
        <v>14</v>
      </c>
      <c r="B3" s="180">
        <v>-0.7163486</v>
      </c>
      <c r="C3" s="180">
        <v>0.2033588328</v>
      </c>
      <c r="D3" s="180">
        <f t="shared" ref="D3:D79" si="0">SQRT(C3)</f>
        <v>0.45095324901812162</v>
      </c>
      <c r="E3" s="180" t="s">
        <v>432</v>
      </c>
      <c r="F3" s="180" t="s">
        <v>580</v>
      </c>
      <c r="G3" s="180" t="s">
        <v>10</v>
      </c>
      <c r="H3" s="180" t="s">
        <v>412</v>
      </c>
      <c r="I3" s="180" t="s">
        <v>327</v>
      </c>
      <c r="J3" s="180" t="s">
        <v>581</v>
      </c>
      <c r="K3" s="180" t="s">
        <v>581</v>
      </c>
      <c r="L3" s="181" t="s">
        <v>581</v>
      </c>
      <c r="M3" s="180" t="s">
        <v>581</v>
      </c>
      <c r="N3" s="180" t="s">
        <v>581</v>
      </c>
      <c r="O3" s="180" t="s">
        <v>581</v>
      </c>
      <c r="P3" s="180" t="s">
        <v>581</v>
      </c>
      <c r="Q3" s="180" t="s">
        <v>581</v>
      </c>
      <c r="R3" s="180" t="s">
        <v>494</v>
      </c>
      <c r="S3" s="180" t="s">
        <v>494</v>
      </c>
      <c r="T3" s="180" t="s">
        <v>494</v>
      </c>
      <c r="U3" s="180" t="s">
        <v>494</v>
      </c>
      <c r="V3" s="180" t="s">
        <v>494</v>
      </c>
      <c r="W3" s="180" t="s">
        <v>494</v>
      </c>
      <c r="X3" s="180" t="s">
        <v>494</v>
      </c>
    </row>
    <row r="4" spans="1:24" s="70" customFormat="1" ht="16" thickTop="1">
      <c r="A4" s="70" t="s">
        <v>6</v>
      </c>
      <c r="B4" s="70">
        <v>-2.4358892159096701E-2</v>
      </c>
      <c r="C4" s="70">
        <v>0.16316696377405199</v>
      </c>
      <c r="D4" s="70">
        <f t="shared" si="0"/>
        <v>0.40393930704259517</v>
      </c>
      <c r="E4" s="70" t="s">
        <v>432</v>
      </c>
      <c r="F4" s="70" t="s">
        <v>579</v>
      </c>
      <c r="G4" s="70" t="s">
        <v>10</v>
      </c>
      <c r="H4" s="70" t="s">
        <v>384</v>
      </c>
      <c r="I4" s="70" t="s">
        <v>327</v>
      </c>
      <c r="J4" s="70" t="s">
        <v>581</v>
      </c>
      <c r="K4" s="70" t="s">
        <v>581</v>
      </c>
      <c r="L4" s="149" t="s">
        <v>581</v>
      </c>
      <c r="M4" s="70" t="s">
        <v>581</v>
      </c>
      <c r="N4" s="70" t="s">
        <v>581</v>
      </c>
      <c r="O4" s="70" t="s">
        <v>581</v>
      </c>
      <c r="P4" s="70" t="s">
        <v>581</v>
      </c>
      <c r="Q4" s="70" t="s">
        <v>581</v>
      </c>
      <c r="R4" s="70" t="s">
        <v>494</v>
      </c>
      <c r="S4" s="70" t="s">
        <v>494</v>
      </c>
      <c r="T4" s="70" t="s">
        <v>494</v>
      </c>
      <c r="U4" s="70" t="s">
        <v>494</v>
      </c>
      <c r="V4" s="70" t="s">
        <v>494</v>
      </c>
      <c r="W4" s="70" t="s">
        <v>494</v>
      </c>
      <c r="X4" s="70" t="s">
        <v>494</v>
      </c>
    </row>
    <row r="5" spans="1:24" s="70" customFormat="1">
      <c r="A5" s="70" t="s">
        <v>8</v>
      </c>
      <c r="B5" s="70">
        <v>-0.431782416425538</v>
      </c>
      <c r="C5" s="70">
        <v>0.13012987012987001</v>
      </c>
      <c r="D5" s="70">
        <f t="shared" si="0"/>
        <v>0.36073518005577165</v>
      </c>
      <c r="E5" s="70" t="s">
        <v>432</v>
      </c>
      <c r="F5" s="70" t="s">
        <v>579</v>
      </c>
      <c r="G5" s="70" t="s">
        <v>10</v>
      </c>
      <c r="H5" s="70" t="s">
        <v>384</v>
      </c>
      <c r="I5" s="70" t="s">
        <v>417</v>
      </c>
      <c r="J5" s="70" t="s">
        <v>581</v>
      </c>
      <c r="K5" s="70" t="s">
        <v>581</v>
      </c>
      <c r="L5" s="149" t="s">
        <v>582</v>
      </c>
      <c r="M5" s="70" t="s">
        <v>582</v>
      </c>
      <c r="N5" s="70" t="s">
        <v>582</v>
      </c>
      <c r="O5" s="70" t="s">
        <v>582</v>
      </c>
      <c r="P5" s="70" t="s">
        <v>582</v>
      </c>
      <c r="Q5" s="70" t="s">
        <v>582</v>
      </c>
      <c r="R5" s="70" t="s">
        <v>494</v>
      </c>
      <c r="S5" s="70" t="s">
        <v>494</v>
      </c>
      <c r="T5" s="70" t="s">
        <v>494</v>
      </c>
      <c r="U5" s="70" t="s">
        <v>494</v>
      </c>
      <c r="V5" s="70" t="s">
        <v>494</v>
      </c>
      <c r="W5" s="70" t="s">
        <v>494</v>
      </c>
      <c r="X5" s="70" t="s">
        <v>494</v>
      </c>
    </row>
    <row r="6" spans="1:24" s="70" customFormat="1">
      <c r="A6" s="70" t="s">
        <v>8</v>
      </c>
      <c r="B6" s="70">
        <v>-0.86750056770472295</v>
      </c>
      <c r="C6" s="70">
        <v>0.212471655328798</v>
      </c>
      <c r="D6" s="70">
        <f t="shared" si="0"/>
        <v>0.46094647772685932</v>
      </c>
      <c r="E6" s="70" t="s">
        <v>432</v>
      </c>
      <c r="F6" s="70" t="s">
        <v>579</v>
      </c>
      <c r="G6" s="70" t="s">
        <v>10</v>
      </c>
      <c r="H6" s="70" t="s">
        <v>384</v>
      </c>
      <c r="I6" s="70" t="s">
        <v>363</v>
      </c>
      <c r="J6" s="70" t="s">
        <v>582</v>
      </c>
      <c r="K6" s="70" t="s">
        <v>582</v>
      </c>
      <c r="L6" s="149" t="s">
        <v>581</v>
      </c>
      <c r="M6" s="70" t="s">
        <v>582</v>
      </c>
      <c r="N6" s="70" t="s">
        <v>582</v>
      </c>
      <c r="O6" s="70" t="s">
        <v>582</v>
      </c>
      <c r="P6" s="70" t="s">
        <v>582</v>
      </c>
      <c r="Q6" s="70" t="s">
        <v>582</v>
      </c>
      <c r="R6" s="70" t="s">
        <v>494</v>
      </c>
      <c r="S6" s="70" t="s">
        <v>494</v>
      </c>
      <c r="T6" s="70" t="s">
        <v>494</v>
      </c>
      <c r="U6" s="70" t="s">
        <v>494</v>
      </c>
      <c r="V6" s="70" t="s">
        <v>494</v>
      </c>
      <c r="W6" s="70" t="s">
        <v>494</v>
      </c>
      <c r="X6" s="70" t="s">
        <v>494</v>
      </c>
    </row>
    <row r="7" spans="1:24" s="70" customFormat="1">
      <c r="A7" s="70" t="s">
        <v>621</v>
      </c>
      <c r="B7" s="70">
        <v>-0.14729999999999999</v>
      </c>
      <c r="C7" s="70">
        <v>9.8400000000000001E-2</v>
      </c>
      <c r="D7" s="70">
        <f t="shared" ref="D7" si="1">SQRT(C7)</f>
        <v>0.31368774282716244</v>
      </c>
      <c r="E7" s="70" t="s">
        <v>432</v>
      </c>
      <c r="F7" s="70" t="s">
        <v>580</v>
      </c>
      <c r="G7" s="70" t="s">
        <v>419</v>
      </c>
      <c r="H7" s="70" t="s">
        <v>411</v>
      </c>
      <c r="I7" s="70" t="s">
        <v>420</v>
      </c>
      <c r="J7" s="70" t="s">
        <v>581</v>
      </c>
      <c r="K7" s="70" t="s">
        <v>581</v>
      </c>
      <c r="L7" s="149" t="s">
        <v>581</v>
      </c>
      <c r="M7" s="70" t="s">
        <v>581</v>
      </c>
      <c r="N7" s="70" t="s">
        <v>581</v>
      </c>
      <c r="O7" s="70" t="s">
        <v>581</v>
      </c>
      <c r="P7" s="70" t="s">
        <v>581</v>
      </c>
      <c r="Q7" s="70" t="s">
        <v>581</v>
      </c>
      <c r="R7" s="70" t="s">
        <v>494</v>
      </c>
      <c r="S7" s="70" t="s">
        <v>494</v>
      </c>
      <c r="T7" s="70" t="s">
        <v>494</v>
      </c>
      <c r="U7" s="70" t="s">
        <v>494</v>
      </c>
      <c r="V7" s="70" t="s">
        <v>494</v>
      </c>
      <c r="W7" s="70" t="s">
        <v>494</v>
      </c>
      <c r="X7" s="70" t="s">
        <v>494</v>
      </c>
    </row>
    <row r="8" spans="1:24" s="70" customFormat="1">
      <c r="A8" s="70" t="s">
        <v>12</v>
      </c>
      <c r="B8" s="70">
        <v>-1.8607523407150099</v>
      </c>
      <c r="C8" s="70">
        <v>1.2846560846560799</v>
      </c>
      <c r="D8" s="70">
        <f t="shared" si="0"/>
        <v>1.1334267001690406</v>
      </c>
      <c r="E8" s="70" t="s">
        <v>432</v>
      </c>
      <c r="F8" s="70" t="s">
        <v>579</v>
      </c>
      <c r="G8" s="70" t="s">
        <v>10</v>
      </c>
      <c r="H8" s="70" t="s">
        <v>411</v>
      </c>
      <c r="I8" s="70" t="s">
        <v>363</v>
      </c>
      <c r="J8" s="70" t="s">
        <v>581</v>
      </c>
      <c r="K8" s="70" t="s">
        <v>581</v>
      </c>
      <c r="L8" s="149" t="s">
        <v>581</v>
      </c>
      <c r="M8" s="70" t="s">
        <v>581</v>
      </c>
      <c r="N8" s="70" t="s">
        <v>581</v>
      </c>
      <c r="O8" s="70" t="s">
        <v>581</v>
      </c>
      <c r="P8" s="70" t="s">
        <v>581</v>
      </c>
      <c r="Q8" s="70" t="s">
        <v>581</v>
      </c>
      <c r="R8" s="70" t="s">
        <v>494</v>
      </c>
      <c r="S8" s="70" t="s">
        <v>494</v>
      </c>
      <c r="T8" s="70" t="s">
        <v>494</v>
      </c>
      <c r="U8" s="70" t="s">
        <v>494</v>
      </c>
      <c r="V8" s="70" t="s">
        <v>494</v>
      </c>
      <c r="W8" s="70" t="s">
        <v>494</v>
      </c>
      <c r="X8" s="70" t="s">
        <v>494</v>
      </c>
    </row>
    <row r="9" spans="1:24" s="70" customFormat="1">
      <c r="A9" s="70" t="s">
        <v>221</v>
      </c>
      <c r="B9" s="70">
        <v>2.0236191333826299</v>
      </c>
      <c r="C9" s="70">
        <v>2.3246078947013502</v>
      </c>
      <c r="D9" s="70">
        <f t="shared" si="0"/>
        <v>1.5246664863836124</v>
      </c>
      <c r="E9" s="70" t="s">
        <v>432</v>
      </c>
      <c r="F9" s="70" t="s">
        <v>579</v>
      </c>
      <c r="G9" s="70" t="s">
        <v>11</v>
      </c>
      <c r="H9" s="70" t="s">
        <v>412</v>
      </c>
      <c r="I9" s="70" t="s">
        <v>327</v>
      </c>
      <c r="J9" s="70" t="s">
        <v>581</v>
      </c>
      <c r="K9" s="70" t="s">
        <v>581</v>
      </c>
      <c r="L9" s="149" t="s">
        <v>581</v>
      </c>
      <c r="M9" s="70" t="s">
        <v>581</v>
      </c>
      <c r="N9" s="70" t="s">
        <v>581</v>
      </c>
      <c r="O9" s="70" t="s">
        <v>581</v>
      </c>
      <c r="P9" s="70" t="s">
        <v>581</v>
      </c>
      <c r="Q9" s="70" t="s">
        <v>581</v>
      </c>
      <c r="R9" s="70" t="s">
        <v>494</v>
      </c>
      <c r="S9" s="70" t="s">
        <v>494</v>
      </c>
      <c r="T9" s="70" t="s">
        <v>494</v>
      </c>
      <c r="U9" s="70" t="s">
        <v>494</v>
      </c>
      <c r="V9" s="70" t="s">
        <v>494</v>
      </c>
      <c r="W9" s="70" t="s">
        <v>494</v>
      </c>
      <c r="X9" s="70" t="s">
        <v>494</v>
      </c>
    </row>
    <row r="10" spans="1:24" s="70" customFormat="1">
      <c r="A10" s="70" t="s">
        <v>8</v>
      </c>
      <c r="B10" s="70">
        <v>-0.42920509541123703</v>
      </c>
      <c r="C10" s="70">
        <v>0.125682657940722</v>
      </c>
      <c r="D10" s="70">
        <f t="shared" si="0"/>
        <v>0.35451750018965494</v>
      </c>
      <c r="E10" s="70" t="s">
        <v>432</v>
      </c>
      <c r="F10" s="70" t="s">
        <v>579</v>
      </c>
      <c r="G10" s="70" t="s">
        <v>10</v>
      </c>
      <c r="H10" s="70" t="s">
        <v>384</v>
      </c>
      <c r="I10" s="70" t="s">
        <v>417</v>
      </c>
      <c r="J10" s="70" t="s">
        <v>582</v>
      </c>
      <c r="K10" s="70" t="s">
        <v>582</v>
      </c>
      <c r="L10" s="149" t="s">
        <v>582</v>
      </c>
      <c r="M10" s="70" t="s">
        <v>581</v>
      </c>
      <c r="N10" s="70" t="s">
        <v>582</v>
      </c>
      <c r="O10" s="70" t="s">
        <v>582</v>
      </c>
      <c r="P10" s="70" t="s">
        <v>582</v>
      </c>
      <c r="Q10" s="70" t="s">
        <v>582</v>
      </c>
      <c r="R10" s="70" t="s">
        <v>494</v>
      </c>
      <c r="S10" s="70" t="s">
        <v>494</v>
      </c>
      <c r="T10" s="70" t="s">
        <v>494</v>
      </c>
      <c r="U10" s="70" t="s">
        <v>494</v>
      </c>
      <c r="V10" s="70" t="s">
        <v>494</v>
      </c>
      <c r="W10" s="70" t="s">
        <v>494</v>
      </c>
      <c r="X10" s="70" t="s">
        <v>494</v>
      </c>
    </row>
    <row r="11" spans="1:24" s="70" customFormat="1">
      <c r="A11" s="70" t="s">
        <v>8</v>
      </c>
      <c r="B11" s="70">
        <v>-0.34662460808523099</v>
      </c>
      <c r="C11" s="70">
        <v>0.130976430976431</v>
      </c>
      <c r="D11" s="70">
        <f t="shared" si="0"/>
        <v>0.36190666058589055</v>
      </c>
      <c r="E11" s="70" t="s">
        <v>432</v>
      </c>
      <c r="F11" s="70" t="s">
        <v>579</v>
      </c>
      <c r="G11" s="70" t="s">
        <v>10</v>
      </c>
      <c r="H11" s="70" t="s">
        <v>384</v>
      </c>
      <c r="I11" s="70" t="s">
        <v>417</v>
      </c>
      <c r="J11" s="70" t="s">
        <v>582</v>
      </c>
      <c r="K11" s="70" t="s">
        <v>582</v>
      </c>
      <c r="L11" s="149" t="s">
        <v>582</v>
      </c>
      <c r="M11" s="70" t="s">
        <v>582</v>
      </c>
      <c r="N11" s="70" t="s">
        <v>581</v>
      </c>
      <c r="O11" s="70" t="s">
        <v>582</v>
      </c>
      <c r="P11" s="70" t="s">
        <v>582</v>
      </c>
      <c r="Q11" s="70" t="s">
        <v>582</v>
      </c>
      <c r="R11" s="70" t="s">
        <v>494</v>
      </c>
      <c r="S11" s="70" t="s">
        <v>494</v>
      </c>
      <c r="T11" s="70" t="s">
        <v>494</v>
      </c>
      <c r="U11" s="70" t="s">
        <v>494</v>
      </c>
      <c r="V11" s="70" t="s">
        <v>494</v>
      </c>
      <c r="W11" s="70" t="s">
        <v>494</v>
      </c>
      <c r="X11" s="70" t="s">
        <v>494</v>
      </c>
    </row>
    <row r="12" spans="1:24" s="70" customFormat="1">
      <c r="A12" s="70" t="s">
        <v>8</v>
      </c>
      <c r="B12" s="70">
        <v>-0.66170565472512599</v>
      </c>
      <c r="C12" s="70">
        <v>0.120966420966421</v>
      </c>
      <c r="D12" s="70">
        <f t="shared" si="0"/>
        <v>0.34780227280226478</v>
      </c>
      <c r="E12" s="70" t="s">
        <v>432</v>
      </c>
      <c r="F12" s="70" t="s">
        <v>579</v>
      </c>
      <c r="G12" s="70" t="s">
        <v>11</v>
      </c>
      <c r="H12" s="70" t="s">
        <v>384</v>
      </c>
      <c r="I12" s="70" t="s">
        <v>417</v>
      </c>
      <c r="J12" s="70" t="s">
        <v>582</v>
      </c>
      <c r="K12" s="70" t="s">
        <v>582</v>
      </c>
      <c r="L12" s="149" t="s">
        <v>582</v>
      </c>
      <c r="M12" s="70" t="s">
        <v>582</v>
      </c>
      <c r="N12" s="70" t="s">
        <v>582</v>
      </c>
      <c r="O12" s="70" t="s">
        <v>581</v>
      </c>
      <c r="P12" s="70" t="s">
        <v>582</v>
      </c>
      <c r="Q12" s="70" t="s">
        <v>582</v>
      </c>
      <c r="R12" s="70" t="s">
        <v>494</v>
      </c>
      <c r="S12" s="70" t="s">
        <v>494</v>
      </c>
      <c r="T12" s="70" t="s">
        <v>494</v>
      </c>
      <c r="U12" s="70" t="s">
        <v>494</v>
      </c>
      <c r="V12" s="70" t="s">
        <v>494</v>
      </c>
      <c r="W12" s="70" t="s">
        <v>494</v>
      </c>
      <c r="X12" s="70" t="s">
        <v>494</v>
      </c>
    </row>
    <row r="13" spans="1:24" s="70" customFormat="1">
      <c r="A13" s="70" t="s">
        <v>8</v>
      </c>
      <c r="B13" s="70">
        <v>-0.148894425938431</v>
      </c>
      <c r="C13" s="70">
        <v>0.137068157211755</v>
      </c>
      <c r="D13" s="70">
        <f t="shared" si="0"/>
        <v>0.37022716973738568</v>
      </c>
      <c r="E13" s="70" t="s">
        <v>432</v>
      </c>
      <c r="F13" s="70" t="s">
        <v>579</v>
      </c>
      <c r="G13" s="70" t="s">
        <v>11</v>
      </c>
      <c r="H13" s="70" t="s">
        <v>384</v>
      </c>
      <c r="I13" s="70" t="s">
        <v>417</v>
      </c>
      <c r="J13" s="70" t="s">
        <v>582</v>
      </c>
      <c r="K13" s="70" t="s">
        <v>582</v>
      </c>
      <c r="L13" s="149" t="s">
        <v>582</v>
      </c>
      <c r="M13" s="70" t="s">
        <v>582</v>
      </c>
      <c r="N13" s="70" t="s">
        <v>582</v>
      </c>
      <c r="O13" s="70" t="s">
        <v>582</v>
      </c>
      <c r="P13" s="70" t="s">
        <v>581</v>
      </c>
      <c r="Q13" s="70" t="s">
        <v>582</v>
      </c>
      <c r="R13" s="70" t="s">
        <v>494</v>
      </c>
      <c r="S13" s="70" t="s">
        <v>494</v>
      </c>
      <c r="T13" s="70" t="s">
        <v>494</v>
      </c>
      <c r="U13" s="70" t="s">
        <v>494</v>
      </c>
      <c r="V13" s="70" t="s">
        <v>494</v>
      </c>
      <c r="W13" s="70" t="s">
        <v>494</v>
      </c>
      <c r="X13" s="70" t="s">
        <v>494</v>
      </c>
    </row>
    <row r="14" spans="1:24" s="70" customFormat="1" ht="16" thickBot="1">
      <c r="A14" s="98" t="s">
        <v>8</v>
      </c>
      <c r="B14" s="98">
        <v>-0.76647845364549505</v>
      </c>
      <c r="C14" s="98">
        <v>0.123062927410754</v>
      </c>
      <c r="D14" s="98">
        <f t="shared" si="0"/>
        <v>0.35080326026243541</v>
      </c>
      <c r="E14" s="98" t="s">
        <v>432</v>
      </c>
      <c r="F14" s="98" t="s">
        <v>579</v>
      </c>
      <c r="G14" s="98" t="s">
        <v>11</v>
      </c>
      <c r="H14" s="98" t="s">
        <v>384</v>
      </c>
      <c r="I14" s="98" t="s">
        <v>417</v>
      </c>
      <c r="J14" s="98" t="s">
        <v>582</v>
      </c>
      <c r="K14" s="98" t="s">
        <v>582</v>
      </c>
      <c r="L14" s="150" t="s">
        <v>582</v>
      </c>
      <c r="M14" s="98" t="s">
        <v>582</v>
      </c>
      <c r="N14" s="98" t="s">
        <v>582</v>
      </c>
      <c r="O14" s="98" t="s">
        <v>582</v>
      </c>
      <c r="P14" s="98" t="s">
        <v>582</v>
      </c>
      <c r="Q14" s="98" t="s">
        <v>581</v>
      </c>
      <c r="R14" s="98" t="s">
        <v>494</v>
      </c>
      <c r="S14" s="98" t="s">
        <v>494</v>
      </c>
      <c r="T14" s="98" t="s">
        <v>494</v>
      </c>
      <c r="U14" s="98" t="s">
        <v>494</v>
      </c>
      <c r="V14" s="98" t="s">
        <v>494</v>
      </c>
      <c r="W14" s="98" t="s">
        <v>494</v>
      </c>
      <c r="X14" s="98" t="s">
        <v>494</v>
      </c>
    </row>
    <row r="15" spans="1:24" s="70" customFormat="1" ht="16" thickBot="1">
      <c r="A15" s="195" t="s">
        <v>221</v>
      </c>
      <c r="B15" s="195">
        <v>2.06E-2</v>
      </c>
      <c r="C15" s="195">
        <v>3.5700000000000003E-2</v>
      </c>
      <c r="D15" s="195">
        <f t="shared" ref="D15" si="2">SQRT(C15)</f>
        <v>0.18894443627691185</v>
      </c>
      <c r="E15" s="195" t="s">
        <v>641</v>
      </c>
      <c r="F15" s="195" t="s">
        <v>580</v>
      </c>
      <c r="G15" s="195" t="s">
        <v>11</v>
      </c>
      <c r="H15" s="195" t="s">
        <v>412</v>
      </c>
      <c r="I15" s="195" t="s">
        <v>327</v>
      </c>
      <c r="J15" s="195" t="s">
        <v>582</v>
      </c>
      <c r="K15" s="195" t="s">
        <v>581</v>
      </c>
      <c r="L15" s="196" t="s">
        <v>582</v>
      </c>
      <c r="M15" s="195" t="s">
        <v>582</v>
      </c>
      <c r="N15" s="195" t="s">
        <v>494</v>
      </c>
      <c r="O15" s="195" t="s">
        <v>494</v>
      </c>
      <c r="P15" s="195" t="s">
        <v>494</v>
      </c>
      <c r="Q15" s="195" t="s">
        <v>494</v>
      </c>
      <c r="R15" s="195" t="s">
        <v>494</v>
      </c>
      <c r="S15" s="195" t="s">
        <v>494</v>
      </c>
      <c r="T15" s="195" t="s">
        <v>494</v>
      </c>
      <c r="U15" s="195" t="s">
        <v>494</v>
      </c>
      <c r="V15" s="195" t="s">
        <v>494</v>
      </c>
      <c r="W15" s="195" t="s">
        <v>494</v>
      </c>
      <c r="X15" s="195" t="s">
        <v>494</v>
      </c>
    </row>
    <row r="16" spans="1:24" s="70" customFormat="1" ht="17" thickTop="1" thickBot="1">
      <c r="A16" s="98" t="s">
        <v>221</v>
      </c>
      <c r="B16" s="98">
        <v>0.25800000000000001</v>
      </c>
      <c r="C16" s="98">
        <v>3.8399999999999997E-2</v>
      </c>
      <c r="D16" s="98">
        <f t="shared" ref="D16" si="3">SQRT(C16)</f>
        <v>0.19595917942265423</v>
      </c>
      <c r="E16" s="98" t="s">
        <v>641</v>
      </c>
      <c r="F16" s="98" t="s">
        <v>579</v>
      </c>
      <c r="G16" s="98" t="s">
        <v>11</v>
      </c>
      <c r="H16" s="98" t="s">
        <v>412</v>
      </c>
      <c r="I16" s="98" t="s">
        <v>327</v>
      </c>
      <c r="J16" s="98" t="s">
        <v>581</v>
      </c>
      <c r="K16" s="98" t="s">
        <v>581</v>
      </c>
      <c r="L16" s="150" t="s">
        <v>581</v>
      </c>
      <c r="M16" s="98" t="s">
        <v>581</v>
      </c>
      <c r="N16" s="98" t="s">
        <v>494</v>
      </c>
      <c r="O16" s="98" t="s">
        <v>494</v>
      </c>
      <c r="P16" s="98" t="s">
        <v>494</v>
      </c>
      <c r="Q16" s="98" t="s">
        <v>494</v>
      </c>
      <c r="R16" s="98" t="s">
        <v>494</v>
      </c>
      <c r="S16" s="98" t="s">
        <v>494</v>
      </c>
      <c r="T16" s="98" t="s">
        <v>494</v>
      </c>
      <c r="U16" s="98" t="s">
        <v>494</v>
      </c>
      <c r="V16" s="98" t="s">
        <v>494</v>
      </c>
      <c r="W16" s="98" t="s">
        <v>494</v>
      </c>
      <c r="X16" s="98" t="s">
        <v>494</v>
      </c>
    </row>
    <row r="17" spans="1:24" s="70" customFormat="1">
      <c r="A17" s="70" t="s">
        <v>15</v>
      </c>
      <c r="B17" s="70">
        <v>0.99481591874543196</v>
      </c>
      <c r="C17" s="70">
        <v>0.34645606511787203</v>
      </c>
      <c r="D17" s="70">
        <f t="shared" si="0"/>
        <v>0.58860518611194046</v>
      </c>
      <c r="E17" s="70" t="s">
        <v>590</v>
      </c>
      <c r="F17" s="70" t="s">
        <v>580</v>
      </c>
      <c r="G17" s="70" t="s">
        <v>11</v>
      </c>
      <c r="H17" s="70" t="s">
        <v>384</v>
      </c>
      <c r="I17" s="70" t="s">
        <v>362</v>
      </c>
      <c r="J17" s="70" t="s">
        <v>581</v>
      </c>
      <c r="K17" s="70" t="s">
        <v>581</v>
      </c>
      <c r="L17" s="149" t="s">
        <v>581</v>
      </c>
      <c r="M17" s="70" t="s">
        <v>581</v>
      </c>
      <c r="N17" s="70" t="s">
        <v>581</v>
      </c>
      <c r="O17" s="70" t="s">
        <v>582</v>
      </c>
      <c r="P17" s="70" t="s">
        <v>581</v>
      </c>
      <c r="Q17" s="70" t="s">
        <v>581</v>
      </c>
      <c r="R17" s="70" t="s">
        <v>581</v>
      </c>
      <c r="S17" s="70" t="s">
        <v>581</v>
      </c>
      <c r="T17" s="70" t="s">
        <v>581</v>
      </c>
      <c r="U17" s="70" t="s">
        <v>581</v>
      </c>
      <c r="V17" s="70" t="s">
        <v>581</v>
      </c>
      <c r="W17" s="70" t="s">
        <v>581</v>
      </c>
      <c r="X17" s="70" t="s">
        <v>581</v>
      </c>
    </row>
    <row r="18" spans="1:24" s="70" customFormat="1">
      <c r="A18" s="70" t="s">
        <v>6</v>
      </c>
      <c r="B18" s="70">
        <v>-0.42123835518841102</v>
      </c>
      <c r="C18" s="70">
        <v>3.1511230099350702E-2</v>
      </c>
      <c r="D18" s="70">
        <f t="shared" si="0"/>
        <v>0.17751402789456022</v>
      </c>
      <c r="E18" s="70" t="s">
        <v>590</v>
      </c>
      <c r="F18" s="70" t="s">
        <v>580</v>
      </c>
      <c r="G18" s="70" t="s">
        <v>10</v>
      </c>
      <c r="H18" s="70" t="s">
        <v>384</v>
      </c>
      <c r="I18" s="70" t="s">
        <v>327</v>
      </c>
      <c r="J18" s="70" t="s">
        <v>582</v>
      </c>
      <c r="K18" s="70" t="s">
        <v>581</v>
      </c>
      <c r="L18" s="149" t="s">
        <v>582</v>
      </c>
      <c r="M18" s="70" t="s">
        <v>581</v>
      </c>
      <c r="N18" s="70" t="s">
        <v>582</v>
      </c>
      <c r="O18" s="70" t="s">
        <v>582</v>
      </c>
      <c r="P18" s="70" t="s">
        <v>582</v>
      </c>
      <c r="Q18" s="70" t="s">
        <v>582</v>
      </c>
      <c r="R18" s="70" t="s">
        <v>582</v>
      </c>
      <c r="S18" s="70" t="s">
        <v>582</v>
      </c>
      <c r="T18" s="70" t="s">
        <v>582</v>
      </c>
      <c r="U18" s="70" t="s">
        <v>582</v>
      </c>
      <c r="V18" s="70" t="s">
        <v>582</v>
      </c>
      <c r="W18" s="70" t="s">
        <v>582</v>
      </c>
      <c r="X18" s="70" t="s">
        <v>582</v>
      </c>
    </row>
    <row r="19" spans="1:24" s="70" customFormat="1">
      <c r="A19" s="70" t="s">
        <v>6</v>
      </c>
      <c r="B19" s="70">
        <v>-0.296508069189104</v>
      </c>
      <c r="C19" s="70">
        <v>3.1708798813326597E-2</v>
      </c>
      <c r="D19" s="70">
        <f t="shared" si="0"/>
        <v>0.17806964596282712</v>
      </c>
      <c r="E19" s="70" t="s">
        <v>590</v>
      </c>
      <c r="F19" s="70" t="s">
        <v>580</v>
      </c>
      <c r="G19" s="70" t="s">
        <v>10</v>
      </c>
      <c r="H19" s="70" t="s">
        <v>384</v>
      </c>
      <c r="I19" s="70" t="s">
        <v>327</v>
      </c>
      <c r="J19" s="70" t="s">
        <v>582</v>
      </c>
      <c r="K19" s="70" t="s">
        <v>582</v>
      </c>
      <c r="L19" s="149" t="s">
        <v>582</v>
      </c>
      <c r="M19" s="70" t="s">
        <v>582</v>
      </c>
      <c r="N19" s="70" t="s">
        <v>581</v>
      </c>
      <c r="O19" s="70" t="s">
        <v>582</v>
      </c>
      <c r="P19" s="70" t="s">
        <v>582</v>
      </c>
      <c r="Q19" s="70" t="s">
        <v>582</v>
      </c>
      <c r="R19" s="70" t="s">
        <v>582</v>
      </c>
      <c r="S19" s="70" t="s">
        <v>582</v>
      </c>
      <c r="T19" s="70" t="s">
        <v>582</v>
      </c>
      <c r="U19" s="70" t="s">
        <v>582</v>
      </c>
      <c r="V19" s="70" t="s">
        <v>582</v>
      </c>
      <c r="W19" s="70" t="s">
        <v>582</v>
      </c>
      <c r="X19" s="70" t="s">
        <v>582</v>
      </c>
    </row>
    <row r="20" spans="1:24" s="70" customFormat="1">
      <c r="A20" s="8" t="s">
        <v>15</v>
      </c>
      <c r="B20" s="8">
        <v>0.77374571457978003</v>
      </c>
      <c r="C20" s="8">
        <v>0.332492626497917</v>
      </c>
      <c r="D20" s="8">
        <f t="shared" si="0"/>
        <v>0.5766217360609267</v>
      </c>
      <c r="E20" s="8" t="s">
        <v>590</v>
      </c>
      <c r="F20" s="8" t="s">
        <v>580</v>
      </c>
      <c r="G20" s="8" t="s">
        <v>418</v>
      </c>
      <c r="H20" s="8" t="s">
        <v>384</v>
      </c>
      <c r="I20" s="8" t="s">
        <v>362</v>
      </c>
      <c r="J20" s="8" t="s">
        <v>582</v>
      </c>
      <c r="K20" s="8" t="s">
        <v>582</v>
      </c>
      <c r="L20" s="149" t="s">
        <v>582</v>
      </c>
      <c r="M20" s="8" t="s">
        <v>582</v>
      </c>
      <c r="N20" s="8" t="s">
        <v>582</v>
      </c>
      <c r="O20" s="8" t="s">
        <v>581</v>
      </c>
      <c r="P20" s="8" t="s">
        <v>582</v>
      </c>
      <c r="Q20" s="8" t="s">
        <v>582</v>
      </c>
      <c r="R20" s="8" t="s">
        <v>582</v>
      </c>
      <c r="S20" s="8" t="s">
        <v>582</v>
      </c>
      <c r="T20" s="8" t="s">
        <v>582</v>
      </c>
      <c r="U20" s="8" t="s">
        <v>582</v>
      </c>
      <c r="V20" s="8" t="s">
        <v>582</v>
      </c>
      <c r="W20" s="8" t="s">
        <v>582</v>
      </c>
      <c r="X20" s="8" t="s">
        <v>582</v>
      </c>
    </row>
    <row r="21" spans="1:24" s="70" customFormat="1">
      <c r="A21" s="8" t="s">
        <v>221</v>
      </c>
      <c r="B21" s="8">
        <v>0.16450000000000001</v>
      </c>
      <c r="C21" s="8">
        <v>3.5799999999999998E-2</v>
      </c>
      <c r="D21" s="8">
        <f t="shared" si="0"/>
        <v>0.18920887928424501</v>
      </c>
      <c r="E21" s="8" t="s">
        <v>590</v>
      </c>
      <c r="F21" s="8" t="s">
        <v>580</v>
      </c>
      <c r="G21" s="8" t="s">
        <v>11</v>
      </c>
      <c r="H21" s="8" t="s">
        <v>412</v>
      </c>
      <c r="I21" s="8" t="s">
        <v>327</v>
      </c>
      <c r="J21" s="8" t="s">
        <v>582</v>
      </c>
      <c r="K21" s="8" t="s">
        <v>582</v>
      </c>
      <c r="L21" s="149" t="s">
        <v>582</v>
      </c>
      <c r="M21" s="8" t="s">
        <v>582</v>
      </c>
      <c r="N21" s="8" t="s">
        <v>582</v>
      </c>
      <c r="O21" s="8" t="s">
        <v>582</v>
      </c>
      <c r="P21" s="8" t="s">
        <v>582</v>
      </c>
      <c r="Q21" s="8" t="s">
        <v>582</v>
      </c>
      <c r="R21" s="8" t="s">
        <v>582</v>
      </c>
      <c r="S21" s="8" t="s">
        <v>582</v>
      </c>
      <c r="T21" s="8" t="s">
        <v>582</v>
      </c>
      <c r="U21" s="8" t="s">
        <v>581</v>
      </c>
      <c r="V21" s="8" t="s">
        <v>582</v>
      </c>
      <c r="W21" s="8" t="s">
        <v>582</v>
      </c>
      <c r="X21" s="8" t="s">
        <v>582</v>
      </c>
    </row>
    <row r="22" spans="1:24" s="70" customFormat="1" ht="16" thickBot="1">
      <c r="A22" s="180" t="s">
        <v>221</v>
      </c>
      <c r="B22" s="180">
        <v>0.2324</v>
      </c>
      <c r="C22" s="180">
        <v>3.5999999999999997E-2</v>
      </c>
      <c r="D22" s="180">
        <f t="shared" ref="D22" si="4">SQRT(C22)</f>
        <v>0.18973665961010275</v>
      </c>
      <c r="E22" s="180" t="s">
        <v>590</v>
      </c>
      <c r="F22" s="180" t="s">
        <v>580</v>
      </c>
      <c r="G22" s="180" t="s">
        <v>11</v>
      </c>
      <c r="H22" s="180" t="s">
        <v>412</v>
      </c>
      <c r="I22" s="180" t="s">
        <v>327</v>
      </c>
      <c r="J22" s="180" t="s">
        <v>582</v>
      </c>
      <c r="K22" s="180" t="s">
        <v>581</v>
      </c>
      <c r="L22" s="181" t="s">
        <v>582</v>
      </c>
      <c r="M22" s="180" t="s">
        <v>582</v>
      </c>
      <c r="N22" s="180" t="s">
        <v>582</v>
      </c>
      <c r="O22" s="180" t="s">
        <v>582</v>
      </c>
      <c r="P22" s="180" t="s">
        <v>582</v>
      </c>
      <c r="Q22" s="180" t="s">
        <v>582</v>
      </c>
      <c r="R22" s="180" t="s">
        <v>582</v>
      </c>
      <c r="S22" s="180" t="s">
        <v>582</v>
      </c>
      <c r="T22" s="180" t="s">
        <v>582</v>
      </c>
      <c r="U22" s="180" t="s">
        <v>582</v>
      </c>
      <c r="V22" s="180" t="s">
        <v>581</v>
      </c>
      <c r="W22" s="180" t="s">
        <v>582</v>
      </c>
      <c r="X22" s="180" t="s">
        <v>582</v>
      </c>
    </row>
    <row r="23" spans="1:24" s="70" customFormat="1" ht="16" thickTop="1">
      <c r="A23" s="70" t="s">
        <v>6</v>
      </c>
      <c r="B23" s="70">
        <v>0</v>
      </c>
      <c r="C23" s="70">
        <v>3.4900916888494497E-2</v>
      </c>
      <c r="D23" s="70">
        <f t="shared" si="0"/>
        <v>0.18681787090236976</v>
      </c>
      <c r="E23" s="70" t="s">
        <v>590</v>
      </c>
      <c r="F23" s="70" t="s">
        <v>579</v>
      </c>
      <c r="G23" s="70" t="s">
        <v>10</v>
      </c>
      <c r="H23" s="70" t="s">
        <v>384</v>
      </c>
      <c r="I23" s="70" t="s">
        <v>327</v>
      </c>
      <c r="J23" s="70" t="s">
        <v>581</v>
      </c>
      <c r="K23" s="70" t="s">
        <v>581</v>
      </c>
      <c r="L23" s="149" t="s">
        <v>581</v>
      </c>
      <c r="M23" s="70" t="s">
        <v>582</v>
      </c>
      <c r="N23" s="70" t="s">
        <v>582</v>
      </c>
      <c r="O23" s="70" t="s">
        <v>581</v>
      </c>
      <c r="P23" s="70" t="s">
        <v>581</v>
      </c>
      <c r="Q23" s="70" t="s">
        <v>581</v>
      </c>
      <c r="R23" s="70" t="s">
        <v>581</v>
      </c>
      <c r="S23" s="70" t="s">
        <v>581</v>
      </c>
      <c r="T23" s="70" t="s">
        <v>581</v>
      </c>
      <c r="U23" s="70" t="s">
        <v>581</v>
      </c>
      <c r="V23" s="70" t="s">
        <v>581</v>
      </c>
      <c r="W23" s="70" t="s">
        <v>581</v>
      </c>
      <c r="X23" s="70" t="s">
        <v>581</v>
      </c>
    </row>
    <row r="24" spans="1:24" s="70" customFormat="1">
      <c r="A24" s="70" t="s">
        <v>8</v>
      </c>
      <c r="B24" s="70">
        <v>-0.13682888264875401</v>
      </c>
      <c r="C24" s="70">
        <v>1.8844255608022199E-2</v>
      </c>
      <c r="D24" s="70">
        <f t="shared" si="0"/>
        <v>0.13727438074171816</v>
      </c>
      <c r="E24" s="70" t="s">
        <v>590</v>
      </c>
      <c r="F24" s="70" t="s">
        <v>579</v>
      </c>
      <c r="G24" s="70" t="s">
        <v>10</v>
      </c>
      <c r="H24" s="70" t="s">
        <v>384</v>
      </c>
      <c r="I24" s="70" t="s">
        <v>417</v>
      </c>
      <c r="J24" s="70" t="s">
        <v>581</v>
      </c>
      <c r="K24" s="70" t="s">
        <v>581</v>
      </c>
      <c r="L24" s="149" t="s">
        <v>582</v>
      </c>
      <c r="M24" s="70" t="s">
        <v>581</v>
      </c>
      <c r="N24" s="70" t="s">
        <v>581</v>
      </c>
      <c r="O24" s="70" t="s">
        <v>581</v>
      </c>
      <c r="P24" s="70" t="s">
        <v>582</v>
      </c>
      <c r="Q24" s="70" t="s">
        <v>582</v>
      </c>
      <c r="R24" s="70" t="s">
        <v>582</v>
      </c>
      <c r="S24" s="70" t="s">
        <v>582</v>
      </c>
      <c r="T24" s="70" t="s">
        <v>582</v>
      </c>
      <c r="U24" s="70" t="s">
        <v>581</v>
      </c>
      <c r="V24" s="70" t="s">
        <v>581</v>
      </c>
      <c r="W24" s="70" t="s">
        <v>581</v>
      </c>
      <c r="X24" s="70" t="s">
        <v>581</v>
      </c>
    </row>
    <row r="25" spans="1:24" s="70" customFormat="1">
      <c r="A25" s="70" t="s">
        <v>8</v>
      </c>
      <c r="B25" s="70">
        <v>-0.177609066975838</v>
      </c>
      <c r="C25" s="70">
        <v>2.83935249833181E-2</v>
      </c>
      <c r="D25" s="70">
        <f t="shared" si="0"/>
        <v>0.16850378329081547</v>
      </c>
      <c r="E25" s="70" t="s">
        <v>590</v>
      </c>
      <c r="F25" s="70" t="s">
        <v>579</v>
      </c>
      <c r="G25" s="70" t="s">
        <v>10</v>
      </c>
      <c r="H25" s="70" t="s">
        <v>384</v>
      </c>
      <c r="I25" s="70" t="s">
        <v>363</v>
      </c>
      <c r="J25" s="70" t="s">
        <v>582</v>
      </c>
      <c r="K25" s="70" t="s">
        <v>582</v>
      </c>
      <c r="L25" s="149" t="s">
        <v>581</v>
      </c>
      <c r="M25" s="70" t="s">
        <v>582</v>
      </c>
      <c r="N25" s="70" t="s">
        <v>582</v>
      </c>
      <c r="O25" s="70" t="s">
        <v>582</v>
      </c>
      <c r="P25" s="70" t="s">
        <v>582</v>
      </c>
      <c r="Q25" s="70" t="s">
        <v>582</v>
      </c>
      <c r="R25" s="70" t="s">
        <v>582</v>
      </c>
      <c r="S25" s="70" t="s">
        <v>582</v>
      </c>
      <c r="T25" s="70" t="s">
        <v>582</v>
      </c>
      <c r="U25" s="70" t="s">
        <v>582</v>
      </c>
      <c r="V25" s="70" t="s">
        <v>582</v>
      </c>
      <c r="W25" s="70" t="s">
        <v>582</v>
      </c>
      <c r="X25" s="70" t="s">
        <v>582</v>
      </c>
    </row>
    <row r="26" spans="1:24" s="70" customFormat="1">
      <c r="A26" s="70" t="s">
        <v>12</v>
      </c>
      <c r="B26" s="70">
        <v>-0.357134496739346</v>
      </c>
      <c r="C26" s="70">
        <v>7.5356796849539595E-2</v>
      </c>
      <c r="D26" s="70">
        <f t="shared" si="0"/>
        <v>0.27451192478568137</v>
      </c>
      <c r="E26" s="70" t="s">
        <v>590</v>
      </c>
      <c r="F26" s="70" t="s">
        <v>579</v>
      </c>
      <c r="G26" s="70" t="s">
        <v>10</v>
      </c>
      <c r="H26" s="70" t="s">
        <v>411</v>
      </c>
      <c r="I26" s="70" t="s">
        <v>363</v>
      </c>
      <c r="J26" s="70" t="s">
        <v>581</v>
      </c>
      <c r="K26" s="70" t="s">
        <v>581</v>
      </c>
      <c r="L26" s="149" t="s">
        <v>581</v>
      </c>
      <c r="M26" s="70" t="s">
        <v>581</v>
      </c>
      <c r="N26" s="70" t="s">
        <v>581</v>
      </c>
      <c r="O26" s="70" t="s">
        <v>581</v>
      </c>
      <c r="P26" s="70" t="s">
        <v>581</v>
      </c>
      <c r="Q26" s="70" t="s">
        <v>581</v>
      </c>
      <c r="R26" s="70" t="s">
        <v>581</v>
      </c>
      <c r="S26" s="70" t="s">
        <v>581</v>
      </c>
      <c r="T26" s="70" t="s">
        <v>581</v>
      </c>
      <c r="U26" s="70" t="s">
        <v>581</v>
      </c>
      <c r="V26" s="70" t="s">
        <v>581</v>
      </c>
      <c r="W26" s="70" t="s">
        <v>581</v>
      </c>
      <c r="X26" s="70" t="s">
        <v>581</v>
      </c>
    </row>
    <row r="27" spans="1:24" s="70" customFormat="1">
      <c r="A27" s="70" t="s">
        <v>221</v>
      </c>
      <c r="B27" s="70">
        <v>9.4542644117290797E-2</v>
      </c>
      <c r="C27" s="70">
        <v>3.8141257147436297E-2</v>
      </c>
      <c r="D27" s="70">
        <f t="shared" si="0"/>
        <v>0.19529786774933386</v>
      </c>
      <c r="E27" s="70" t="s">
        <v>590</v>
      </c>
      <c r="F27" s="70" t="s">
        <v>579</v>
      </c>
      <c r="G27" s="70" t="s">
        <v>11</v>
      </c>
      <c r="H27" s="70" t="s">
        <v>412</v>
      </c>
      <c r="I27" s="70" t="s">
        <v>327</v>
      </c>
      <c r="J27" s="70" t="s">
        <v>582</v>
      </c>
      <c r="K27" s="70" t="s">
        <v>582</v>
      </c>
      <c r="L27" s="149" t="s">
        <v>582</v>
      </c>
      <c r="M27" s="70" t="s">
        <v>582</v>
      </c>
      <c r="N27" s="70" t="s">
        <v>582</v>
      </c>
      <c r="O27" s="70" t="s">
        <v>582</v>
      </c>
      <c r="P27" s="70" t="s">
        <v>582</v>
      </c>
      <c r="Q27" s="70" t="s">
        <v>582</v>
      </c>
      <c r="R27" s="70" t="s">
        <v>582</v>
      </c>
      <c r="S27" s="70" t="s">
        <v>582</v>
      </c>
      <c r="T27" s="70" t="s">
        <v>582</v>
      </c>
      <c r="U27" s="70" t="s">
        <v>582</v>
      </c>
      <c r="V27" s="70" t="s">
        <v>582</v>
      </c>
      <c r="W27" s="70" t="s">
        <v>581</v>
      </c>
      <c r="X27" s="70" t="s">
        <v>582</v>
      </c>
    </row>
    <row r="28" spans="1:24" s="70" customFormat="1">
      <c r="A28" s="8" t="s">
        <v>221</v>
      </c>
      <c r="B28" s="8">
        <v>0.31840000000000002</v>
      </c>
      <c r="C28" s="8">
        <v>3.8600000000000002E-2</v>
      </c>
      <c r="D28" s="8">
        <f t="shared" ref="D28:D29" si="5">SQRT(C28)</f>
        <v>0.19646882704388502</v>
      </c>
      <c r="E28" s="8" t="s">
        <v>590</v>
      </c>
      <c r="F28" s="8" t="s">
        <v>579</v>
      </c>
      <c r="G28" s="8" t="s">
        <v>11</v>
      </c>
      <c r="H28" s="8" t="s">
        <v>412</v>
      </c>
      <c r="I28" s="8" t="s">
        <v>327</v>
      </c>
      <c r="J28" s="8" t="s">
        <v>581</v>
      </c>
      <c r="K28" s="8" t="s">
        <v>581</v>
      </c>
      <c r="L28" s="149" t="s">
        <v>581</v>
      </c>
      <c r="M28" s="70" t="s">
        <v>581</v>
      </c>
      <c r="N28" s="70" t="s">
        <v>581</v>
      </c>
      <c r="O28" s="70" t="s">
        <v>581</v>
      </c>
      <c r="P28" s="70" t="s">
        <v>581</v>
      </c>
      <c r="Q28" s="70" t="s">
        <v>581</v>
      </c>
      <c r="R28" s="70" t="s">
        <v>581</v>
      </c>
      <c r="S28" s="70" t="s">
        <v>581</v>
      </c>
      <c r="T28" s="70" t="s">
        <v>581</v>
      </c>
      <c r="U28" s="8" t="s">
        <v>582</v>
      </c>
      <c r="V28" s="8" t="s">
        <v>582</v>
      </c>
      <c r="W28" s="8" t="s">
        <v>582</v>
      </c>
      <c r="X28" s="8" t="s">
        <v>582</v>
      </c>
    </row>
    <row r="29" spans="1:24" s="70" customFormat="1">
      <c r="A29" s="8" t="s">
        <v>221</v>
      </c>
      <c r="B29" s="8">
        <v>0.13639999999999999</v>
      </c>
      <c r="C29" s="8">
        <v>3.8199999999999998E-2</v>
      </c>
      <c r="D29" s="8">
        <f t="shared" si="5"/>
        <v>0.19544820285692063</v>
      </c>
      <c r="E29" s="8" t="s">
        <v>590</v>
      </c>
      <c r="F29" s="8" t="s">
        <v>579</v>
      </c>
      <c r="G29" s="8" t="s">
        <v>11</v>
      </c>
      <c r="H29" s="8" t="s">
        <v>412</v>
      </c>
      <c r="I29" s="8" t="s">
        <v>327</v>
      </c>
      <c r="J29" s="8" t="s">
        <v>582</v>
      </c>
      <c r="K29" s="8" t="s">
        <v>582</v>
      </c>
      <c r="L29" s="149" t="s">
        <v>582</v>
      </c>
      <c r="M29" s="8" t="s">
        <v>582</v>
      </c>
      <c r="N29" s="8" t="s">
        <v>582</v>
      </c>
      <c r="O29" s="8" t="s">
        <v>582</v>
      </c>
      <c r="P29" s="8" t="s">
        <v>582</v>
      </c>
      <c r="Q29" s="8" t="s">
        <v>582</v>
      </c>
      <c r="R29" s="8" t="s">
        <v>582</v>
      </c>
      <c r="S29" s="8" t="s">
        <v>582</v>
      </c>
      <c r="T29" s="8" t="s">
        <v>582</v>
      </c>
      <c r="U29" s="8" t="s">
        <v>582</v>
      </c>
      <c r="V29" s="8" t="s">
        <v>582</v>
      </c>
      <c r="W29" s="8" t="s">
        <v>582</v>
      </c>
      <c r="X29" s="8" t="s">
        <v>581</v>
      </c>
    </row>
    <row r="30" spans="1:24" s="70" customFormat="1">
      <c r="A30" s="70" t="s">
        <v>8</v>
      </c>
      <c r="B30" s="70">
        <v>1.36741996820134E-2</v>
      </c>
      <c r="C30" s="70">
        <v>1.8031665762792099E-2</v>
      </c>
      <c r="D30" s="70">
        <f t="shared" si="0"/>
        <v>0.13428203812421116</v>
      </c>
      <c r="E30" s="70" t="s">
        <v>590</v>
      </c>
      <c r="F30" s="70" t="s">
        <v>579</v>
      </c>
      <c r="G30" s="70" t="s">
        <v>10</v>
      </c>
      <c r="H30" s="70" t="s">
        <v>384</v>
      </c>
      <c r="I30" s="70" t="s">
        <v>417</v>
      </c>
      <c r="J30" s="70" t="s">
        <v>582</v>
      </c>
      <c r="K30" s="70" t="s">
        <v>582</v>
      </c>
      <c r="L30" s="149" t="s">
        <v>582</v>
      </c>
      <c r="M30" s="70" t="s">
        <v>582</v>
      </c>
      <c r="N30" s="70" t="s">
        <v>582</v>
      </c>
      <c r="O30" s="70" t="s">
        <v>582</v>
      </c>
      <c r="P30" s="70" t="s">
        <v>581</v>
      </c>
      <c r="Q30" s="70" t="s">
        <v>582</v>
      </c>
      <c r="R30" s="70" t="s">
        <v>582</v>
      </c>
      <c r="S30" s="70" t="s">
        <v>582</v>
      </c>
      <c r="T30" s="70" t="s">
        <v>582</v>
      </c>
      <c r="U30" s="70" t="s">
        <v>582</v>
      </c>
      <c r="V30" s="70" t="s">
        <v>582</v>
      </c>
      <c r="W30" s="70" t="s">
        <v>582</v>
      </c>
      <c r="X30" s="70" t="s">
        <v>582</v>
      </c>
    </row>
    <row r="31" spans="1:24" s="70" customFormat="1">
      <c r="A31" s="70" t="s">
        <v>8</v>
      </c>
      <c r="B31" s="70">
        <v>-7.6999224366985003E-2</v>
      </c>
      <c r="C31" s="70">
        <v>1.8578062018923501E-2</v>
      </c>
      <c r="D31" s="70">
        <f t="shared" si="0"/>
        <v>0.13630136469941709</v>
      </c>
      <c r="E31" s="70" t="s">
        <v>590</v>
      </c>
      <c r="F31" s="70" t="s">
        <v>579</v>
      </c>
      <c r="G31" s="70" t="s">
        <v>10</v>
      </c>
      <c r="H31" s="70" t="s">
        <v>384</v>
      </c>
      <c r="I31" s="70" t="s">
        <v>417</v>
      </c>
      <c r="J31" s="70" t="s">
        <v>582</v>
      </c>
      <c r="K31" s="70" t="s">
        <v>582</v>
      </c>
      <c r="L31" s="149" t="s">
        <v>582</v>
      </c>
      <c r="M31" s="70" t="s">
        <v>582</v>
      </c>
      <c r="N31" s="70" t="s">
        <v>582</v>
      </c>
      <c r="O31" s="70" t="s">
        <v>582</v>
      </c>
      <c r="P31" s="70" t="s">
        <v>582</v>
      </c>
      <c r="Q31" s="70" t="s">
        <v>581</v>
      </c>
      <c r="R31" s="70" t="s">
        <v>582</v>
      </c>
      <c r="S31" s="70" t="s">
        <v>582</v>
      </c>
      <c r="T31" s="70" t="s">
        <v>582</v>
      </c>
      <c r="U31" s="70" t="s">
        <v>582</v>
      </c>
      <c r="V31" s="70" t="s">
        <v>582</v>
      </c>
      <c r="W31" s="70" t="s">
        <v>582</v>
      </c>
      <c r="X31" s="70" t="s">
        <v>582</v>
      </c>
    </row>
    <row r="32" spans="1:24" s="70" customFormat="1">
      <c r="A32" s="70" t="s">
        <v>8</v>
      </c>
      <c r="B32" s="70">
        <v>-4.5515729334601601E-2</v>
      </c>
      <c r="C32" s="70">
        <v>1.8035710178843499E-2</v>
      </c>
      <c r="D32" s="70">
        <f t="shared" si="0"/>
        <v>0.13429709668806508</v>
      </c>
      <c r="E32" s="70" t="s">
        <v>590</v>
      </c>
      <c r="F32" s="70" t="s">
        <v>579</v>
      </c>
      <c r="G32" s="70" t="s">
        <v>11</v>
      </c>
      <c r="H32" s="70" t="s">
        <v>384</v>
      </c>
      <c r="I32" s="70" t="s">
        <v>417</v>
      </c>
      <c r="J32" s="70" t="s">
        <v>582</v>
      </c>
      <c r="K32" s="70" t="s">
        <v>582</v>
      </c>
      <c r="L32" s="149" t="s">
        <v>582</v>
      </c>
      <c r="M32" s="70" t="s">
        <v>582</v>
      </c>
      <c r="N32" s="70" t="s">
        <v>582</v>
      </c>
      <c r="O32" s="70" t="s">
        <v>582</v>
      </c>
      <c r="P32" s="70" t="s">
        <v>582</v>
      </c>
      <c r="Q32" s="70" t="s">
        <v>582</v>
      </c>
      <c r="R32" s="70" t="s">
        <v>581</v>
      </c>
      <c r="S32" s="70" t="s">
        <v>582</v>
      </c>
      <c r="T32" s="70" t="s">
        <v>582</v>
      </c>
      <c r="U32" s="70" t="s">
        <v>582</v>
      </c>
      <c r="V32" s="70" t="s">
        <v>582</v>
      </c>
      <c r="W32" s="70" t="s">
        <v>582</v>
      </c>
      <c r="X32" s="70" t="s">
        <v>582</v>
      </c>
    </row>
    <row r="33" spans="1:24" s="70" customFormat="1">
      <c r="A33" s="70" t="s">
        <v>8</v>
      </c>
      <c r="B33" s="70">
        <v>-3.19118633130712E-2</v>
      </c>
      <c r="C33" s="70">
        <v>1.8567051898894401E-2</v>
      </c>
      <c r="D33" s="70">
        <f t="shared" si="0"/>
        <v>0.13626096982956784</v>
      </c>
      <c r="E33" s="70" t="s">
        <v>590</v>
      </c>
      <c r="F33" s="70" t="s">
        <v>579</v>
      </c>
      <c r="G33" s="70" t="s">
        <v>11</v>
      </c>
      <c r="H33" s="70" t="s">
        <v>384</v>
      </c>
      <c r="I33" s="70" t="s">
        <v>417</v>
      </c>
      <c r="J33" s="70" t="s">
        <v>582</v>
      </c>
      <c r="K33" s="70" t="s">
        <v>582</v>
      </c>
      <c r="L33" s="149" t="s">
        <v>582</v>
      </c>
      <c r="M33" s="70" t="s">
        <v>582</v>
      </c>
      <c r="N33" s="70" t="s">
        <v>582</v>
      </c>
      <c r="O33" s="70" t="s">
        <v>582</v>
      </c>
      <c r="P33" s="70" t="s">
        <v>582</v>
      </c>
      <c r="Q33" s="70" t="s">
        <v>582</v>
      </c>
      <c r="R33" s="70" t="s">
        <v>582</v>
      </c>
      <c r="S33" s="70" t="s">
        <v>581</v>
      </c>
      <c r="T33" s="70" t="s">
        <v>582</v>
      </c>
      <c r="U33" s="70" t="s">
        <v>582</v>
      </c>
      <c r="V33" s="70" t="s">
        <v>582</v>
      </c>
      <c r="W33" s="70" t="s">
        <v>582</v>
      </c>
      <c r="X33" s="70" t="s">
        <v>582</v>
      </c>
    </row>
    <row r="34" spans="1:24" s="70" customFormat="1" ht="16" thickBot="1">
      <c r="A34" s="98" t="s">
        <v>8</v>
      </c>
      <c r="B34" s="98">
        <v>-0.24558275245255401</v>
      </c>
      <c r="C34" s="98">
        <v>1.8939207081025099E-2</v>
      </c>
      <c r="D34" s="98">
        <f t="shared" si="0"/>
        <v>0.13761979174895267</v>
      </c>
      <c r="E34" s="98" t="s">
        <v>590</v>
      </c>
      <c r="F34" s="98" t="s">
        <v>579</v>
      </c>
      <c r="G34" s="98" t="s">
        <v>11</v>
      </c>
      <c r="H34" s="98" t="s">
        <v>384</v>
      </c>
      <c r="I34" s="98" t="s">
        <v>417</v>
      </c>
      <c r="J34" s="98" t="s">
        <v>582</v>
      </c>
      <c r="K34" s="98" t="s">
        <v>582</v>
      </c>
      <c r="L34" s="150" t="s">
        <v>582</v>
      </c>
      <c r="M34" s="98" t="s">
        <v>582</v>
      </c>
      <c r="N34" s="98" t="s">
        <v>582</v>
      </c>
      <c r="O34" s="98" t="s">
        <v>582</v>
      </c>
      <c r="P34" s="98" t="s">
        <v>582</v>
      </c>
      <c r="Q34" s="98" t="s">
        <v>582</v>
      </c>
      <c r="R34" s="98" t="s">
        <v>582</v>
      </c>
      <c r="S34" s="98" t="s">
        <v>582</v>
      </c>
      <c r="T34" s="98" t="s">
        <v>581</v>
      </c>
      <c r="U34" s="98" t="s">
        <v>582</v>
      </c>
      <c r="V34" s="98" t="s">
        <v>582</v>
      </c>
      <c r="W34" s="98" t="s">
        <v>582</v>
      </c>
      <c r="X34" s="98" t="s">
        <v>582</v>
      </c>
    </row>
    <row r="35" spans="1:24" s="70" customFormat="1">
      <c r="A35" s="70" t="s">
        <v>15</v>
      </c>
      <c r="B35" s="70">
        <v>-0.23988871907325901</v>
      </c>
      <c r="C35" s="70">
        <v>0.31316634673749</v>
      </c>
      <c r="D35" s="70">
        <f t="shared" si="0"/>
        <v>0.55961267564047368</v>
      </c>
      <c r="E35" s="70" t="s">
        <v>591</v>
      </c>
      <c r="F35" s="70" t="s">
        <v>580</v>
      </c>
      <c r="G35" s="70" t="s">
        <v>11</v>
      </c>
      <c r="H35" s="70" t="s">
        <v>384</v>
      </c>
      <c r="I35" s="70" t="s">
        <v>362</v>
      </c>
      <c r="J35" s="70" t="s">
        <v>581</v>
      </c>
      <c r="K35" s="70" t="s">
        <v>581</v>
      </c>
      <c r="L35" s="149" t="s">
        <v>581</v>
      </c>
      <c r="M35" s="70" t="s">
        <v>581</v>
      </c>
      <c r="N35" s="97" t="s">
        <v>581</v>
      </c>
      <c r="O35" s="97" t="s">
        <v>581</v>
      </c>
      <c r="P35" s="97" t="s">
        <v>581</v>
      </c>
      <c r="Q35" s="97" t="s">
        <v>581</v>
      </c>
      <c r="R35" s="97" t="s">
        <v>581</v>
      </c>
      <c r="S35" s="70" t="s">
        <v>581</v>
      </c>
      <c r="T35" s="97" t="s">
        <v>494</v>
      </c>
      <c r="U35" s="97" t="s">
        <v>494</v>
      </c>
      <c r="V35" s="97" t="s">
        <v>494</v>
      </c>
      <c r="W35" s="97" t="s">
        <v>494</v>
      </c>
      <c r="X35" s="97" t="s">
        <v>494</v>
      </c>
    </row>
    <row r="36" spans="1:24" s="70" customFormat="1">
      <c r="A36" s="70" t="s">
        <v>6</v>
      </c>
      <c r="B36" s="70">
        <v>-0.48511414643774498</v>
      </c>
      <c r="C36" s="70">
        <v>4.1661682641445402E-2</v>
      </c>
      <c r="D36" s="70">
        <f t="shared" si="0"/>
        <v>0.204111936548173</v>
      </c>
      <c r="E36" s="70" t="s">
        <v>591</v>
      </c>
      <c r="F36" s="70" t="s">
        <v>580</v>
      </c>
      <c r="G36" s="70" t="s">
        <v>10</v>
      </c>
      <c r="H36" s="70" t="s">
        <v>384</v>
      </c>
      <c r="I36" s="70" t="s">
        <v>327</v>
      </c>
      <c r="J36" s="70" t="s">
        <v>582</v>
      </c>
      <c r="K36" s="70" t="s">
        <v>581</v>
      </c>
      <c r="L36" s="149" t="s">
        <v>582</v>
      </c>
      <c r="M36" s="70" t="s">
        <v>581</v>
      </c>
      <c r="N36" s="97" t="s">
        <v>582</v>
      </c>
      <c r="O36" s="97" t="s">
        <v>582</v>
      </c>
      <c r="P36" s="97" t="s">
        <v>582</v>
      </c>
      <c r="Q36" s="97" t="s">
        <v>582</v>
      </c>
      <c r="R36" s="97" t="s">
        <v>582</v>
      </c>
      <c r="S36" s="70" t="s">
        <v>582</v>
      </c>
      <c r="T36" s="97" t="s">
        <v>494</v>
      </c>
      <c r="U36" s="97" t="s">
        <v>494</v>
      </c>
      <c r="V36" s="97" t="s">
        <v>494</v>
      </c>
      <c r="W36" s="97" t="s">
        <v>494</v>
      </c>
      <c r="X36" s="97" t="s">
        <v>494</v>
      </c>
    </row>
    <row r="37" spans="1:24" s="70" customFormat="1">
      <c r="A37" s="70" t="s">
        <v>6</v>
      </c>
      <c r="B37" s="70">
        <v>-0.31857806439942299</v>
      </c>
      <c r="C37" s="70">
        <v>4.3211616670017702E-2</v>
      </c>
      <c r="D37" s="70">
        <f t="shared" si="0"/>
        <v>0.20787404039470081</v>
      </c>
      <c r="E37" s="70" t="s">
        <v>591</v>
      </c>
      <c r="F37" s="70" t="s">
        <v>580</v>
      </c>
      <c r="G37" s="70" t="s">
        <v>10</v>
      </c>
      <c r="H37" s="70" t="s">
        <v>384</v>
      </c>
      <c r="I37" s="70" t="s">
        <v>327</v>
      </c>
      <c r="J37" s="70" t="s">
        <v>582</v>
      </c>
      <c r="K37" s="70" t="s">
        <v>582</v>
      </c>
      <c r="L37" s="149" t="s">
        <v>582</v>
      </c>
      <c r="M37" s="70" t="s">
        <v>582</v>
      </c>
      <c r="N37" s="97" t="s">
        <v>581</v>
      </c>
      <c r="O37" s="97" t="s">
        <v>582</v>
      </c>
      <c r="P37" s="97" t="s">
        <v>582</v>
      </c>
      <c r="Q37" s="97" t="s">
        <v>582</v>
      </c>
      <c r="R37" s="97" t="s">
        <v>582</v>
      </c>
      <c r="S37" s="70" t="s">
        <v>582</v>
      </c>
      <c r="T37" s="97" t="s">
        <v>494</v>
      </c>
      <c r="U37" s="97" t="s">
        <v>494</v>
      </c>
      <c r="V37" s="97" t="s">
        <v>494</v>
      </c>
      <c r="W37" s="97" t="s">
        <v>494</v>
      </c>
      <c r="X37" s="97" t="s">
        <v>494</v>
      </c>
    </row>
    <row r="38" spans="1:24" s="70" customFormat="1">
      <c r="A38" s="70" t="s">
        <v>8</v>
      </c>
      <c r="B38" s="70">
        <v>-0.15291649394606599</v>
      </c>
      <c r="C38" s="70">
        <v>1.5214098902941399E-2</v>
      </c>
      <c r="D38" s="70">
        <f t="shared" si="0"/>
        <v>0.1233454454081763</v>
      </c>
      <c r="E38" s="70" t="s">
        <v>591</v>
      </c>
      <c r="F38" s="70" t="s">
        <v>580</v>
      </c>
      <c r="G38" s="70" t="s">
        <v>10</v>
      </c>
      <c r="H38" s="70" t="s">
        <v>384</v>
      </c>
      <c r="I38" s="70" t="s">
        <v>417</v>
      </c>
      <c r="J38" s="70" t="s">
        <v>582</v>
      </c>
      <c r="K38" s="70" t="s">
        <v>581</v>
      </c>
      <c r="L38" s="149" t="s">
        <v>582</v>
      </c>
      <c r="M38" s="70" t="s">
        <v>582</v>
      </c>
      <c r="N38" s="97" t="s">
        <v>582</v>
      </c>
      <c r="O38" s="97" t="s">
        <v>581</v>
      </c>
      <c r="P38" s="97" t="s">
        <v>582</v>
      </c>
      <c r="Q38" s="97" t="s">
        <v>582</v>
      </c>
      <c r="R38" s="97" t="s">
        <v>582</v>
      </c>
      <c r="S38" s="70" t="s">
        <v>582</v>
      </c>
      <c r="T38" s="97" t="s">
        <v>494</v>
      </c>
      <c r="U38" s="97" t="s">
        <v>494</v>
      </c>
      <c r="V38" s="97" t="s">
        <v>494</v>
      </c>
      <c r="W38" s="97" t="s">
        <v>494</v>
      </c>
      <c r="X38" s="97" t="s">
        <v>494</v>
      </c>
    </row>
    <row r="39" spans="1:24" s="70" customFormat="1">
      <c r="A39" s="8" t="s">
        <v>8</v>
      </c>
      <c r="B39" s="8">
        <v>9.2739894866186598E-2</v>
      </c>
      <c r="C39" s="8">
        <v>1.5188254906401201E-2</v>
      </c>
      <c r="D39" s="8">
        <f t="shared" si="0"/>
        <v>0.12324063820997196</v>
      </c>
      <c r="E39" s="8" t="s">
        <v>591</v>
      </c>
      <c r="F39" s="8" t="s">
        <v>580</v>
      </c>
      <c r="G39" s="8" t="s">
        <v>10</v>
      </c>
      <c r="H39" s="8" t="s">
        <v>384</v>
      </c>
      <c r="I39" s="8" t="s">
        <v>417</v>
      </c>
      <c r="J39" s="8" t="s">
        <v>582</v>
      </c>
      <c r="K39" s="8" t="s">
        <v>582</v>
      </c>
      <c r="L39" s="149" t="s">
        <v>582</v>
      </c>
      <c r="M39" s="8" t="s">
        <v>582</v>
      </c>
      <c r="N39" s="186" t="s">
        <v>582</v>
      </c>
      <c r="O39" s="186" t="s">
        <v>582</v>
      </c>
      <c r="P39" s="186" t="s">
        <v>581</v>
      </c>
      <c r="Q39" s="186" t="s">
        <v>582</v>
      </c>
      <c r="R39" s="186" t="s">
        <v>582</v>
      </c>
      <c r="S39" s="8" t="s">
        <v>582</v>
      </c>
      <c r="T39" s="186" t="s">
        <v>494</v>
      </c>
      <c r="U39" s="186" t="s">
        <v>494</v>
      </c>
      <c r="V39" s="186" t="s">
        <v>494</v>
      </c>
      <c r="W39" s="186" t="s">
        <v>494</v>
      </c>
      <c r="X39" s="186" t="s">
        <v>494</v>
      </c>
    </row>
    <row r="40" spans="1:24" s="70" customFormat="1" ht="16" thickBot="1">
      <c r="A40" s="180" t="s">
        <v>221</v>
      </c>
      <c r="B40" s="180">
        <v>-0.27779999999999999</v>
      </c>
      <c r="C40" s="180">
        <v>3.7699999999999997E-2</v>
      </c>
      <c r="D40" s="180">
        <f t="shared" si="0"/>
        <v>0.19416487838947599</v>
      </c>
      <c r="E40" s="180" t="s">
        <v>591</v>
      </c>
      <c r="F40" s="180" t="s">
        <v>580</v>
      </c>
      <c r="G40" s="180" t="s">
        <v>11</v>
      </c>
      <c r="H40" s="180" t="s">
        <v>412</v>
      </c>
      <c r="I40" s="180" t="s">
        <v>327</v>
      </c>
      <c r="J40" s="180" t="s">
        <v>582</v>
      </c>
      <c r="K40" s="180" t="s">
        <v>581</v>
      </c>
      <c r="L40" s="181" t="s">
        <v>582</v>
      </c>
      <c r="M40" s="180" t="s">
        <v>582</v>
      </c>
      <c r="N40" s="180" t="s">
        <v>582</v>
      </c>
      <c r="O40" s="180" t="s">
        <v>582</v>
      </c>
      <c r="P40" s="180" t="s">
        <v>582</v>
      </c>
      <c r="Q40" s="180" t="s">
        <v>582</v>
      </c>
      <c r="R40" s="180" t="s">
        <v>582</v>
      </c>
      <c r="S40" s="180" t="s">
        <v>581</v>
      </c>
      <c r="T40" s="180" t="s">
        <v>494</v>
      </c>
      <c r="U40" s="180" t="s">
        <v>494</v>
      </c>
      <c r="V40" s="180" t="s">
        <v>494</v>
      </c>
      <c r="W40" s="180" t="s">
        <v>494</v>
      </c>
      <c r="X40" s="180" t="s">
        <v>494</v>
      </c>
    </row>
    <row r="41" spans="1:24" s="70" customFormat="1" ht="16" thickTop="1">
      <c r="A41" s="70" t="s">
        <v>6</v>
      </c>
      <c r="B41" s="70">
        <v>-0.14313537031113099</v>
      </c>
      <c r="C41" s="70">
        <v>3.3600449640393798E-2</v>
      </c>
      <c r="D41" s="70">
        <f t="shared" si="0"/>
        <v>0.18330425428885658</v>
      </c>
      <c r="E41" s="70" t="s">
        <v>591</v>
      </c>
      <c r="F41" s="70" t="s">
        <v>579</v>
      </c>
      <c r="G41" s="70" t="s">
        <v>10</v>
      </c>
      <c r="H41" s="70" t="s">
        <v>384</v>
      </c>
      <c r="I41" s="70" t="s">
        <v>327</v>
      </c>
      <c r="J41" s="70" t="s">
        <v>581</v>
      </c>
      <c r="K41" s="70" t="s">
        <v>581</v>
      </c>
      <c r="L41" s="149" t="s">
        <v>581</v>
      </c>
      <c r="M41" s="70" t="s">
        <v>582</v>
      </c>
      <c r="N41" s="97" t="s">
        <v>582</v>
      </c>
      <c r="O41" s="97" t="s">
        <v>581</v>
      </c>
      <c r="P41" s="97" t="s">
        <v>581</v>
      </c>
      <c r="Q41" s="97" t="s">
        <v>581</v>
      </c>
      <c r="R41" s="97" t="s">
        <v>581</v>
      </c>
      <c r="S41" s="70" t="s">
        <v>581</v>
      </c>
      <c r="T41" s="97" t="s">
        <v>494</v>
      </c>
      <c r="U41" s="97" t="s">
        <v>494</v>
      </c>
      <c r="V41" s="97" t="s">
        <v>494</v>
      </c>
      <c r="W41" s="97" t="s">
        <v>494</v>
      </c>
      <c r="X41" s="97" t="s">
        <v>494</v>
      </c>
    </row>
    <row r="42" spans="1:24" s="70" customFormat="1">
      <c r="A42" s="70" t="s">
        <v>8</v>
      </c>
      <c r="B42" s="70">
        <v>-0.102746221709462</v>
      </c>
      <c r="C42" s="70">
        <v>1.5191674658107101E-2</v>
      </c>
      <c r="D42" s="70">
        <f t="shared" si="0"/>
        <v>0.12325451171501633</v>
      </c>
      <c r="E42" s="70" t="s">
        <v>591</v>
      </c>
      <c r="F42" s="70" t="s">
        <v>579</v>
      </c>
      <c r="G42" s="70" t="s">
        <v>10</v>
      </c>
      <c r="H42" s="70" t="s">
        <v>384</v>
      </c>
      <c r="I42" s="70" t="s">
        <v>417</v>
      </c>
      <c r="J42" s="70" t="s">
        <v>581</v>
      </c>
      <c r="K42" s="70" t="s">
        <v>581</v>
      </c>
      <c r="L42" s="149" t="s">
        <v>582</v>
      </c>
      <c r="M42" s="70" t="s">
        <v>581</v>
      </c>
      <c r="N42" s="97" t="s">
        <v>581</v>
      </c>
      <c r="O42" s="97" t="s">
        <v>582</v>
      </c>
      <c r="P42" s="97" t="s">
        <v>582</v>
      </c>
      <c r="Q42" s="97" t="s">
        <v>582</v>
      </c>
      <c r="R42" s="97" t="s">
        <v>582</v>
      </c>
      <c r="S42" s="70" t="s">
        <v>581</v>
      </c>
      <c r="T42" s="97" t="s">
        <v>494</v>
      </c>
      <c r="U42" s="97" t="s">
        <v>494</v>
      </c>
      <c r="V42" s="97" t="s">
        <v>494</v>
      </c>
      <c r="W42" s="97" t="s">
        <v>494</v>
      </c>
      <c r="X42" s="97" t="s">
        <v>494</v>
      </c>
    </row>
    <row r="43" spans="1:24" s="70" customFormat="1">
      <c r="A43" s="70" t="s">
        <v>8</v>
      </c>
      <c r="B43" s="97">
        <v>-9.9407275000000003E-2</v>
      </c>
      <c r="C43" s="97">
        <v>2.1098242999999999E-2</v>
      </c>
      <c r="D43" s="97">
        <f t="shared" si="0"/>
        <v>0.14525234249401969</v>
      </c>
      <c r="E43" s="70" t="s">
        <v>591</v>
      </c>
      <c r="F43" s="70" t="s">
        <v>579</v>
      </c>
      <c r="G43" s="70" t="s">
        <v>10</v>
      </c>
      <c r="H43" s="70" t="s">
        <v>384</v>
      </c>
      <c r="I43" s="70" t="s">
        <v>363</v>
      </c>
      <c r="J43" s="70" t="s">
        <v>582</v>
      </c>
      <c r="K43" s="70" t="s">
        <v>582</v>
      </c>
      <c r="L43" s="149" t="s">
        <v>581</v>
      </c>
      <c r="M43" s="70" t="s">
        <v>582</v>
      </c>
      <c r="N43" s="97" t="s">
        <v>582</v>
      </c>
      <c r="O43" s="97" t="s">
        <v>582</v>
      </c>
      <c r="P43" s="97" t="s">
        <v>582</v>
      </c>
      <c r="Q43" s="97" t="s">
        <v>582</v>
      </c>
      <c r="R43" s="97" t="s">
        <v>582</v>
      </c>
      <c r="S43" s="70" t="s">
        <v>582</v>
      </c>
      <c r="T43" s="97" t="s">
        <v>494</v>
      </c>
      <c r="U43" s="97" t="s">
        <v>494</v>
      </c>
      <c r="V43" s="97" t="s">
        <v>494</v>
      </c>
      <c r="W43" s="97" t="s">
        <v>494</v>
      </c>
      <c r="X43" s="97" t="s">
        <v>494</v>
      </c>
    </row>
    <row r="44" spans="1:24" s="70" customFormat="1">
      <c r="A44" s="70" t="s">
        <v>12</v>
      </c>
      <c r="B44" s="70">
        <v>-0.10120958823564299</v>
      </c>
      <c r="C44" s="70">
        <v>7.3037418725417497E-2</v>
      </c>
      <c r="D44" s="70">
        <f t="shared" si="0"/>
        <v>0.27025435930881392</v>
      </c>
      <c r="E44" s="70" t="s">
        <v>591</v>
      </c>
      <c r="F44" s="70" t="s">
        <v>579</v>
      </c>
      <c r="G44" s="70" t="s">
        <v>10</v>
      </c>
      <c r="H44" s="70" t="s">
        <v>411</v>
      </c>
      <c r="I44" s="70" t="s">
        <v>363</v>
      </c>
      <c r="J44" s="70" t="s">
        <v>581</v>
      </c>
      <c r="K44" s="70" t="s">
        <v>581</v>
      </c>
      <c r="L44" s="149" t="s">
        <v>581</v>
      </c>
      <c r="M44" s="70" t="s">
        <v>581</v>
      </c>
      <c r="N44" s="97" t="s">
        <v>581</v>
      </c>
      <c r="O44" s="97" t="s">
        <v>581</v>
      </c>
      <c r="P44" s="97" t="s">
        <v>581</v>
      </c>
      <c r="Q44" s="97" t="s">
        <v>581</v>
      </c>
      <c r="R44" s="97" t="s">
        <v>581</v>
      </c>
      <c r="S44" s="70" t="s">
        <v>581</v>
      </c>
      <c r="T44" s="97" t="s">
        <v>494</v>
      </c>
      <c r="U44" s="97" t="s">
        <v>494</v>
      </c>
      <c r="V44" s="97" t="s">
        <v>494</v>
      </c>
      <c r="W44" s="97" t="s">
        <v>494</v>
      </c>
      <c r="X44" s="97" t="s">
        <v>494</v>
      </c>
    </row>
    <row r="45" spans="1:24" s="70" customFormat="1">
      <c r="A45" s="8" t="s">
        <v>221</v>
      </c>
      <c r="B45" s="8">
        <v>-0.20150000000000001</v>
      </c>
      <c r="C45" s="8">
        <v>4.5900000000000003E-2</v>
      </c>
      <c r="D45" s="8">
        <f t="shared" ref="D45" si="6">SQRT(C45)</f>
        <v>0.2142428528562855</v>
      </c>
      <c r="E45" s="8" t="s">
        <v>591</v>
      </c>
      <c r="F45" s="8" t="s">
        <v>579</v>
      </c>
      <c r="G45" s="8" t="s">
        <v>11</v>
      </c>
      <c r="H45" s="8" t="s">
        <v>412</v>
      </c>
      <c r="I45" s="8" t="s">
        <v>327</v>
      </c>
      <c r="J45" s="8" t="s">
        <v>581</v>
      </c>
      <c r="K45" s="8" t="s">
        <v>581</v>
      </c>
      <c r="L45" s="149" t="s">
        <v>581</v>
      </c>
      <c r="M45" s="8" t="s">
        <v>581</v>
      </c>
      <c r="N45" s="8" t="s">
        <v>581</v>
      </c>
      <c r="O45" s="8" t="s">
        <v>581</v>
      </c>
      <c r="P45" s="8" t="s">
        <v>581</v>
      </c>
      <c r="Q45" s="8" t="s">
        <v>581</v>
      </c>
      <c r="R45" s="8" t="s">
        <v>581</v>
      </c>
      <c r="S45" s="8" t="s">
        <v>582</v>
      </c>
      <c r="T45" s="8" t="s">
        <v>494</v>
      </c>
      <c r="U45" s="8" t="s">
        <v>494</v>
      </c>
      <c r="V45" s="8" t="s">
        <v>494</v>
      </c>
      <c r="W45" s="8" t="s">
        <v>494</v>
      </c>
      <c r="X45" s="8" t="s">
        <v>494</v>
      </c>
    </row>
    <row r="46" spans="1:24" s="70" customFormat="1">
      <c r="A46" s="70" t="s">
        <v>8</v>
      </c>
      <c r="B46" s="70">
        <v>-0.18182848788589401</v>
      </c>
      <c r="C46" s="70">
        <v>1.52310187366584E-2</v>
      </c>
      <c r="D46" s="70">
        <f t="shared" si="0"/>
        <v>0.12341401353435678</v>
      </c>
      <c r="E46" s="70" t="s">
        <v>591</v>
      </c>
      <c r="F46" s="70" t="s">
        <v>579</v>
      </c>
      <c r="G46" s="70" t="s">
        <v>10</v>
      </c>
      <c r="H46" s="70" t="s">
        <v>384</v>
      </c>
      <c r="I46" s="70" t="s">
        <v>417</v>
      </c>
      <c r="J46" s="70" t="s">
        <v>582</v>
      </c>
      <c r="K46" s="70" t="s">
        <v>582</v>
      </c>
      <c r="L46" s="149" t="s">
        <v>582</v>
      </c>
      <c r="M46" s="70" t="s">
        <v>582</v>
      </c>
      <c r="N46" s="97" t="s">
        <v>582</v>
      </c>
      <c r="O46" s="97" t="s">
        <v>582</v>
      </c>
      <c r="P46" s="97" t="s">
        <v>582</v>
      </c>
      <c r="Q46" s="97" t="s">
        <v>581</v>
      </c>
      <c r="R46" s="97" t="s">
        <v>582</v>
      </c>
      <c r="S46" s="70" t="s">
        <v>582</v>
      </c>
      <c r="T46" s="97" t="s">
        <v>494</v>
      </c>
      <c r="U46" s="97" t="s">
        <v>494</v>
      </c>
      <c r="V46" s="97" t="s">
        <v>494</v>
      </c>
      <c r="W46" s="97" t="s">
        <v>494</v>
      </c>
      <c r="X46" s="97" t="s">
        <v>494</v>
      </c>
    </row>
    <row r="47" spans="1:24" s="70" customFormat="1" ht="16" thickBot="1">
      <c r="A47" s="98" t="s">
        <v>8</v>
      </c>
      <c r="B47" s="98">
        <v>-0.123782785663168</v>
      </c>
      <c r="C47" s="98">
        <v>1.52000057629165E-2</v>
      </c>
      <c r="D47" s="98">
        <f t="shared" si="0"/>
        <v>0.12328830343108993</v>
      </c>
      <c r="E47" s="98" t="s">
        <v>591</v>
      </c>
      <c r="F47" s="98" t="s">
        <v>579</v>
      </c>
      <c r="G47" s="98" t="s">
        <v>10</v>
      </c>
      <c r="H47" s="98" t="s">
        <v>384</v>
      </c>
      <c r="I47" s="98" t="s">
        <v>417</v>
      </c>
      <c r="J47" s="98" t="s">
        <v>582</v>
      </c>
      <c r="K47" s="98" t="s">
        <v>582</v>
      </c>
      <c r="L47" s="150" t="s">
        <v>582</v>
      </c>
      <c r="M47" s="98" t="s">
        <v>582</v>
      </c>
      <c r="N47" s="182" t="s">
        <v>582</v>
      </c>
      <c r="O47" s="182" t="s">
        <v>582</v>
      </c>
      <c r="P47" s="182" t="s">
        <v>582</v>
      </c>
      <c r="Q47" s="182" t="s">
        <v>582</v>
      </c>
      <c r="R47" s="182" t="s">
        <v>581</v>
      </c>
      <c r="S47" s="98" t="s">
        <v>582</v>
      </c>
      <c r="T47" s="182" t="s">
        <v>494</v>
      </c>
      <c r="U47" s="182" t="s">
        <v>494</v>
      </c>
      <c r="V47" s="182" t="s">
        <v>494</v>
      </c>
      <c r="W47" s="182" t="s">
        <v>494</v>
      </c>
      <c r="X47" s="182" t="s">
        <v>494</v>
      </c>
    </row>
    <row r="48" spans="1:24" s="70" customFormat="1">
      <c r="A48" s="70" t="s">
        <v>8</v>
      </c>
      <c r="B48" s="70">
        <v>3.7692101511327299E-2</v>
      </c>
      <c r="C48" s="70">
        <v>6.0926071055381399E-2</v>
      </c>
      <c r="D48" s="70">
        <f t="shared" si="0"/>
        <v>0.24683207055684925</v>
      </c>
      <c r="E48" s="70" t="s">
        <v>592</v>
      </c>
      <c r="F48" s="70" t="s">
        <v>580</v>
      </c>
      <c r="G48" s="70" t="s">
        <v>10</v>
      </c>
      <c r="H48" s="70" t="s">
        <v>384</v>
      </c>
      <c r="I48" s="70" t="s">
        <v>417</v>
      </c>
      <c r="J48" s="70" t="s">
        <v>581</v>
      </c>
      <c r="K48" s="70" t="s">
        <v>581</v>
      </c>
      <c r="L48" s="149" t="s">
        <v>582</v>
      </c>
      <c r="M48" s="70" t="s">
        <v>494</v>
      </c>
      <c r="N48" s="70" t="s">
        <v>494</v>
      </c>
      <c r="O48" s="70" t="s">
        <v>494</v>
      </c>
      <c r="P48" s="70" t="s">
        <v>494</v>
      </c>
      <c r="Q48" s="70" t="s">
        <v>494</v>
      </c>
      <c r="R48" s="70" t="s">
        <v>494</v>
      </c>
      <c r="S48" s="70" t="s">
        <v>494</v>
      </c>
      <c r="T48" s="70" t="s">
        <v>494</v>
      </c>
      <c r="U48" s="70" t="s">
        <v>494</v>
      </c>
      <c r="V48" s="70" t="s">
        <v>494</v>
      </c>
      <c r="W48" s="70" t="s">
        <v>494</v>
      </c>
      <c r="X48" s="70" t="s">
        <v>494</v>
      </c>
    </row>
    <row r="49" spans="1:24" s="70" customFormat="1">
      <c r="A49" s="70" t="s">
        <v>8</v>
      </c>
      <c r="B49" s="97">
        <v>9.0669799999999995E-2</v>
      </c>
      <c r="C49" s="97">
        <v>8.4493187999999997E-2</v>
      </c>
      <c r="D49" s="97">
        <f t="shared" si="0"/>
        <v>0.29067711984261851</v>
      </c>
      <c r="E49" s="70" t="s">
        <v>592</v>
      </c>
      <c r="F49" s="70" t="s">
        <v>580</v>
      </c>
      <c r="G49" s="70" t="s">
        <v>10</v>
      </c>
      <c r="H49" s="70" t="s">
        <v>384</v>
      </c>
      <c r="I49" s="70" t="s">
        <v>363</v>
      </c>
      <c r="J49" s="70" t="s">
        <v>582</v>
      </c>
      <c r="K49" s="70" t="s">
        <v>582</v>
      </c>
      <c r="L49" s="149" t="s">
        <v>581</v>
      </c>
      <c r="M49" s="70" t="s">
        <v>494</v>
      </c>
      <c r="N49" s="70" t="s">
        <v>494</v>
      </c>
      <c r="O49" s="70" t="s">
        <v>494</v>
      </c>
      <c r="P49" s="70" t="s">
        <v>494</v>
      </c>
      <c r="Q49" s="70" t="s">
        <v>494</v>
      </c>
      <c r="R49" s="70" t="s">
        <v>494</v>
      </c>
      <c r="S49" s="70" t="s">
        <v>494</v>
      </c>
      <c r="T49" s="70" t="s">
        <v>494</v>
      </c>
      <c r="U49" s="70" t="s">
        <v>494</v>
      </c>
      <c r="V49" s="70" t="s">
        <v>494</v>
      </c>
      <c r="W49" s="70" t="s">
        <v>494</v>
      </c>
      <c r="X49" s="70" t="s">
        <v>494</v>
      </c>
    </row>
    <row r="50" spans="1:24" s="70" customFormat="1">
      <c r="A50" s="70" t="s">
        <v>15</v>
      </c>
      <c r="B50" s="70">
        <v>-0.405465108108164</v>
      </c>
      <c r="C50" s="70">
        <v>0.49444444444444402</v>
      </c>
      <c r="D50" s="70">
        <f t="shared" si="0"/>
        <v>0.70316743699096595</v>
      </c>
      <c r="E50" s="70" t="s">
        <v>592</v>
      </c>
      <c r="F50" s="70" t="s">
        <v>580</v>
      </c>
      <c r="G50" s="70" t="s">
        <v>11</v>
      </c>
      <c r="H50" s="70" t="s">
        <v>384</v>
      </c>
      <c r="I50" s="70" t="s">
        <v>362</v>
      </c>
      <c r="J50" s="70" t="s">
        <v>581</v>
      </c>
      <c r="K50" s="70" t="s">
        <v>581</v>
      </c>
      <c r="L50" s="149" t="s">
        <v>581</v>
      </c>
      <c r="M50" s="70" t="s">
        <v>494</v>
      </c>
      <c r="N50" s="70" t="s">
        <v>494</v>
      </c>
      <c r="O50" s="70" t="s">
        <v>494</v>
      </c>
      <c r="P50" s="70" t="s">
        <v>494</v>
      </c>
      <c r="Q50" s="70" t="s">
        <v>494</v>
      </c>
      <c r="R50" s="70" t="s">
        <v>494</v>
      </c>
      <c r="S50" s="70" t="s">
        <v>494</v>
      </c>
      <c r="T50" s="70" t="s">
        <v>494</v>
      </c>
      <c r="U50" s="70" t="s">
        <v>494</v>
      </c>
      <c r="V50" s="70" t="s">
        <v>494</v>
      </c>
      <c r="W50" s="70" t="s">
        <v>494</v>
      </c>
      <c r="X50" s="70" t="s">
        <v>494</v>
      </c>
    </row>
    <row r="51" spans="1:24" s="70" customFormat="1">
      <c r="A51" s="70" t="s">
        <v>621</v>
      </c>
      <c r="B51" s="70">
        <v>-0.31669999999999998</v>
      </c>
      <c r="C51" s="70">
        <v>0.2636</v>
      </c>
      <c r="D51" s="70">
        <f t="shared" si="0"/>
        <v>0.51341990611973742</v>
      </c>
      <c r="E51" s="70" t="s">
        <v>592</v>
      </c>
      <c r="F51" s="70" t="s">
        <v>580</v>
      </c>
      <c r="G51" s="70" t="s">
        <v>419</v>
      </c>
      <c r="H51" s="70" t="s">
        <v>411</v>
      </c>
      <c r="I51" s="70" t="s">
        <v>420</v>
      </c>
      <c r="J51" s="70" t="s">
        <v>581</v>
      </c>
      <c r="K51" s="70" t="s">
        <v>581</v>
      </c>
      <c r="L51" s="149" t="s">
        <v>581</v>
      </c>
      <c r="M51" s="70" t="s">
        <v>494</v>
      </c>
      <c r="N51" s="70" t="s">
        <v>494</v>
      </c>
      <c r="O51" s="70" t="s">
        <v>494</v>
      </c>
      <c r="P51" s="70" t="s">
        <v>494</v>
      </c>
      <c r="Q51" s="70" t="s">
        <v>494</v>
      </c>
      <c r="R51" s="70" t="s">
        <v>494</v>
      </c>
      <c r="S51" s="70" t="s">
        <v>494</v>
      </c>
      <c r="T51" s="70" t="s">
        <v>494</v>
      </c>
      <c r="U51" s="70" t="s">
        <v>494</v>
      </c>
      <c r="V51" s="70" t="s">
        <v>494</v>
      </c>
      <c r="W51" s="70" t="s">
        <v>494</v>
      </c>
      <c r="X51" s="70" t="s">
        <v>494</v>
      </c>
    </row>
    <row r="52" spans="1:24" s="70" customFormat="1">
      <c r="A52" s="70" t="s">
        <v>14</v>
      </c>
      <c r="B52" s="70">
        <v>-1.0987398000000002</v>
      </c>
      <c r="C52" s="70">
        <v>0.20862378640000001</v>
      </c>
      <c r="D52" s="70">
        <f t="shared" si="0"/>
        <v>0.45675352915987416</v>
      </c>
      <c r="E52" s="70" t="s">
        <v>592</v>
      </c>
      <c r="F52" s="70" t="s">
        <v>580</v>
      </c>
      <c r="G52" s="70" t="s">
        <v>10</v>
      </c>
      <c r="H52" s="70" t="s">
        <v>412</v>
      </c>
      <c r="I52" s="70" t="s">
        <v>327</v>
      </c>
      <c r="J52" s="70" t="s">
        <v>581</v>
      </c>
      <c r="K52" s="70" t="s">
        <v>581</v>
      </c>
      <c r="L52" s="149" t="s">
        <v>581</v>
      </c>
      <c r="M52" s="70" t="s">
        <v>494</v>
      </c>
      <c r="N52" s="70" t="s">
        <v>494</v>
      </c>
      <c r="O52" s="70" t="s">
        <v>494</v>
      </c>
      <c r="P52" s="70" t="s">
        <v>494</v>
      </c>
      <c r="Q52" s="70" t="s">
        <v>494</v>
      </c>
      <c r="R52" s="70" t="s">
        <v>494</v>
      </c>
      <c r="S52" s="70" t="s">
        <v>494</v>
      </c>
      <c r="T52" s="70" t="s">
        <v>494</v>
      </c>
      <c r="U52" s="70" t="s">
        <v>494</v>
      </c>
      <c r="V52" s="70" t="s">
        <v>494</v>
      </c>
      <c r="W52" s="70" t="s">
        <v>494</v>
      </c>
      <c r="X52" s="70" t="s">
        <v>494</v>
      </c>
    </row>
    <row r="53" spans="1:24" s="70" customFormat="1" ht="16" thickBot="1">
      <c r="A53" s="98" t="s">
        <v>12</v>
      </c>
      <c r="B53" s="98">
        <v>0.38484582090542901</v>
      </c>
      <c r="C53" s="98">
        <v>0.17777777777777801</v>
      </c>
      <c r="D53" s="98">
        <f t="shared" si="0"/>
        <v>0.42163702135578418</v>
      </c>
      <c r="E53" s="98" t="s">
        <v>592</v>
      </c>
      <c r="F53" s="98" t="s">
        <v>580</v>
      </c>
      <c r="G53" s="98" t="s">
        <v>10</v>
      </c>
      <c r="H53" s="98" t="s">
        <v>411</v>
      </c>
      <c r="I53" s="98" t="s">
        <v>363</v>
      </c>
      <c r="J53" s="98" t="s">
        <v>581</v>
      </c>
      <c r="K53" s="98" t="s">
        <v>581</v>
      </c>
      <c r="L53" s="150" t="s">
        <v>581</v>
      </c>
      <c r="M53" s="98" t="s">
        <v>494</v>
      </c>
      <c r="N53" s="98" t="s">
        <v>494</v>
      </c>
      <c r="O53" s="98" t="s">
        <v>494</v>
      </c>
      <c r="P53" s="98" t="s">
        <v>494</v>
      </c>
      <c r="Q53" s="98" t="s">
        <v>494</v>
      </c>
      <c r="R53" s="98" t="s">
        <v>494</v>
      </c>
      <c r="S53" s="98" t="s">
        <v>494</v>
      </c>
      <c r="T53" s="98" t="s">
        <v>494</v>
      </c>
      <c r="U53" s="98" t="s">
        <v>494</v>
      </c>
      <c r="V53" s="98" t="s">
        <v>494</v>
      </c>
      <c r="W53" s="98" t="s">
        <v>494</v>
      </c>
      <c r="X53" s="98" t="s">
        <v>494</v>
      </c>
    </row>
    <row r="54" spans="1:24" s="70" customFormat="1" ht="16" thickBot="1">
      <c r="A54" s="183" t="s">
        <v>12</v>
      </c>
      <c r="B54" s="183">
        <v>-0.64028450000000003</v>
      </c>
      <c r="C54" s="183">
        <v>7.7971789999999999E-2</v>
      </c>
      <c r="D54" s="183">
        <f t="shared" si="0"/>
        <v>0.27923429230665781</v>
      </c>
      <c r="E54" s="183" t="s">
        <v>593</v>
      </c>
      <c r="F54" s="183" t="s">
        <v>579</v>
      </c>
      <c r="G54" s="183" t="s">
        <v>10</v>
      </c>
      <c r="H54" s="183" t="s">
        <v>411</v>
      </c>
      <c r="I54" s="183" t="s">
        <v>363</v>
      </c>
      <c r="J54" s="183" t="s">
        <v>581</v>
      </c>
      <c r="K54" s="183" t="s">
        <v>581</v>
      </c>
      <c r="L54" s="184" t="s">
        <v>581</v>
      </c>
      <c r="M54" s="183" t="s">
        <v>494</v>
      </c>
      <c r="N54" s="183" t="s">
        <v>494</v>
      </c>
      <c r="O54" s="183" t="s">
        <v>494</v>
      </c>
      <c r="P54" s="183" t="s">
        <v>494</v>
      </c>
      <c r="Q54" s="183" t="s">
        <v>494</v>
      </c>
      <c r="R54" s="183" t="s">
        <v>494</v>
      </c>
      <c r="S54" s="183" t="s">
        <v>494</v>
      </c>
      <c r="T54" s="183" t="s">
        <v>494</v>
      </c>
      <c r="U54" s="183" t="s">
        <v>494</v>
      </c>
      <c r="V54" s="183" t="s">
        <v>494</v>
      </c>
      <c r="W54" s="183" t="s">
        <v>494</v>
      </c>
      <c r="X54" s="183" t="s">
        <v>494</v>
      </c>
    </row>
    <row r="55" spans="1:24" s="70" customFormat="1">
      <c r="A55" s="70" t="s">
        <v>6</v>
      </c>
      <c r="B55" s="70">
        <v>-0.21962972565203301</v>
      </c>
      <c r="C55" s="70">
        <v>4.0170465761771003E-2</v>
      </c>
      <c r="D55" s="70">
        <f t="shared" si="0"/>
        <v>0.20042571132908824</v>
      </c>
      <c r="E55" s="70" t="s">
        <v>594</v>
      </c>
      <c r="F55" s="70" t="s">
        <v>580</v>
      </c>
      <c r="G55" s="70" t="s">
        <v>10</v>
      </c>
      <c r="H55" s="70" t="s">
        <v>384</v>
      </c>
      <c r="I55" s="70" t="s">
        <v>327</v>
      </c>
      <c r="J55" s="70" t="s">
        <v>582</v>
      </c>
      <c r="K55" s="70" t="s">
        <v>581</v>
      </c>
      <c r="L55" s="149" t="s">
        <v>582</v>
      </c>
      <c r="M55" s="70" t="s">
        <v>581</v>
      </c>
      <c r="N55" s="70" t="s">
        <v>582</v>
      </c>
      <c r="O55" s="70" t="s">
        <v>582</v>
      </c>
      <c r="P55" s="70" t="s">
        <v>582</v>
      </c>
      <c r="Q55" s="70" t="s">
        <v>582</v>
      </c>
      <c r="R55" s="70" t="s">
        <v>582</v>
      </c>
      <c r="S55" s="70" t="s">
        <v>582</v>
      </c>
      <c r="T55" s="70" t="s">
        <v>582</v>
      </c>
      <c r="U55" s="70" t="s">
        <v>494</v>
      </c>
      <c r="V55" s="70" t="s">
        <v>494</v>
      </c>
      <c r="W55" s="70" t="s">
        <v>494</v>
      </c>
      <c r="X55" s="70" t="s">
        <v>494</v>
      </c>
    </row>
    <row r="56" spans="1:24" s="70" customFormat="1">
      <c r="A56" s="70" t="s">
        <v>6</v>
      </c>
      <c r="B56" s="70">
        <v>-0.16154861728379299</v>
      </c>
      <c r="C56" s="70">
        <v>4.2814805999648299E-2</v>
      </c>
      <c r="D56" s="70">
        <f t="shared" si="0"/>
        <v>0.20691738931189013</v>
      </c>
      <c r="E56" s="70" t="s">
        <v>594</v>
      </c>
      <c r="F56" s="70" t="s">
        <v>580</v>
      </c>
      <c r="G56" s="70" t="s">
        <v>10</v>
      </c>
      <c r="H56" s="70" t="s">
        <v>384</v>
      </c>
      <c r="I56" s="70" t="s">
        <v>327</v>
      </c>
      <c r="J56" s="70" t="s">
        <v>582</v>
      </c>
      <c r="K56" s="70" t="s">
        <v>582</v>
      </c>
      <c r="L56" s="149" t="s">
        <v>582</v>
      </c>
      <c r="M56" s="70" t="s">
        <v>582</v>
      </c>
      <c r="N56" s="70" t="s">
        <v>581</v>
      </c>
      <c r="O56" s="70" t="s">
        <v>582</v>
      </c>
      <c r="P56" s="70" t="s">
        <v>582</v>
      </c>
      <c r="Q56" s="70" t="s">
        <v>582</v>
      </c>
      <c r="R56" s="70" t="s">
        <v>582</v>
      </c>
      <c r="S56" s="70" t="s">
        <v>582</v>
      </c>
      <c r="T56" s="70" t="s">
        <v>582</v>
      </c>
      <c r="U56" s="70" t="s">
        <v>494</v>
      </c>
      <c r="V56" s="70" t="s">
        <v>494</v>
      </c>
      <c r="W56" s="70" t="s">
        <v>494</v>
      </c>
      <c r="X56" s="70" t="s">
        <v>494</v>
      </c>
    </row>
    <row r="57" spans="1:24" s="70" customFormat="1">
      <c r="A57" s="70" t="s">
        <v>8</v>
      </c>
      <c r="B57" s="70">
        <v>-0.24292281636433499</v>
      </c>
      <c r="C57" s="70">
        <v>1.5276385687189E-2</v>
      </c>
      <c r="D57" s="70">
        <f t="shared" si="0"/>
        <v>0.12359767670627551</v>
      </c>
      <c r="E57" s="70" t="s">
        <v>594</v>
      </c>
      <c r="F57" s="70" t="s">
        <v>580</v>
      </c>
      <c r="G57" s="70" t="s">
        <v>10</v>
      </c>
      <c r="H57" s="70" t="s">
        <v>384</v>
      </c>
      <c r="I57" s="70" t="s">
        <v>417</v>
      </c>
      <c r="J57" s="70" t="s">
        <v>582</v>
      </c>
      <c r="K57" s="70" t="s">
        <v>581</v>
      </c>
      <c r="L57" s="149" t="s">
        <v>582</v>
      </c>
      <c r="M57" s="70" t="s">
        <v>582</v>
      </c>
      <c r="N57" s="70" t="s">
        <v>582</v>
      </c>
      <c r="O57" s="70" t="s">
        <v>581</v>
      </c>
      <c r="P57" s="70" t="s">
        <v>582</v>
      </c>
      <c r="Q57" s="70" t="s">
        <v>582</v>
      </c>
      <c r="R57" s="70" t="s">
        <v>582</v>
      </c>
      <c r="S57" s="70" t="s">
        <v>582</v>
      </c>
      <c r="T57" s="70" t="s">
        <v>582</v>
      </c>
      <c r="U57" s="70" t="s">
        <v>494</v>
      </c>
      <c r="V57" s="70" t="s">
        <v>494</v>
      </c>
      <c r="W57" s="70" t="s">
        <v>494</v>
      </c>
      <c r="X57" s="70" t="s">
        <v>494</v>
      </c>
    </row>
    <row r="58" spans="1:24" s="70" customFormat="1">
      <c r="A58" s="8" t="s">
        <v>8</v>
      </c>
      <c r="B58" s="8">
        <v>-0.15270603676109601</v>
      </c>
      <c r="C58" s="8">
        <v>1.52139864545892E-2</v>
      </c>
      <c r="D58" s="8">
        <f t="shared" si="0"/>
        <v>0.12334498958040087</v>
      </c>
      <c r="E58" s="8" t="s">
        <v>594</v>
      </c>
      <c r="F58" s="8" t="s">
        <v>580</v>
      </c>
      <c r="G58" s="8" t="s">
        <v>10</v>
      </c>
      <c r="H58" s="8" t="s">
        <v>384</v>
      </c>
      <c r="I58" s="8" t="s">
        <v>417</v>
      </c>
      <c r="J58" s="8" t="s">
        <v>582</v>
      </c>
      <c r="K58" s="8" t="s">
        <v>582</v>
      </c>
      <c r="L58" s="149" t="s">
        <v>582</v>
      </c>
      <c r="M58" s="8" t="s">
        <v>582</v>
      </c>
      <c r="N58" s="8" t="s">
        <v>582</v>
      </c>
      <c r="O58" s="8" t="s">
        <v>582</v>
      </c>
      <c r="P58" s="8" t="s">
        <v>581</v>
      </c>
      <c r="Q58" s="8" t="s">
        <v>582</v>
      </c>
      <c r="R58" s="8" t="s">
        <v>582</v>
      </c>
      <c r="S58" s="8" t="s">
        <v>582</v>
      </c>
      <c r="T58" s="8" t="s">
        <v>582</v>
      </c>
      <c r="U58" s="70" t="s">
        <v>494</v>
      </c>
      <c r="V58" s="70" t="s">
        <v>494</v>
      </c>
      <c r="W58" s="70" t="s">
        <v>494</v>
      </c>
      <c r="X58" s="70" t="s">
        <v>494</v>
      </c>
    </row>
    <row r="59" spans="1:24" s="70" customFormat="1" ht="16" thickBot="1">
      <c r="A59" s="180" t="s">
        <v>221</v>
      </c>
      <c r="B59" s="180">
        <v>-0.36630000000000001</v>
      </c>
      <c r="C59" s="180">
        <v>3.7999999999999999E-2</v>
      </c>
      <c r="D59" s="180">
        <f t="shared" ref="D59" si="7">SQRT(C59)</f>
        <v>0.19493588689617927</v>
      </c>
      <c r="E59" s="180" t="s">
        <v>594</v>
      </c>
      <c r="F59" s="180" t="s">
        <v>580</v>
      </c>
      <c r="G59" s="180" t="s">
        <v>11</v>
      </c>
      <c r="H59" s="180" t="s">
        <v>412</v>
      </c>
      <c r="I59" s="180" t="s">
        <v>327</v>
      </c>
      <c r="J59" s="180" t="s">
        <v>582</v>
      </c>
      <c r="K59" s="180" t="s">
        <v>581</v>
      </c>
      <c r="L59" s="181" t="s">
        <v>582</v>
      </c>
      <c r="M59" s="180" t="s">
        <v>582</v>
      </c>
      <c r="N59" s="180" t="s">
        <v>582</v>
      </c>
      <c r="O59" s="180" t="s">
        <v>582</v>
      </c>
      <c r="P59" s="180" t="s">
        <v>582</v>
      </c>
      <c r="Q59" s="180" t="s">
        <v>582</v>
      </c>
      <c r="R59" s="180" t="s">
        <v>582</v>
      </c>
      <c r="S59" s="180" t="s">
        <v>581</v>
      </c>
      <c r="T59" s="180" t="s">
        <v>582</v>
      </c>
      <c r="U59" s="180" t="s">
        <v>494</v>
      </c>
      <c r="V59" s="180" t="s">
        <v>494</v>
      </c>
      <c r="W59" s="180" t="s">
        <v>494</v>
      </c>
      <c r="X59" s="180" t="s">
        <v>494</v>
      </c>
    </row>
    <row r="60" spans="1:24" s="70" customFormat="1" ht="16" thickTop="1">
      <c r="A60" s="70" t="s">
        <v>6</v>
      </c>
      <c r="B60" s="70">
        <v>-0.142680456661961</v>
      </c>
      <c r="C60" s="70">
        <v>3.3398031202751498E-2</v>
      </c>
      <c r="D60" s="70">
        <f t="shared" si="0"/>
        <v>0.18275128235597007</v>
      </c>
      <c r="E60" s="70" t="s">
        <v>594</v>
      </c>
      <c r="F60" s="70" t="s">
        <v>579</v>
      </c>
      <c r="G60" s="70" t="s">
        <v>10</v>
      </c>
      <c r="H60" s="70" t="s">
        <v>384</v>
      </c>
      <c r="I60" s="70" t="s">
        <v>327</v>
      </c>
      <c r="J60" s="70" t="s">
        <v>581</v>
      </c>
      <c r="K60" s="70" t="s">
        <v>581</v>
      </c>
      <c r="L60" s="149" t="s">
        <v>581</v>
      </c>
      <c r="M60" s="70" t="s">
        <v>582</v>
      </c>
      <c r="N60" s="70" t="s">
        <v>582</v>
      </c>
      <c r="O60" s="70" t="s">
        <v>581</v>
      </c>
      <c r="P60" s="70" t="s">
        <v>581</v>
      </c>
      <c r="Q60" s="70" t="s">
        <v>581</v>
      </c>
      <c r="R60" s="70" t="s">
        <v>581</v>
      </c>
      <c r="S60" s="70" t="s">
        <v>581</v>
      </c>
      <c r="T60" s="70" t="s">
        <v>581</v>
      </c>
      <c r="U60" s="70" t="s">
        <v>494</v>
      </c>
      <c r="V60" s="70" t="s">
        <v>494</v>
      </c>
      <c r="W60" s="70" t="s">
        <v>494</v>
      </c>
      <c r="X60" s="70" t="s">
        <v>494</v>
      </c>
    </row>
    <row r="61" spans="1:24" s="70" customFormat="1">
      <c r="A61" s="70" t="s">
        <v>8</v>
      </c>
      <c r="B61" s="70">
        <v>-0.20308136492251899</v>
      </c>
      <c r="C61" s="70">
        <v>1.52453202082876E-2</v>
      </c>
      <c r="D61" s="70">
        <f t="shared" si="0"/>
        <v>0.12347194097562247</v>
      </c>
      <c r="E61" s="70" t="s">
        <v>594</v>
      </c>
      <c r="F61" s="70" t="s">
        <v>579</v>
      </c>
      <c r="G61" s="70" t="s">
        <v>10</v>
      </c>
      <c r="H61" s="70" t="s">
        <v>384</v>
      </c>
      <c r="I61" s="70" t="s">
        <v>417</v>
      </c>
      <c r="J61" s="70" t="s">
        <v>581</v>
      </c>
      <c r="K61" s="70" t="s">
        <v>581</v>
      </c>
      <c r="L61" s="149" t="s">
        <v>582</v>
      </c>
      <c r="M61" s="70" t="s">
        <v>581</v>
      </c>
      <c r="N61" s="70" t="s">
        <v>581</v>
      </c>
      <c r="O61" s="70" t="s">
        <v>582</v>
      </c>
      <c r="P61" s="70" t="s">
        <v>582</v>
      </c>
      <c r="Q61" s="70" t="s">
        <v>582</v>
      </c>
      <c r="R61" s="70" t="s">
        <v>582</v>
      </c>
      <c r="S61" s="70" t="s">
        <v>581</v>
      </c>
      <c r="T61" s="70" t="s">
        <v>581</v>
      </c>
      <c r="U61" s="70" t="s">
        <v>494</v>
      </c>
      <c r="V61" s="70" t="s">
        <v>494</v>
      </c>
      <c r="W61" s="70" t="s">
        <v>494</v>
      </c>
      <c r="X61" s="70" t="s">
        <v>494</v>
      </c>
    </row>
    <row r="62" spans="1:24" s="70" customFormat="1">
      <c r="A62" s="70" t="s">
        <v>8</v>
      </c>
      <c r="B62" s="70">
        <v>-7.7447574503090005E-2</v>
      </c>
      <c r="C62" s="70">
        <v>2.1088076130322399E-2</v>
      </c>
      <c r="D62" s="70">
        <f t="shared" si="0"/>
        <v>0.14521734101105968</v>
      </c>
      <c r="E62" s="70" t="s">
        <v>594</v>
      </c>
      <c r="F62" s="70" t="s">
        <v>579</v>
      </c>
      <c r="G62" s="70" t="s">
        <v>10</v>
      </c>
      <c r="H62" s="70" t="s">
        <v>384</v>
      </c>
      <c r="I62" s="70" t="s">
        <v>363</v>
      </c>
      <c r="J62" s="70" t="s">
        <v>582</v>
      </c>
      <c r="K62" s="70" t="s">
        <v>582</v>
      </c>
      <c r="L62" s="149" t="s">
        <v>581</v>
      </c>
      <c r="M62" s="70" t="s">
        <v>582</v>
      </c>
      <c r="N62" s="70" t="s">
        <v>582</v>
      </c>
      <c r="O62" s="70" t="s">
        <v>582</v>
      </c>
      <c r="P62" s="70" t="s">
        <v>582</v>
      </c>
      <c r="Q62" s="70" t="s">
        <v>582</v>
      </c>
      <c r="R62" s="70" t="s">
        <v>582</v>
      </c>
      <c r="S62" s="70" t="s">
        <v>582</v>
      </c>
      <c r="T62" s="70" t="s">
        <v>582</v>
      </c>
      <c r="U62" s="70" t="s">
        <v>494</v>
      </c>
      <c r="V62" s="70" t="s">
        <v>494</v>
      </c>
      <c r="W62" s="70" t="s">
        <v>494</v>
      </c>
      <c r="X62" s="70" t="s">
        <v>494</v>
      </c>
    </row>
    <row r="63" spans="1:24" s="70" customFormat="1">
      <c r="A63" s="70" t="s">
        <v>12</v>
      </c>
      <c r="B63" s="70">
        <v>-0.45017797199559001</v>
      </c>
      <c r="C63" s="70">
        <v>7.6052307569065503E-2</v>
      </c>
      <c r="D63" s="70">
        <f t="shared" si="0"/>
        <v>0.27577582847136095</v>
      </c>
      <c r="E63" s="70" t="s">
        <v>594</v>
      </c>
      <c r="F63" s="70" t="s">
        <v>579</v>
      </c>
      <c r="G63" s="70" t="s">
        <v>10</v>
      </c>
      <c r="H63" s="70" t="s">
        <v>411</v>
      </c>
      <c r="I63" s="70" t="s">
        <v>363</v>
      </c>
      <c r="J63" s="70" t="s">
        <v>581</v>
      </c>
      <c r="K63" s="70" t="s">
        <v>581</v>
      </c>
      <c r="L63" s="149" t="s">
        <v>581</v>
      </c>
      <c r="M63" s="70" t="s">
        <v>581</v>
      </c>
      <c r="N63" s="70" t="s">
        <v>581</v>
      </c>
      <c r="O63" s="70" t="s">
        <v>581</v>
      </c>
      <c r="P63" s="70" t="s">
        <v>581</v>
      </c>
      <c r="Q63" s="70" t="s">
        <v>581</v>
      </c>
      <c r="R63" s="70" t="s">
        <v>581</v>
      </c>
      <c r="S63" s="70" t="s">
        <v>581</v>
      </c>
      <c r="T63" s="70" t="s">
        <v>581</v>
      </c>
      <c r="U63" s="70" t="s">
        <v>494</v>
      </c>
      <c r="V63" s="70" t="s">
        <v>494</v>
      </c>
      <c r="W63" s="70" t="s">
        <v>494</v>
      </c>
      <c r="X63" s="70" t="s">
        <v>494</v>
      </c>
    </row>
    <row r="64" spans="1:24" s="70" customFormat="1">
      <c r="A64" s="70" t="s">
        <v>221</v>
      </c>
      <c r="B64" s="70">
        <v>-0.298773103648726</v>
      </c>
      <c r="C64" s="70">
        <v>4.1339874430220899E-2</v>
      </c>
      <c r="D64" s="70">
        <f t="shared" si="0"/>
        <v>0.20332209528288089</v>
      </c>
      <c r="E64" s="70" t="s">
        <v>594</v>
      </c>
      <c r="F64" s="70" t="s">
        <v>579</v>
      </c>
      <c r="G64" s="70" t="s">
        <v>11</v>
      </c>
      <c r="H64" s="70" t="s">
        <v>412</v>
      </c>
      <c r="I64" s="70" t="s">
        <v>327</v>
      </c>
      <c r="J64" s="70" t="s">
        <v>581</v>
      </c>
      <c r="K64" s="70" t="s">
        <v>581</v>
      </c>
      <c r="L64" s="149" t="s">
        <v>581</v>
      </c>
      <c r="M64" s="70" t="s">
        <v>581</v>
      </c>
      <c r="N64" s="70" t="s">
        <v>581</v>
      </c>
      <c r="O64" s="70" t="s">
        <v>581</v>
      </c>
      <c r="P64" s="70" t="s">
        <v>581</v>
      </c>
      <c r="Q64" s="70" t="s">
        <v>581</v>
      </c>
      <c r="R64" s="70" t="s">
        <v>581</v>
      </c>
      <c r="S64" s="70" t="s">
        <v>582</v>
      </c>
      <c r="T64" s="70" t="s">
        <v>582</v>
      </c>
      <c r="U64" s="70" t="s">
        <v>494</v>
      </c>
      <c r="V64" s="70" t="s">
        <v>494</v>
      </c>
      <c r="W64" s="70" t="s">
        <v>494</v>
      </c>
      <c r="X64" s="70" t="s">
        <v>494</v>
      </c>
    </row>
    <row r="65" spans="1:24" s="70" customFormat="1">
      <c r="A65" s="8" t="s">
        <v>221</v>
      </c>
      <c r="B65" s="8">
        <v>-0.30159999999999998</v>
      </c>
      <c r="C65" s="8">
        <v>4.1300000000000003E-2</v>
      </c>
      <c r="D65" s="8">
        <f t="shared" si="0"/>
        <v>0.20322401432901577</v>
      </c>
      <c r="E65" s="8" t="s">
        <v>594</v>
      </c>
      <c r="F65" s="8" t="s">
        <v>579</v>
      </c>
      <c r="G65" s="8" t="s">
        <v>11</v>
      </c>
      <c r="H65" s="8" t="s">
        <v>412</v>
      </c>
      <c r="I65" s="8" t="s">
        <v>327</v>
      </c>
      <c r="J65" s="8" t="s">
        <v>582</v>
      </c>
      <c r="K65" s="8" t="s">
        <v>582</v>
      </c>
      <c r="L65" s="149" t="s">
        <v>582</v>
      </c>
      <c r="M65" s="8" t="s">
        <v>582</v>
      </c>
      <c r="N65" s="8" t="s">
        <v>582</v>
      </c>
      <c r="O65" s="8" t="s">
        <v>582</v>
      </c>
      <c r="P65" s="8" t="s">
        <v>582</v>
      </c>
      <c r="Q65" s="8" t="s">
        <v>582</v>
      </c>
      <c r="R65" s="8" t="s">
        <v>582</v>
      </c>
      <c r="S65" s="8" t="s">
        <v>582</v>
      </c>
      <c r="T65" s="8" t="s">
        <v>581</v>
      </c>
      <c r="U65" s="8" t="s">
        <v>494</v>
      </c>
      <c r="V65" s="8" t="s">
        <v>494</v>
      </c>
      <c r="W65" s="8" t="s">
        <v>494</v>
      </c>
      <c r="X65" s="8" t="s">
        <v>494</v>
      </c>
    </row>
    <row r="66" spans="1:24" s="70" customFormat="1">
      <c r="A66" s="70" t="s">
        <v>8</v>
      </c>
      <c r="B66" s="70">
        <v>-0.16988380223646601</v>
      </c>
      <c r="C66" s="70">
        <v>1.5223674168923101E-2</v>
      </c>
      <c r="D66" s="70">
        <f t="shared" si="0"/>
        <v>0.12338425413691612</v>
      </c>
      <c r="E66" s="70" t="s">
        <v>594</v>
      </c>
      <c r="F66" s="70" t="s">
        <v>579</v>
      </c>
      <c r="G66" s="70" t="s">
        <v>10</v>
      </c>
      <c r="H66" s="70" t="s">
        <v>384</v>
      </c>
      <c r="I66" s="70" t="s">
        <v>417</v>
      </c>
      <c r="J66" s="70" t="s">
        <v>582</v>
      </c>
      <c r="K66" s="70" t="s">
        <v>582</v>
      </c>
      <c r="L66" s="149" t="s">
        <v>582</v>
      </c>
      <c r="M66" s="70" t="s">
        <v>582</v>
      </c>
      <c r="N66" s="70" t="s">
        <v>582</v>
      </c>
      <c r="O66" s="70" t="s">
        <v>582</v>
      </c>
      <c r="P66" s="70" t="s">
        <v>582</v>
      </c>
      <c r="Q66" s="70" t="s">
        <v>581</v>
      </c>
      <c r="R66" s="70" t="s">
        <v>582</v>
      </c>
      <c r="S66" s="70" t="s">
        <v>582</v>
      </c>
      <c r="T66" s="70" t="s">
        <v>582</v>
      </c>
      <c r="U66" s="70" t="s">
        <v>494</v>
      </c>
      <c r="V66" s="70" t="s">
        <v>494</v>
      </c>
      <c r="W66" s="70" t="s">
        <v>494</v>
      </c>
      <c r="X66" s="70" t="s">
        <v>494</v>
      </c>
    </row>
    <row r="67" spans="1:24" s="70" customFormat="1" ht="16" thickBot="1">
      <c r="A67" s="98" t="s">
        <v>8</v>
      </c>
      <c r="B67" s="98">
        <v>-0.24392851345552699</v>
      </c>
      <c r="C67" s="98">
        <v>1.52772416748922E-2</v>
      </c>
      <c r="D67" s="98">
        <f t="shared" si="0"/>
        <v>0.12360113945628576</v>
      </c>
      <c r="E67" s="98" t="s">
        <v>594</v>
      </c>
      <c r="F67" s="98" t="s">
        <v>579</v>
      </c>
      <c r="G67" s="98" t="s">
        <v>10</v>
      </c>
      <c r="H67" s="98" t="s">
        <v>384</v>
      </c>
      <c r="I67" s="98" t="s">
        <v>417</v>
      </c>
      <c r="J67" s="98" t="s">
        <v>582</v>
      </c>
      <c r="K67" s="98" t="s">
        <v>582</v>
      </c>
      <c r="L67" s="150" t="s">
        <v>582</v>
      </c>
      <c r="M67" s="98" t="s">
        <v>582</v>
      </c>
      <c r="N67" s="98" t="s">
        <v>582</v>
      </c>
      <c r="O67" s="98" t="s">
        <v>582</v>
      </c>
      <c r="P67" s="98" t="s">
        <v>582</v>
      </c>
      <c r="Q67" s="98" t="s">
        <v>582</v>
      </c>
      <c r="R67" s="98" t="s">
        <v>581</v>
      </c>
      <c r="S67" s="98" t="s">
        <v>582</v>
      </c>
      <c r="T67" s="98" t="s">
        <v>582</v>
      </c>
      <c r="U67" s="70" t="s">
        <v>494</v>
      </c>
      <c r="V67" s="70" t="s">
        <v>494</v>
      </c>
      <c r="W67" s="70" t="s">
        <v>494</v>
      </c>
      <c r="X67" s="70" t="s">
        <v>494</v>
      </c>
    </row>
    <row r="68" spans="1:24" s="70" customFormat="1">
      <c r="A68" s="70" t="s">
        <v>6</v>
      </c>
      <c r="B68" s="70">
        <v>-0.15685437463947199</v>
      </c>
      <c r="C68" s="70">
        <v>4.0638709630617803E-2</v>
      </c>
      <c r="D68" s="70">
        <f t="shared" si="0"/>
        <v>0.2015904502465774</v>
      </c>
      <c r="E68" s="70" t="s">
        <v>595</v>
      </c>
      <c r="F68" s="70" t="s">
        <v>580</v>
      </c>
      <c r="G68" s="70" t="s">
        <v>10</v>
      </c>
      <c r="H68" s="70" t="s">
        <v>384</v>
      </c>
      <c r="I68" s="70" t="s">
        <v>327</v>
      </c>
      <c r="J68" s="70" t="s">
        <v>581</v>
      </c>
      <c r="K68" s="70" t="s">
        <v>581</v>
      </c>
      <c r="L68" s="149" t="s">
        <v>581</v>
      </c>
      <c r="M68" s="70" t="s">
        <v>581</v>
      </c>
      <c r="N68" s="70" t="s">
        <v>581</v>
      </c>
      <c r="O68" s="70" t="s">
        <v>581</v>
      </c>
      <c r="P68" s="70" t="s">
        <v>581</v>
      </c>
      <c r="Q68" s="70" t="s">
        <v>581</v>
      </c>
      <c r="R68" s="70" t="s">
        <v>494</v>
      </c>
      <c r="S68" s="70" t="s">
        <v>494</v>
      </c>
      <c r="T68" s="70" t="s">
        <v>494</v>
      </c>
      <c r="U68" s="70" t="s">
        <v>494</v>
      </c>
      <c r="V68" s="70" t="s">
        <v>494</v>
      </c>
      <c r="W68" s="70" t="s">
        <v>494</v>
      </c>
      <c r="X68" s="70" t="s">
        <v>494</v>
      </c>
    </row>
    <row r="69" spans="1:24" s="70" customFormat="1">
      <c r="A69" s="70" t="s">
        <v>621</v>
      </c>
      <c r="B69" s="70">
        <v>-0.61870000000000003</v>
      </c>
      <c r="C69" s="70">
        <v>9.7500000000000003E-2</v>
      </c>
      <c r="D69" s="70">
        <f t="shared" si="0"/>
        <v>0.31224989991991992</v>
      </c>
      <c r="E69" s="70" t="s">
        <v>595</v>
      </c>
      <c r="F69" s="70" t="s">
        <v>580</v>
      </c>
      <c r="G69" s="70" t="s">
        <v>419</v>
      </c>
      <c r="H69" s="70" t="s">
        <v>411</v>
      </c>
      <c r="I69" s="70" t="s">
        <v>420</v>
      </c>
      <c r="J69" s="70" t="s">
        <v>582</v>
      </c>
      <c r="K69" s="70" t="s">
        <v>582</v>
      </c>
      <c r="L69" s="149" t="s">
        <v>582</v>
      </c>
      <c r="M69" s="70" t="s">
        <v>582</v>
      </c>
      <c r="N69" s="70" t="s">
        <v>582</v>
      </c>
      <c r="O69" s="70" t="s">
        <v>582</v>
      </c>
      <c r="P69" s="70" t="s">
        <v>582</v>
      </c>
      <c r="Q69" s="70" t="s">
        <v>581</v>
      </c>
      <c r="R69" s="70" t="s">
        <v>494</v>
      </c>
      <c r="S69" s="70" t="s">
        <v>494</v>
      </c>
      <c r="T69" s="70" t="s">
        <v>494</v>
      </c>
      <c r="U69" s="70" t="s">
        <v>494</v>
      </c>
      <c r="V69" s="70" t="s">
        <v>494</v>
      </c>
      <c r="W69" s="70" t="s">
        <v>494</v>
      </c>
      <c r="X69" s="70" t="s">
        <v>494</v>
      </c>
    </row>
    <row r="70" spans="1:24" s="70" customFormat="1">
      <c r="A70" s="70" t="s">
        <v>621</v>
      </c>
      <c r="B70" s="70">
        <v>-0.55549999999999999</v>
      </c>
      <c r="C70" s="70">
        <v>9.4399999999999998E-2</v>
      </c>
      <c r="D70" s="70">
        <f t="shared" ref="D70" si="8">SQRT(C70)</f>
        <v>0.30724582991474431</v>
      </c>
      <c r="E70" s="70" t="s">
        <v>595</v>
      </c>
      <c r="F70" s="70" t="s">
        <v>580</v>
      </c>
      <c r="G70" s="70" t="s">
        <v>419</v>
      </c>
      <c r="H70" s="70" t="s">
        <v>411</v>
      </c>
      <c r="I70" s="70" t="s">
        <v>420</v>
      </c>
      <c r="J70" s="70" t="s">
        <v>581</v>
      </c>
      <c r="K70" s="70" t="s">
        <v>581</v>
      </c>
      <c r="L70" s="149" t="s">
        <v>581</v>
      </c>
      <c r="M70" s="70" t="s">
        <v>581</v>
      </c>
      <c r="N70" s="70" t="s">
        <v>581</v>
      </c>
      <c r="O70" s="70" t="s">
        <v>581</v>
      </c>
      <c r="P70" s="70" t="s">
        <v>581</v>
      </c>
      <c r="Q70" s="70" t="s">
        <v>582</v>
      </c>
      <c r="R70" s="70" t="s">
        <v>494</v>
      </c>
      <c r="S70" s="70" t="s">
        <v>494</v>
      </c>
      <c r="T70" s="70" t="s">
        <v>494</v>
      </c>
      <c r="U70" s="70" t="s">
        <v>494</v>
      </c>
      <c r="V70" s="70" t="s">
        <v>494</v>
      </c>
      <c r="W70" s="70" t="s">
        <v>494</v>
      </c>
      <c r="X70" s="70" t="s">
        <v>494</v>
      </c>
    </row>
    <row r="71" spans="1:24" s="70" customFormat="1">
      <c r="A71" s="70" t="s">
        <v>8</v>
      </c>
      <c r="B71" s="70">
        <v>-0.25833952199923499</v>
      </c>
      <c r="C71" s="70">
        <v>1.52898958513785E-2</v>
      </c>
      <c r="D71" s="70">
        <f t="shared" si="0"/>
        <v>0.12365231842298187</v>
      </c>
      <c r="E71" s="70" t="s">
        <v>595</v>
      </c>
      <c r="F71" s="70" t="s">
        <v>580</v>
      </c>
      <c r="G71" s="70" t="s">
        <v>10</v>
      </c>
      <c r="H71" s="70" t="s">
        <v>384</v>
      </c>
      <c r="I71" s="70" t="s">
        <v>417</v>
      </c>
      <c r="J71" s="70" t="s">
        <v>582</v>
      </c>
      <c r="K71" s="70" t="s">
        <v>581</v>
      </c>
      <c r="L71" s="149" t="s">
        <v>582</v>
      </c>
      <c r="M71" s="70" t="s">
        <v>581</v>
      </c>
      <c r="N71" s="70" t="s">
        <v>582</v>
      </c>
      <c r="O71" s="70" t="s">
        <v>582</v>
      </c>
      <c r="P71" s="70" t="s">
        <v>582</v>
      </c>
      <c r="Q71" s="70" t="s">
        <v>582</v>
      </c>
      <c r="R71" s="70" t="s">
        <v>494</v>
      </c>
      <c r="S71" s="70" t="s">
        <v>494</v>
      </c>
      <c r="T71" s="70" t="s">
        <v>494</v>
      </c>
      <c r="U71" s="70" t="s">
        <v>494</v>
      </c>
      <c r="V71" s="70" t="s">
        <v>494</v>
      </c>
      <c r="W71" s="70" t="s">
        <v>494</v>
      </c>
      <c r="X71" s="70" t="s">
        <v>494</v>
      </c>
    </row>
    <row r="72" spans="1:24" s="70" customFormat="1" ht="16" thickBot="1">
      <c r="A72" s="180" t="s">
        <v>8</v>
      </c>
      <c r="B72" s="180">
        <v>-1.01187826479877E-2</v>
      </c>
      <c r="C72" s="180">
        <v>1.5173397741475501E-2</v>
      </c>
      <c r="D72" s="180">
        <f t="shared" si="0"/>
        <v>0.12318034640913907</v>
      </c>
      <c r="E72" s="180" t="s">
        <v>595</v>
      </c>
      <c r="F72" s="180" t="s">
        <v>580</v>
      </c>
      <c r="G72" s="180" t="s">
        <v>10</v>
      </c>
      <c r="H72" s="180" t="s">
        <v>384</v>
      </c>
      <c r="I72" s="180" t="s">
        <v>417</v>
      </c>
      <c r="J72" s="180" t="s">
        <v>582</v>
      </c>
      <c r="K72" s="180" t="s">
        <v>582</v>
      </c>
      <c r="L72" s="181" t="s">
        <v>582</v>
      </c>
      <c r="M72" s="180" t="s">
        <v>582</v>
      </c>
      <c r="N72" s="180" t="s">
        <v>581</v>
      </c>
      <c r="O72" s="180" t="s">
        <v>582</v>
      </c>
      <c r="P72" s="180" t="s">
        <v>582</v>
      </c>
      <c r="Q72" s="180" t="s">
        <v>582</v>
      </c>
      <c r="R72" s="180" t="s">
        <v>494</v>
      </c>
      <c r="S72" s="180" t="s">
        <v>494</v>
      </c>
      <c r="T72" s="180" t="s">
        <v>494</v>
      </c>
      <c r="U72" s="180" t="s">
        <v>494</v>
      </c>
      <c r="V72" s="180" t="s">
        <v>494</v>
      </c>
      <c r="W72" s="180" t="s">
        <v>494</v>
      </c>
      <c r="X72" s="180" t="s">
        <v>494</v>
      </c>
    </row>
    <row r="73" spans="1:24" s="70" customFormat="1" ht="16" thickTop="1">
      <c r="A73" s="70" t="s">
        <v>8</v>
      </c>
      <c r="B73" s="70">
        <v>8.4396089309335901E-3</v>
      </c>
      <c r="C73" s="70">
        <v>1.5173343261119999E-2</v>
      </c>
      <c r="D73" s="70">
        <f t="shared" si="0"/>
        <v>0.12318012526832403</v>
      </c>
      <c r="E73" s="70" t="s">
        <v>595</v>
      </c>
      <c r="F73" s="70" t="s">
        <v>579</v>
      </c>
      <c r="G73" s="70" t="s">
        <v>10</v>
      </c>
      <c r="H73" s="70" t="s">
        <v>384</v>
      </c>
      <c r="I73" s="70" t="s">
        <v>417</v>
      </c>
      <c r="J73" s="70" t="s">
        <v>581</v>
      </c>
      <c r="K73" s="70" t="s">
        <v>581</v>
      </c>
      <c r="L73" s="149" t="s">
        <v>582</v>
      </c>
      <c r="M73" s="70" t="s">
        <v>582</v>
      </c>
      <c r="N73" s="70" t="s">
        <v>582</v>
      </c>
      <c r="O73" s="70" t="s">
        <v>582</v>
      </c>
      <c r="P73" s="70" t="s">
        <v>582</v>
      </c>
      <c r="Q73" s="70" t="s">
        <v>581</v>
      </c>
      <c r="R73" s="70" t="s">
        <v>494</v>
      </c>
      <c r="S73" s="70" t="s">
        <v>494</v>
      </c>
      <c r="T73" s="70" t="s">
        <v>494</v>
      </c>
      <c r="U73" s="70" t="s">
        <v>494</v>
      </c>
      <c r="V73" s="70" t="s">
        <v>494</v>
      </c>
      <c r="W73" s="70" t="s">
        <v>494</v>
      </c>
      <c r="X73" s="70" t="s">
        <v>494</v>
      </c>
    </row>
    <row r="74" spans="1:24" s="70" customFormat="1">
      <c r="A74" s="70" t="s">
        <v>8</v>
      </c>
      <c r="B74" s="97">
        <v>-8.2544163000000004E-2</v>
      </c>
      <c r="C74" s="97">
        <v>2.0252260000000001E-2</v>
      </c>
      <c r="D74" s="97">
        <f t="shared" si="0"/>
        <v>0.14231043531659932</v>
      </c>
      <c r="E74" s="70" t="s">
        <v>595</v>
      </c>
      <c r="F74" s="70" t="s">
        <v>579</v>
      </c>
      <c r="G74" s="70" t="s">
        <v>10</v>
      </c>
      <c r="H74" s="70" t="s">
        <v>384</v>
      </c>
      <c r="I74" s="70" t="s">
        <v>327</v>
      </c>
      <c r="J74" s="70" t="s">
        <v>582</v>
      </c>
      <c r="K74" s="70" t="s">
        <v>582</v>
      </c>
      <c r="L74" s="149" t="s">
        <v>581</v>
      </c>
      <c r="M74" s="70" t="s">
        <v>582</v>
      </c>
      <c r="N74" s="70" t="s">
        <v>582</v>
      </c>
      <c r="O74" s="70" t="s">
        <v>582</v>
      </c>
      <c r="P74" s="70" t="s">
        <v>582</v>
      </c>
      <c r="Q74" s="70" t="s">
        <v>582</v>
      </c>
      <c r="R74" s="70" t="s">
        <v>494</v>
      </c>
      <c r="S74" s="70" t="s">
        <v>494</v>
      </c>
      <c r="T74" s="70" t="s">
        <v>494</v>
      </c>
      <c r="U74" s="70" t="s">
        <v>494</v>
      </c>
      <c r="V74" s="70" t="s">
        <v>494</v>
      </c>
      <c r="W74" s="70" t="s">
        <v>494</v>
      </c>
      <c r="X74" s="70" t="s">
        <v>494</v>
      </c>
    </row>
    <row r="75" spans="1:24" s="70" customFormat="1">
      <c r="A75" s="70" t="s">
        <v>12</v>
      </c>
      <c r="B75" s="70">
        <v>-5.355723135229E-2</v>
      </c>
      <c r="C75" s="70">
        <v>7.2970373237047401E-2</v>
      </c>
      <c r="D75" s="70">
        <f t="shared" si="0"/>
        <v>0.27013028937356764</v>
      </c>
      <c r="E75" s="70" t="s">
        <v>595</v>
      </c>
      <c r="F75" s="70" t="s">
        <v>579</v>
      </c>
      <c r="G75" s="70" t="s">
        <v>10</v>
      </c>
      <c r="H75" s="70" t="s">
        <v>411</v>
      </c>
      <c r="I75" s="70" t="s">
        <v>363</v>
      </c>
      <c r="J75" s="70" t="s">
        <v>581</v>
      </c>
      <c r="K75" s="70" t="s">
        <v>581</v>
      </c>
      <c r="L75" s="149" t="s">
        <v>581</v>
      </c>
      <c r="M75" s="70" t="s">
        <v>581</v>
      </c>
      <c r="N75" s="70" t="s">
        <v>581</v>
      </c>
      <c r="O75" s="70" t="s">
        <v>581</v>
      </c>
      <c r="P75" s="70" t="s">
        <v>581</v>
      </c>
      <c r="Q75" s="70" t="s">
        <v>581</v>
      </c>
      <c r="R75" s="70" t="s">
        <v>494</v>
      </c>
      <c r="S75" s="70" t="s">
        <v>494</v>
      </c>
      <c r="T75" s="70" t="s">
        <v>494</v>
      </c>
      <c r="U75" s="70" t="s">
        <v>494</v>
      </c>
      <c r="V75" s="70" t="s">
        <v>494</v>
      </c>
      <c r="W75" s="70" t="s">
        <v>494</v>
      </c>
      <c r="X75" s="70" t="s">
        <v>494</v>
      </c>
    </row>
    <row r="76" spans="1:24" s="70" customFormat="1">
      <c r="A76" s="70" t="s">
        <v>8</v>
      </c>
      <c r="B76" s="70">
        <v>-1.6797407741340999E-2</v>
      </c>
      <c r="C76" s="70">
        <v>1.5173712012707201E-2</v>
      </c>
      <c r="D76" s="70">
        <f t="shared" si="0"/>
        <v>0.12318162205746115</v>
      </c>
      <c r="E76" s="70" t="s">
        <v>595</v>
      </c>
      <c r="F76" s="70" t="s">
        <v>579</v>
      </c>
      <c r="G76" s="70" t="s">
        <v>10</v>
      </c>
      <c r="H76" s="70" t="s">
        <v>384</v>
      </c>
      <c r="I76" s="70" t="s">
        <v>417</v>
      </c>
      <c r="J76" s="70" t="s">
        <v>582</v>
      </c>
      <c r="K76" s="70" t="s">
        <v>582</v>
      </c>
      <c r="L76" s="149" t="s">
        <v>582</v>
      </c>
      <c r="M76" s="70" t="s">
        <v>582</v>
      </c>
      <c r="N76" s="70" t="s">
        <v>582</v>
      </c>
      <c r="O76" s="70" t="s">
        <v>581</v>
      </c>
      <c r="P76" s="70" t="s">
        <v>582</v>
      </c>
      <c r="Q76" s="70" t="s">
        <v>582</v>
      </c>
      <c r="R76" s="70" t="s">
        <v>494</v>
      </c>
      <c r="S76" s="70" t="s">
        <v>494</v>
      </c>
      <c r="T76" s="70" t="s">
        <v>494</v>
      </c>
      <c r="U76" s="70" t="s">
        <v>494</v>
      </c>
      <c r="V76" s="70" t="s">
        <v>494</v>
      </c>
      <c r="W76" s="70" t="s">
        <v>494</v>
      </c>
      <c r="X76" s="70" t="s">
        <v>494</v>
      </c>
    </row>
    <row r="77" spans="1:24" s="70" customFormat="1" ht="16" thickBot="1">
      <c r="A77" s="98" t="s">
        <v>8</v>
      </c>
      <c r="B77" s="98">
        <v>1.5276507182031799E-2</v>
      </c>
      <c r="C77" s="98">
        <v>1.5173626730827601E-2</v>
      </c>
      <c r="D77" s="98">
        <f t="shared" si="0"/>
        <v>0.1231812758938127</v>
      </c>
      <c r="E77" s="98" t="s">
        <v>595</v>
      </c>
      <c r="F77" s="98" t="s">
        <v>579</v>
      </c>
      <c r="G77" s="98" t="s">
        <v>10</v>
      </c>
      <c r="H77" s="98" t="s">
        <v>384</v>
      </c>
      <c r="I77" s="98" t="s">
        <v>417</v>
      </c>
      <c r="J77" s="98" t="s">
        <v>582</v>
      </c>
      <c r="K77" s="98" t="s">
        <v>582</v>
      </c>
      <c r="L77" s="150" t="s">
        <v>582</v>
      </c>
      <c r="M77" s="98" t="s">
        <v>582</v>
      </c>
      <c r="N77" s="98" t="s">
        <v>582</v>
      </c>
      <c r="O77" s="98" t="s">
        <v>582</v>
      </c>
      <c r="P77" s="98" t="s">
        <v>581</v>
      </c>
      <c r="Q77" s="98" t="s">
        <v>582</v>
      </c>
      <c r="R77" s="98" t="s">
        <v>494</v>
      </c>
      <c r="S77" s="98" t="s">
        <v>494</v>
      </c>
      <c r="T77" s="98" t="s">
        <v>494</v>
      </c>
      <c r="U77" s="98" t="s">
        <v>494</v>
      </c>
      <c r="V77" s="98" t="s">
        <v>494</v>
      </c>
      <c r="W77" s="98" t="s">
        <v>494</v>
      </c>
      <c r="X77" s="98" t="s">
        <v>494</v>
      </c>
    </row>
    <row r="78" spans="1:24" s="70" customFormat="1">
      <c r="A78" s="70" t="s">
        <v>15</v>
      </c>
      <c r="B78" s="70">
        <v>-1.3311980000000001</v>
      </c>
      <c r="C78" s="70">
        <v>0.37439990000000001</v>
      </c>
      <c r="D78" s="70">
        <f t="shared" si="0"/>
        <v>0.61188225991607237</v>
      </c>
      <c r="E78" s="70" t="s">
        <v>596</v>
      </c>
      <c r="F78" s="70" t="s">
        <v>580</v>
      </c>
      <c r="G78" s="70" t="s">
        <v>11</v>
      </c>
      <c r="H78" s="70" t="s">
        <v>384</v>
      </c>
      <c r="I78" s="70" t="s">
        <v>362</v>
      </c>
      <c r="J78" s="70" t="s">
        <v>581</v>
      </c>
      <c r="K78" s="70" t="s">
        <v>581</v>
      </c>
      <c r="L78" s="149" t="s">
        <v>581</v>
      </c>
      <c r="M78" s="70" t="s">
        <v>581</v>
      </c>
      <c r="N78" s="70" t="s">
        <v>581</v>
      </c>
      <c r="O78" s="70" t="s">
        <v>581</v>
      </c>
      <c r="P78" s="70" t="s">
        <v>581</v>
      </c>
      <c r="Q78" s="70" t="s">
        <v>581</v>
      </c>
      <c r="R78" s="70" t="s">
        <v>581</v>
      </c>
      <c r="S78" s="185" t="s">
        <v>581</v>
      </c>
      <c r="T78" s="70" t="s">
        <v>494</v>
      </c>
      <c r="U78" s="70" t="s">
        <v>494</v>
      </c>
      <c r="V78" s="70" t="s">
        <v>494</v>
      </c>
      <c r="W78" s="70" t="s">
        <v>494</v>
      </c>
      <c r="X78" s="70" t="s">
        <v>494</v>
      </c>
    </row>
    <row r="79" spans="1:24" s="70" customFormat="1">
      <c r="A79" s="70" t="s">
        <v>6</v>
      </c>
      <c r="B79" s="70">
        <v>-0.15416905329894501</v>
      </c>
      <c r="C79" s="70">
        <v>4.0634655272130199E-2</v>
      </c>
      <c r="D79" s="70">
        <f t="shared" si="0"/>
        <v>0.20158039406680947</v>
      </c>
      <c r="E79" s="70" t="s">
        <v>596</v>
      </c>
      <c r="F79" s="70" t="s">
        <v>580</v>
      </c>
      <c r="G79" s="70" t="s">
        <v>10</v>
      </c>
      <c r="H79" s="70" t="s">
        <v>384</v>
      </c>
      <c r="I79" s="70" t="s">
        <v>327</v>
      </c>
      <c r="J79" s="70" t="s">
        <v>582</v>
      </c>
      <c r="K79" s="70" t="s">
        <v>581</v>
      </c>
      <c r="L79" s="149" t="s">
        <v>582</v>
      </c>
      <c r="M79" s="70" t="s">
        <v>581</v>
      </c>
      <c r="N79" s="70" t="s">
        <v>582</v>
      </c>
      <c r="O79" s="70" t="s">
        <v>582</v>
      </c>
      <c r="P79" s="70" t="s">
        <v>582</v>
      </c>
      <c r="Q79" s="70" t="s">
        <v>582</v>
      </c>
      <c r="R79" s="70" t="s">
        <v>582</v>
      </c>
      <c r="S79" s="8" t="s">
        <v>582</v>
      </c>
      <c r="T79" s="70" t="s">
        <v>494</v>
      </c>
      <c r="U79" s="70" t="s">
        <v>494</v>
      </c>
      <c r="V79" s="70" t="s">
        <v>494</v>
      </c>
      <c r="W79" s="70" t="s">
        <v>494</v>
      </c>
      <c r="X79" s="70" t="s">
        <v>494</v>
      </c>
    </row>
    <row r="80" spans="1:24" s="70" customFormat="1">
      <c r="A80" s="70" t="s">
        <v>6</v>
      </c>
      <c r="B80" s="70">
        <v>9.2717648670309294E-2</v>
      </c>
      <c r="C80" s="70">
        <v>4.2722693402957E-2</v>
      </c>
      <c r="D80" s="70">
        <f t="shared" ref="D80:D99" si="9">SQRT(C80)</f>
        <v>0.20669468644103312</v>
      </c>
      <c r="E80" s="70" t="s">
        <v>596</v>
      </c>
      <c r="F80" s="70" t="s">
        <v>580</v>
      </c>
      <c r="G80" s="70" t="s">
        <v>10</v>
      </c>
      <c r="H80" s="70" t="s">
        <v>384</v>
      </c>
      <c r="I80" s="70" t="s">
        <v>327</v>
      </c>
      <c r="J80" s="70" t="s">
        <v>582</v>
      </c>
      <c r="K80" s="70" t="s">
        <v>582</v>
      </c>
      <c r="L80" s="149" t="s">
        <v>582</v>
      </c>
      <c r="M80" s="70" t="s">
        <v>582</v>
      </c>
      <c r="N80" s="70" t="s">
        <v>581</v>
      </c>
      <c r="O80" s="70" t="s">
        <v>582</v>
      </c>
      <c r="P80" s="70" t="s">
        <v>582</v>
      </c>
      <c r="Q80" s="70" t="s">
        <v>582</v>
      </c>
      <c r="R80" s="70" t="s">
        <v>582</v>
      </c>
      <c r="S80" s="8" t="s">
        <v>582</v>
      </c>
      <c r="T80" s="70" t="s">
        <v>494</v>
      </c>
      <c r="U80" s="70" t="s">
        <v>494</v>
      </c>
      <c r="V80" s="70" t="s">
        <v>494</v>
      </c>
      <c r="W80" s="70" t="s">
        <v>494</v>
      </c>
      <c r="X80" s="70" t="s">
        <v>494</v>
      </c>
    </row>
    <row r="81" spans="1:24" s="70" customFormat="1">
      <c r="A81" s="70" t="s">
        <v>8</v>
      </c>
      <c r="B81" s="70">
        <v>-0.179101684605904</v>
      </c>
      <c r="C81" s="70">
        <v>1.52292981325007E-2</v>
      </c>
      <c r="D81" s="70">
        <f t="shared" si="9"/>
        <v>0.12340704247530082</v>
      </c>
      <c r="E81" s="70" t="s">
        <v>596</v>
      </c>
      <c r="F81" s="70" t="s">
        <v>580</v>
      </c>
      <c r="G81" s="70" t="s">
        <v>10</v>
      </c>
      <c r="H81" s="70" t="s">
        <v>384</v>
      </c>
      <c r="I81" s="70" t="s">
        <v>417</v>
      </c>
      <c r="J81" s="70" t="s">
        <v>582</v>
      </c>
      <c r="K81" s="70" t="s">
        <v>581</v>
      </c>
      <c r="L81" s="149" t="s">
        <v>582</v>
      </c>
      <c r="M81" s="70" t="s">
        <v>582</v>
      </c>
      <c r="N81" s="70" t="s">
        <v>582</v>
      </c>
      <c r="O81" s="70" t="s">
        <v>581</v>
      </c>
      <c r="P81" s="70" t="s">
        <v>582</v>
      </c>
      <c r="Q81" s="70" t="s">
        <v>582</v>
      </c>
      <c r="R81" s="70" t="s">
        <v>582</v>
      </c>
      <c r="S81" s="8" t="s">
        <v>582</v>
      </c>
      <c r="T81" s="70" t="s">
        <v>494</v>
      </c>
      <c r="U81" s="70" t="s">
        <v>494</v>
      </c>
      <c r="V81" s="70" t="s">
        <v>494</v>
      </c>
      <c r="W81" s="70" t="s">
        <v>494</v>
      </c>
      <c r="X81" s="70" t="s">
        <v>494</v>
      </c>
    </row>
    <row r="82" spans="1:24" s="8" customFormat="1">
      <c r="A82" s="8" t="s">
        <v>8</v>
      </c>
      <c r="B82" s="8">
        <v>-0.150729899888075</v>
      </c>
      <c r="C82" s="8">
        <v>1.5212938148744699E-2</v>
      </c>
      <c r="D82" s="8">
        <f t="shared" si="9"/>
        <v>0.1233407400202573</v>
      </c>
      <c r="E82" s="8" t="s">
        <v>596</v>
      </c>
      <c r="F82" s="8" t="s">
        <v>580</v>
      </c>
      <c r="G82" s="8" t="s">
        <v>10</v>
      </c>
      <c r="H82" s="8" t="s">
        <v>384</v>
      </c>
      <c r="I82" s="8" t="s">
        <v>417</v>
      </c>
      <c r="J82" s="8" t="s">
        <v>582</v>
      </c>
      <c r="K82" s="8" t="s">
        <v>582</v>
      </c>
      <c r="L82" s="149" t="s">
        <v>582</v>
      </c>
      <c r="M82" s="8" t="s">
        <v>582</v>
      </c>
      <c r="N82" s="8" t="s">
        <v>582</v>
      </c>
      <c r="O82" s="8" t="s">
        <v>582</v>
      </c>
      <c r="P82" s="8" t="s">
        <v>581</v>
      </c>
      <c r="Q82" s="8" t="s">
        <v>582</v>
      </c>
      <c r="R82" s="8" t="s">
        <v>582</v>
      </c>
      <c r="S82" s="8" t="s">
        <v>582</v>
      </c>
      <c r="T82" s="8" t="s">
        <v>494</v>
      </c>
      <c r="U82" s="8" t="s">
        <v>494</v>
      </c>
      <c r="V82" s="8" t="s">
        <v>494</v>
      </c>
      <c r="W82" s="8" t="s">
        <v>494</v>
      </c>
      <c r="X82" s="8" t="s">
        <v>494</v>
      </c>
    </row>
    <row r="83" spans="1:24" s="70" customFormat="1">
      <c r="A83" s="8" t="s">
        <v>621</v>
      </c>
      <c r="B83" s="8">
        <v>-0.26179999999999998</v>
      </c>
      <c r="C83" s="8">
        <v>9.3899999999999997E-2</v>
      </c>
      <c r="D83" s="8">
        <f t="shared" si="9"/>
        <v>0.30643106892089123</v>
      </c>
      <c r="E83" s="8" t="s">
        <v>596</v>
      </c>
      <c r="F83" s="8" t="s">
        <v>580</v>
      </c>
      <c r="G83" s="8" t="s">
        <v>419</v>
      </c>
      <c r="H83" s="8" t="s">
        <v>411</v>
      </c>
      <c r="I83" s="8" t="s">
        <v>420</v>
      </c>
      <c r="J83" s="8" t="s">
        <v>582</v>
      </c>
      <c r="K83" s="8" t="s">
        <v>582</v>
      </c>
      <c r="L83" s="149" t="s">
        <v>582</v>
      </c>
      <c r="M83" s="8" t="s">
        <v>582</v>
      </c>
      <c r="N83" s="8" t="s">
        <v>582</v>
      </c>
      <c r="O83" s="8" t="s">
        <v>582</v>
      </c>
      <c r="P83" s="8" t="s">
        <v>582</v>
      </c>
      <c r="Q83" s="8" t="s">
        <v>581</v>
      </c>
      <c r="R83" s="8" t="s">
        <v>582</v>
      </c>
      <c r="S83" s="8" t="s">
        <v>581</v>
      </c>
      <c r="T83" s="8" t="s">
        <v>494</v>
      </c>
      <c r="U83" s="8" t="s">
        <v>494</v>
      </c>
      <c r="V83" s="8" t="s">
        <v>494</v>
      </c>
      <c r="W83" s="8" t="s">
        <v>494</v>
      </c>
      <c r="X83" s="8" t="s">
        <v>494</v>
      </c>
    </row>
    <row r="84" spans="1:24" s="8" customFormat="1" ht="16" thickBot="1">
      <c r="A84" s="180" t="s">
        <v>621</v>
      </c>
      <c r="B84" s="180">
        <v>-0.64929999999999999</v>
      </c>
      <c r="C84" s="180">
        <v>6.6900000000000001E-2</v>
      </c>
      <c r="D84" s="180">
        <f t="shared" si="9"/>
        <v>0.25865034312755125</v>
      </c>
      <c r="E84" s="180" t="s">
        <v>596</v>
      </c>
      <c r="F84" s="180" t="s">
        <v>580</v>
      </c>
      <c r="G84" s="180" t="s">
        <v>419</v>
      </c>
      <c r="H84" s="180" t="s">
        <v>411</v>
      </c>
      <c r="I84" s="180" t="s">
        <v>420</v>
      </c>
      <c r="J84" s="180" t="s">
        <v>581</v>
      </c>
      <c r="K84" s="180" t="s">
        <v>581</v>
      </c>
      <c r="L84" s="181" t="s">
        <v>581</v>
      </c>
      <c r="M84" s="180" t="s">
        <v>581</v>
      </c>
      <c r="N84" s="180" t="s">
        <v>581</v>
      </c>
      <c r="O84" s="180" t="s">
        <v>581</v>
      </c>
      <c r="P84" s="180" t="s">
        <v>581</v>
      </c>
      <c r="Q84" s="180" t="s">
        <v>581</v>
      </c>
      <c r="R84" s="180" t="s">
        <v>581</v>
      </c>
      <c r="S84" s="180" t="s">
        <v>582</v>
      </c>
      <c r="T84" s="180" t="s">
        <v>494</v>
      </c>
      <c r="U84" s="180" t="s">
        <v>494</v>
      </c>
      <c r="V84" s="180" t="s">
        <v>494</v>
      </c>
      <c r="W84" s="180" t="s">
        <v>494</v>
      </c>
      <c r="X84" s="180" t="s">
        <v>494</v>
      </c>
    </row>
    <row r="85" spans="1:24" s="70" customFormat="1" ht="16" thickTop="1">
      <c r="A85" s="70" t="s">
        <v>6</v>
      </c>
      <c r="B85" s="70">
        <v>-0.124193887299433</v>
      </c>
      <c r="C85" s="70">
        <v>3.3579697129772601E-2</v>
      </c>
      <c r="D85" s="70">
        <f t="shared" si="9"/>
        <v>0.18324763881090692</v>
      </c>
      <c r="E85" s="70" t="s">
        <v>596</v>
      </c>
      <c r="F85" s="70" t="s">
        <v>579</v>
      </c>
      <c r="G85" s="70" t="s">
        <v>10</v>
      </c>
      <c r="H85" s="70" t="s">
        <v>384</v>
      </c>
      <c r="I85" s="70" t="s">
        <v>327</v>
      </c>
      <c r="J85" s="70" t="s">
        <v>581</v>
      </c>
      <c r="K85" s="70" t="s">
        <v>581</v>
      </c>
      <c r="L85" s="149" t="s">
        <v>581</v>
      </c>
      <c r="M85" s="70" t="s">
        <v>582</v>
      </c>
      <c r="N85" s="70" t="s">
        <v>582</v>
      </c>
      <c r="O85" s="70" t="s">
        <v>581</v>
      </c>
      <c r="P85" s="70" t="s">
        <v>581</v>
      </c>
      <c r="Q85" s="70" t="s">
        <v>581</v>
      </c>
      <c r="R85" s="70" t="s">
        <v>581</v>
      </c>
      <c r="S85" s="8" t="s">
        <v>581</v>
      </c>
      <c r="T85" s="70" t="s">
        <v>494</v>
      </c>
      <c r="U85" s="70" t="s">
        <v>494</v>
      </c>
      <c r="V85" s="70" t="s">
        <v>494</v>
      </c>
      <c r="W85" s="70" t="s">
        <v>494</v>
      </c>
      <c r="X85" s="70" t="s">
        <v>494</v>
      </c>
    </row>
    <row r="86" spans="1:24" s="70" customFormat="1">
      <c r="A86" s="70" t="s">
        <v>8</v>
      </c>
      <c r="B86" s="70">
        <v>9.62070272444355E-2</v>
      </c>
      <c r="C86" s="70">
        <v>1.51894001930995E-2</v>
      </c>
      <c r="D86" s="70">
        <f t="shared" si="9"/>
        <v>0.12324528466882415</v>
      </c>
      <c r="E86" s="70" t="s">
        <v>596</v>
      </c>
      <c r="F86" s="70" t="s">
        <v>579</v>
      </c>
      <c r="G86" s="70" t="s">
        <v>10</v>
      </c>
      <c r="H86" s="70" t="s">
        <v>384</v>
      </c>
      <c r="I86" s="70" t="s">
        <v>417</v>
      </c>
      <c r="J86" s="70" t="s">
        <v>581</v>
      </c>
      <c r="K86" s="70" t="s">
        <v>581</v>
      </c>
      <c r="L86" s="149" t="s">
        <v>582</v>
      </c>
      <c r="M86" s="70" t="s">
        <v>581</v>
      </c>
      <c r="N86" s="70" t="s">
        <v>581</v>
      </c>
      <c r="O86" s="70" t="s">
        <v>582</v>
      </c>
      <c r="P86" s="70" t="s">
        <v>582</v>
      </c>
      <c r="Q86" s="70" t="s">
        <v>582</v>
      </c>
      <c r="R86" s="70" t="s">
        <v>582</v>
      </c>
      <c r="S86" s="8" t="s">
        <v>582</v>
      </c>
      <c r="T86" s="70" t="s">
        <v>494</v>
      </c>
      <c r="U86" s="70" t="s">
        <v>494</v>
      </c>
      <c r="V86" s="70" t="s">
        <v>494</v>
      </c>
      <c r="W86" s="70" t="s">
        <v>494</v>
      </c>
      <c r="X86" s="70" t="s">
        <v>494</v>
      </c>
    </row>
    <row r="87" spans="1:24" s="70" customFormat="1">
      <c r="A87" s="70" t="s">
        <v>8</v>
      </c>
      <c r="B87" s="70">
        <v>0.156205435282183</v>
      </c>
      <c r="C87" s="70">
        <v>2.1136248934550898E-2</v>
      </c>
      <c r="D87" s="70">
        <f t="shared" si="9"/>
        <v>0.14538311089858719</v>
      </c>
      <c r="E87" s="70" t="s">
        <v>596</v>
      </c>
      <c r="F87" s="70" t="s">
        <v>579</v>
      </c>
      <c r="G87" s="70" t="s">
        <v>10</v>
      </c>
      <c r="H87" s="70" t="s">
        <v>384</v>
      </c>
      <c r="I87" s="70" t="s">
        <v>363</v>
      </c>
      <c r="J87" s="70" t="s">
        <v>582</v>
      </c>
      <c r="K87" s="70" t="s">
        <v>582</v>
      </c>
      <c r="L87" s="149" t="s">
        <v>581</v>
      </c>
      <c r="M87" s="70" t="s">
        <v>582</v>
      </c>
      <c r="N87" s="70" t="s">
        <v>582</v>
      </c>
      <c r="O87" s="70" t="s">
        <v>582</v>
      </c>
      <c r="P87" s="70" t="s">
        <v>582</v>
      </c>
      <c r="Q87" s="70" t="s">
        <v>582</v>
      </c>
      <c r="R87" s="70" t="s">
        <v>582</v>
      </c>
      <c r="S87" s="8" t="s">
        <v>581</v>
      </c>
      <c r="T87" s="70" t="s">
        <v>494</v>
      </c>
      <c r="U87" s="70" t="s">
        <v>494</v>
      </c>
      <c r="V87" s="70" t="s">
        <v>494</v>
      </c>
      <c r="W87" s="70" t="s">
        <v>494</v>
      </c>
      <c r="X87" s="70" t="s">
        <v>494</v>
      </c>
    </row>
    <row r="88" spans="1:24" s="70" customFormat="1">
      <c r="A88" s="70" t="s">
        <v>8</v>
      </c>
      <c r="B88" s="70">
        <v>-0.17121776271547301</v>
      </c>
      <c r="C88" s="70">
        <v>1.5224469651452801E-2</v>
      </c>
      <c r="D88" s="70">
        <f t="shared" si="9"/>
        <v>0.12338747769304956</v>
      </c>
      <c r="E88" s="70" t="s">
        <v>596</v>
      </c>
      <c r="F88" s="70" t="s">
        <v>579</v>
      </c>
      <c r="G88" s="70" t="s">
        <v>10</v>
      </c>
      <c r="H88" s="70" t="s">
        <v>384</v>
      </c>
      <c r="I88" s="70" t="s">
        <v>417</v>
      </c>
      <c r="J88" s="70" t="s">
        <v>582</v>
      </c>
      <c r="K88" s="70" t="s">
        <v>582</v>
      </c>
      <c r="L88" s="149" t="s">
        <v>582</v>
      </c>
      <c r="M88" s="70" t="s">
        <v>582</v>
      </c>
      <c r="N88" s="70" t="s">
        <v>582</v>
      </c>
      <c r="O88" s="70" t="s">
        <v>582</v>
      </c>
      <c r="P88" s="70" t="s">
        <v>582</v>
      </c>
      <c r="Q88" s="70" t="s">
        <v>581</v>
      </c>
      <c r="R88" s="70" t="s">
        <v>582</v>
      </c>
      <c r="S88" s="8" t="s">
        <v>582</v>
      </c>
      <c r="T88" s="70" t="s">
        <v>494</v>
      </c>
      <c r="U88" s="70" t="s">
        <v>494</v>
      </c>
      <c r="V88" s="70" t="s">
        <v>494</v>
      </c>
      <c r="W88" s="70" t="s">
        <v>494</v>
      </c>
      <c r="X88" s="70" t="s">
        <v>494</v>
      </c>
    </row>
    <row r="89" spans="1:24" s="70" customFormat="1" ht="16" thickBot="1">
      <c r="A89" s="98" t="s">
        <v>8</v>
      </c>
      <c r="B89" s="98">
        <v>2.3414060310256099E-2</v>
      </c>
      <c r="C89" s="98">
        <v>1.5174177161856499E-2</v>
      </c>
      <c r="D89" s="98">
        <f t="shared" si="9"/>
        <v>0.12318351010527545</v>
      </c>
      <c r="E89" s="98" t="s">
        <v>596</v>
      </c>
      <c r="F89" s="98" t="s">
        <v>579</v>
      </c>
      <c r="G89" s="98" t="s">
        <v>10</v>
      </c>
      <c r="H89" s="98" t="s">
        <v>384</v>
      </c>
      <c r="I89" s="98" t="s">
        <v>417</v>
      </c>
      <c r="J89" s="98" t="s">
        <v>582</v>
      </c>
      <c r="K89" s="98" t="s">
        <v>582</v>
      </c>
      <c r="L89" s="150" t="s">
        <v>582</v>
      </c>
      <c r="M89" s="98" t="s">
        <v>582</v>
      </c>
      <c r="N89" s="98" t="s">
        <v>582</v>
      </c>
      <c r="O89" s="98" t="s">
        <v>582</v>
      </c>
      <c r="P89" s="98" t="s">
        <v>582</v>
      </c>
      <c r="Q89" s="98" t="s">
        <v>582</v>
      </c>
      <c r="R89" s="98" t="s">
        <v>581</v>
      </c>
      <c r="S89" s="98" t="s">
        <v>582</v>
      </c>
      <c r="T89" s="98" t="s">
        <v>494</v>
      </c>
      <c r="U89" s="98" t="s">
        <v>494</v>
      </c>
      <c r="V89" s="98" t="s">
        <v>494</v>
      </c>
      <c r="W89" s="98" t="s">
        <v>494</v>
      </c>
      <c r="X89" s="98" t="s">
        <v>494</v>
      </c>
    </row>
    <row r="90" spans="1:24" s="70" customFormat="1">
      <c r="A90" s="70" t="s">
        <v>15</v>
      </c>
      <c r="B90" s="70">
        <v>-0.56791830091741702</v>
      </c>
      <c r="C90" s="70">
        <v>0.32263008241528701</v>
      </c>
      <c r="D90" s="70">
        <f t="shared" si="9"/>
        <v>0.56800535421357345</v>
      </c>
      <c r="E90" s="70" t="s">
        <v>488</v>
      </c>
      <c r="F90" s="70" t="s">
        <v>580</v>
      </c>
      <c r="G90" s="70" t="s">
        <v>11</v>
      </c>
      <c r="H90" s="70" t="s">
        <v>384</v>
      </c>
      <c r="I90" s="70" t="s">
        <v>362</v>
      </c>
      <c r="J90" s="70" t="s">
        <v>581</v>
      </c>
      <c r="K90" s="70" t="s">
        <v>581</v>
      </c>
      <c r="L90" s="149" t="s">
        <v>581</v>
      </c>
      <c r="M90" s="70" t="s">
        <v>581</v>
      </c>
      <c r="N90" s="70" t="s">
        <v>581</v>
      </c>
      <c r="O90" s="70" t="s">
        <v>581</v>
      </c>
      <c r="P90" s="70" t="s">
        <v>581</v>
      </c>
      <c r="Q90" s="70" t="s">
        <v>494</v>
      </c>
      <c r="R90" s="70" t="s">
        <v>494</v>
      </c>
      <c r="S90" s="70" t="s">
        <v>494</v>
      </c>
      <c r="T90" s="70" t="s">
        <v>494</v>
      </c>
      <c r="U90" s="70" t="s">
        <v>494</v>
      </c>
      <c r="V90" s="70" t="s">
        <v>494</v>
      </c>
      <c r="W90" s="70" t="s">
        <v>494</v>
      </c>
      <c r="X90" s="70" t="s">
        <v>494</v>
      </c>
    </row>
    <row r="91" spans="1:24" s="70" customFormat="1">
      <c r="A91" s="70" t="s">
        <v>213</v>
      </c>
      <c r="B91" s="70">
        <v>-0.71399999999999997</v>
      </c>
      <c r="C91" s="70">
        <v>0.1527</v>
      </c>
      <c r="D91" s="70">
        <f t="shared" si="9"/>
        <v>0.39076847365159845</v>
      </c>
      <c r="E91" s="70" t="s">
        <v>488</v>
      </c>
      <c r="F91" s="70" t="s">
        <v>580</v>
      </c>
      <c r="G91" s="70" t="s">
        <v>421</v>
      </c>
      <c r="H91" s="70" t="s">
        <v>412</v>
      </c>
      <c r="I91" s="70" t="s">
        <v>327</v>
      </c>
      <c r="J91" s="70" t="s">
        <v>581</v>
      </c>
      <c r="K91" s="70" t="s">
        <v>581</v>
      </c>
      <c r="L91" s="149" t="s">
        <v>581</v>
      </c>
      <c r="M91" s="70" t="s">
        <v>581</v>
      </c>
      <c r="N91" s="70" t="s">
        <v>581</v>
      </c>
      <c r="O91" s="70" t="s">
        <v>581</v>
      </c>
      <c r="P91" s="70" t="s">
        <v>581</v>
      </c>
      <c r="Q91" s="70" t="s">
        <v>494</v>
      </c>
      <c r="R91" s="70" t="s">
        <v>494</v>
      </c>
      <c r="S91" s="70" t="s">
        <v>494</v>
      </c>
      <c r="T91" s="70" t="s">
        <v>494</v>
      </c>
      <c r="U91" s="70" t="s">
        <v>494</v>
      </c>
      <c r="V91" s="70" t="s">
        <v>494</v>
      </c>
      <c r="W91" s="70" t="s">
        <v>494</v>
      </c>
      <c r="X91" s="70" t="s">
        <v>494</v>
      </c>
    </row>
    <row r="92" spans="1:24" s="70" customFormat="1">
      <c r="A92" s="8" t="s">
        <v>621</v>
      </c>
      <c r="B92" s="8">
        <v>-0.41489999999999999</v>
      </c>
      <c r="C92" s="8">
        <v>9.5100000000000004E-2</v>
      </c>
      <c r="D92" s="8">
        <f t="shared" ref="D92" si="10">SQRT(C92)</f>
        <v>0.30838287890218552</v>
      </c>
      <c r="E92" s="70" t="s">
        <v>488</v>
      </c>
      <c r="F92" s="8" t="s">
        <v>580</v>
      </c>
      <c r="G92" s="8" t="s">
        <v>419</v>
      </c>
      <c r="H92" s="8" t="s">
        <v>411</v>
      </c>
      <c r="I92" s="8" t="s">
        <v>420</v>
      </c>
      <c r="J92" s="8" t="s">
        <v>581</v>
      </c>
      <c r="K92" s="8" t="s">
        <v>581</v>
      </c>
      <c r="L92" s="149" t="s">
        <v>581</v>
      </c>
      <c r="M92" s="8" t="s">
        <v>581</v>
      </c>
      <c r="N92" s="8" t="s">
        <v>581</v>
      </c>
      <c r="O92" s="8" t="s">
        <v>581</v>
      </c>
      <c r="P92" s="8" t="s">
        <v>581</v>
      </c>
      <c r="Q92" s="70" t="s">
        <v>494</v>
      </c>
      <c r="R92" s="70" t="s">
        <v>494</v>
      </c>
      <c r="S92" s="70" t="s">
        <v>494</v>
      </c>
      <c r="T92" s="70" t="s">
        <v>494</v>
      </c>
      <c r="U92" s="70" t="s">
        <v>494</v>
      </c>
      <c r="V92" s="70" t="s">
        <v>494</v>
      </c>
      <c r="W92" s="70" t="s">
        <v>494</v>
      </c>
      <c r="X92" s="70" t="s">
        <v>494</v>
      </c>
    </row>
    <row r="93" spans="1:24" s="70" customFormat="1">
      <c r="A93" s="70" t="s">
        <v>6</v>
      </c>
      <c r="B93" s="70">
        <v>-8.4006091732267002E-2</v>
      </c>
      <c r="C93" s="70">
        <v>4.3218960410492599E-2</v>
      </c>
      <c r="D93" s="70">
        <f t="shared" si="9"/>
        <v>0.20789170356340003</v>
      </c>
      <c r="E93" s="70" t="s">
        <v>488</v>
      </c>
      <c r="F93" s="70" t="s">
        <v>580</v>
      </c>
      <c r="G93" s="70" t="s">
        <v>10</v>
      </c>
      <c r="H93" s="70" t="s">
        <v>384</v>
      </c>
      <c r="I93" s="70" t="s">
        <v>327</v>
      </c>
      <c r="J93" s="70" t="s">
        <v>582</v>
      </c>
      <c r="K93" s="70" t="s">
        <v>581</v>
      </c>
      <c r="L93" s="149" t="s">
        <v>582</v>
      </c>
      <c r="M93" s="70" t="s">
        <v>581</v>
      </c>
      <c r="N93" s="70" t="s">
        <v>582</v>
      </c>
      <c r="O93" s="70" t="s">
        <v>582</v>
      </c>
      <c r="P93" s="70" t="s">
        <v>582</v>
      </c>
      <c r="Q93" s="70" t="s">
        <v>494</v>
      </c>
      <c r="R93" s="70" t="s">
        <v>494</v>
      </c>
      <c r="S93" s="70" t="s">
        <v>494</v>
      </c>
      <c r="T93" s="70" t="s">
        <v>494</v>
      </c>
      <c r="U93" s="70" t="s">
        <v>494</v>
      </c>
      <c r="V93" s="70" t="s">
        <v>494</v>
      </c>
      <c r="W93" s="70" t="s">
        <v>494</v>
      </c>
      <c r="X93" s="70" t="s">
        <v>494</v>
      </c>
    </row>
    <row r="94" spans="1:24" s="70" customFormat="1">
      <c r="A94" s="8" t="s">
        <v>6</v>
      </c>
      <c r="B94" s="8">
        <v>-0.38544402279977102</v>
      </c>
      <c r="C94" s="8">
        <v>4.7092442857302297E-2</v>
      </c>
      <c r="D94" s="8">
        <f t="shared" si="9"/>
        <v>0.21700793270593197</v>
      </c>
      <c r="E94" s="8" t="s">
        <v>488</v>
      </c>
      <c r="F94" s="8" t="s">
        <v>580</v>
      </c>
      <c r="G94" s="8" t="s">
        <v>10</v>
      </c>
      <c r="H94" s="8" t="s">
        <v>384</v>
      </c>
      <c r="I94" s="8" t="s">
        <v>327</v>
      </c>
      <c r="J94" s="8" t="s">
        <v>582</v>
      </c>
      <c r="K94" s="8" t="s">
        <v>582</v>
      </c>
      <c r="L94" s="149" t="s">
        <v>582</v>
      </c>
      <c r="M94" s="8" t="s">
        <v>582</v>
      </c>
      <c r="N94" s="8" t="s">
        <v>581</v>
      </c>
      <c r="O94" s="8" t="s">
        <v>582</v>
      </c>
      <c r="P94" s="8" t="s">
        <v>582</v>
      </c>
      <c r="Q94" s="8" t="s">
        <v>494</v>
      </c>
      <c r="R94" s="8" t="s">
        <v>494</v>
      </c>
      <c r="S94" s="8" t="s">
        <v>494</v>
      </c>
      <c r="T94" s="8" t="s">
        <v>494</v>
      </c>
      <c r="U94" s="8" t="s">
        <v>494</v>
      </c>
      <c r="V94" s="8" t="s">
        <v>494</v>
      </c>
      <c r="W94" s="8" t="s">
        <v>494</v>
      </c>
      <c r="X94" s="8" t="s">
        <v>494</v>
      </c>
    </row>
    <row r="95" spans="1:24" s="70" customFormat="1">
      <c r="A95" s="8" t="s">
        <v>221</v>
      </c>
      <c r="B95" s="8">
        <v>-0.23080000000000001</v>
      </c>
      <c r="C95" s="8">
        <v>3.7600000000000001E-2</v>
      </c>
      <c r="D95" s="8">
        <f t="shared" si="9"/>
        <v>0.19390719429665315</v>
      </c>
      <c r="E95" s="8" t="s">
        <v>488</v>
      </c>
      <c r="F95" s="8" t="s">
        <v>580</v>
      </c>
      <c r="G95" s="8" t="s">
        <v>11</v>
      </c>
      <c r="H95" s="8" t="s">
        <v>412</v>
      </c>
      <c r="I95" s="8" t="s">
        <v>327</v>
      </c>
      <c r="J95" s="8" t="s">
        <v>582</v>
      </c>
      <c r="K95" s="8" t="s">
        <v>581</v>
      </c>
      <c r="L95" s="149" t="s">
        <v>582</v>
      </c>
      <c r="M95" s="8" t="s">
        <v>582</v>
      </c>
      <c r="N95" s="8" t="s">
        <v>582</v>
      </c>
      <c r="O95" s="8" t="s">
        <v>581</v>
      </c>
      <c r="P95" s="8" t="s">
        <v>582</v>
      </c>
      <c r="Q95" s="8" t="s">
        <v>494</v>
      </c>
      <c r="R95" s="8" t="s">
        <v>494</v>
      </c>
      <c r="S95" s="8" t="s">
        <v>494</v>
      </c>
      <c r="T95" s="8" t="s">
        <v>494</v>
      </c>
      <c r="U95" s="8" t="s">
        <v>494</v>
      </c>
      <c r="V95" s="8" t="s">
        <v>494</v>
      </c>
      <c r="W95" s="8" t="s">
        <v>494</v>
      </c>
      <c r="X95" s="8" t="s">
        <v>494</v>
      </c>
    </row>
    <row r="96" spans="1:24" s="8" customFormat="1" ht="16" thickBot="1">
      <c r="A96" s="180" t="s">
        <v>12</v>
      </c>
      <c r="B96" s="180">
        <v>-4.0800000000000003E-2</v>
      </c>
      <c r="C96" s="180">
        <v>6.6799999999999998E-2</v>
      </c>
      <c r="D96" s="180">
        <f t="shared" si="9"/>
        <v>0.2584569596664017</v>
      </c>
      <c r="E96" s="180" t="s">
        <v>488</v>
      </c>
      <c r="F96" s="180" t="s">
        <v>580</v>
      </c>
      <c r="G96" s="180" t="s">
        <v>10</v>
      </c>
      <c r="H96" s="180" t="s">
        <v>411</v>
      </c>
      <c r="I96" s="180" t="s">
        <v>363</v>
      </c>
      <c r="J96" s="180" t="s">
        <v>582</v>
      </c>
      <c r="K96" s="180" t="s">
        <v>581</v>
      </c>
      <c r="L96" s="181" t="s">
        <v>582</v>
      </c>
      <c r="M96" s="180" t="s">
        <v>582</v>
      </c>
      <c r="N96" s="180" t="s">
        <v>582</v>
      </c>
      <c r="O96" s="180" t="s">
        <v>582</v>
      </c>
      <c r="P96" s="180" t="s">
        <v>581</v>
      </c>
      <c r="Q96" s="180" t="s">
        <v>494</v>
      </c>
      <c r="R96" s="180" t="s">
        <v>494</v>
      </c>
      <c r="S96" s="180" t="s">
        <v>494</v>
      </c>
      <c r="T96" s="180" t="s">
        <v>494</v>
      </c>
      <c r="U96" s="180" t="s">
        <v>494</v>
      </c>
      <c r="V96" s="180" t="s">
        <v>494</v>
      </c>
      <c r="W96" s="180" t="s">
        <v>494</v>
      </c>
      <c r="X96" s="180" t="s">
        <v>494</v>
      </c>
    </row>
    <row r="97" spans="1:24" s="70" customFormat="1" ht="16" thickTop="1">
      <c r="A97" s="8" t="s">
        <v>12</v>
      </c>
      <c r="B97" s="8">
        <v>-0.49830000000000002</v>
      </c>
      <c r="C97" s="8">
        <v>0.13089999999999999</v>
      </c>
      <c r="D97" s="8">
        <f t="shared" si="9"/>
        <v>0.36180105030251086</v>
      </c>
      <c r="E97" s="8" t="s">
        <v>488</v>
      </c>
      <c r="F97" s="8" t="s">
        <v>579</v>
      </c>
      <c r="G97" s="8" t="s">
        <v>10</v>
      </c>
      <c r="H97" s="8" t="s">
        <v>411</v>
      </c>
      <c r="I97" s="8" t="s">
        <v>363</v>
      </c>
      <c r="J97" s="8" t="s">
        <v>581</v>
      </c>
      <c r="K97" s="8" t="s">
        <v>581</v>
      </c>
      <c r="L97" s="149" t="s">
        <v>581</v>
      </c>
      <c r="M97" s="8" t="s">
        <v>581</v>
      </c>
      <c r="N97" s="8" t="s">
        <v>581</v>
      </c>
      <c r="O97" s="8" t="s">
        <v>581</v>
      </c>
      <c r="P97" s="8" t="s">
        <v>582</v>
      </c>
      <c r="Q97" s="8" t="s">
        <v>494</v>
      </c>
      <c r="R97" s="8" t="s">
        <v>494</v>
      </c>
      <c r="S97" s="8" t="s">
        <v>494</v>
      </c>
      <c r="T97" s="8" t="s">
        <v>494</v>
      </c>
      <c r="U97" s="8" t="s">
        <v>494</v>
      </c>
      <c r="V97" s="8" t="s">
        <v>494</v>
      </c>
      <c r="W97" s="8" t="s">
        <v>494</v>
      </c>
      <c r="X97" s="8" t="s">
        <v>494</v>
      </c>
    </row>
    <row r="98" spans="1:24" s="70" customFormat="1">
      <c r="A98" s="8" t="s">
        <v>221</v>
      </c>
      <c r="B98" s="8">
        <v>-0.37140000000000001</v>
      </c>
      <c r="C98" s="8">
        <v>4.1599999999999998E-2</v>
      </c>
      <c r="D98" s="8">
        <f t="shared" ref="D98" si="11">SQRT(C98)</f>
        <v>0.20396078054371139</v>
      </c>
      <c r="E98" s="8" t="s">
        <v>488</v>
      </c>
      <c r="F98" s="8" t="s">
        <v>579</v>
      </c>
      <c r="G98" s="8" t="s">
        <v>11</v>
      </c>
      <c r="H98" s="8" t="s">
        <v>412</v>
      </c>
      <c r="I98" s="8" t="s">
        <v>327</v>
      </c>
      <c r="J98" s="8" t="s">
        <v>581</v>
      </c>
      <c r="K98" s="8" t="s">
        <v>581</v>
      </c>
      <c r="L98" s="149" t="s">
        <v>581</v>
      </c>
      <c r="M98" s="8" t="s">
        <v>581</v>
      </c>
      <c r="N98" s="8" t="s">
        <v>581</v>
      </c>
      <c r="O98" s="8" t="s">
        <v>582</v>
      </c>
      <c r="P98" s="8" t="s">
        <v>581</v>
      </c>
      <c r="Q98" s="8" t="s">
        <v>494</v>
      </c>
      <c r="R98" s="8" t="s">
        <v>494</v>
      </c>
      <c r="S98" s="8" t="s">
        <v>494</v>
      </c>
      <c r="T98" s="8" t="s">
        <v>494</v>
      </c>
      <c r="U98" s="8" t="s">
        <v>494</v>
      </c>
      <c r="V98" s="8" t="s">
        <v>494</v>
      </c>
      <c r="W98" s="8" t="s">
        <v>494</v>
      </c>
      <c r="X98" s="8" t="s">
        <v>494</v>
      </c>
    </row>
    <row r="99" spans="1:24" s="70" customFormat="1" ht="16" thickBot="1">
      <c r="A99" s="98" t="s">
        <v>6</v>
      </c>
      <c r="B99" s="98">
        <v>0.37951257397045202</v>
      </c>
      <c r="C99" s="98">
        <v>3.7887463083814799E-2</v>
      </c>
      <c r="D99" s="98">
        <f t="shared" si="9"/>
        <v>0.19464702176970189</v>
      </c>
      <c r="E99" s="98" t="s">
        <v>488</v>
      </c>
      <c r="F99" s="98" t="s">
        <v>579</v>
      </c>
      <c r="G99" s="98" t="s">
        <v>10</v>
      </c>
      <c r="H99" s="98" t="s">
        <v>384</v>
      </c>
      <c r="I99" s="98" t="s">
        <v>327</v>
      </c>
      <c r="J99" s="98" t="s">
        <v>581</v>
      </c>
      <c r="K99" s="98" t="s">
        <v>581</v>
      </c>
      <c r="L99" s="150" t="s">
        <v>581</v>
      </c>
      <c r="M99" s="98" t="s">
        <v>582</v>
      </c>
      <c r="N99" s="98" t="s">
        <v>582</v>
      </c>
      <c r="O99" s="98" t="s">
        <v>581</v>
      </c>
      <c r="P99" s="98" t="s">
        <v>581</v>
      </c>
      <c r="Q99" s="98" t="s">
        <v>494</v>
      </c>
      <c r="R99" s="98" t="s">
        <v>494</v>
      </c>
      <c r="S99" s="98" t="s">
        <v>494</v>
      </c>
      <c r="T99" s="98" t="s">
        <v>494</v>
      </c>
      <c r="U99" s="98" t="s">
        <v>494</v>
      </c>
      <c r="V99" s="98" t="s">
        <v>494</v>
      </c>
      <c r="W99" s="98" t="s">
        <v>494</v>
      </c>
      <c r="X99" s="98" t="s">
        <v>494</v>
      </c>
    </row>
  </sheetData>
  <sortState ref="A68:P72">
    <sortCondition descending="1" ref="F68:F72"/>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Citation Screening Results</vt:lpstr>
      <vt:lpstr>Descriptive Data</vt:lpstr>
      <vt:lpstr>Risks of Bias Justifications</vt:lpstr>
      <vt:lpstr>Risk of Bias Summary Table</vt:lpstr>
      <vt:lpstr>Processed Outcome Data</vt:lpstr>
      <vt:lpstr>GRADE Assessments</vt:lpstr>
      <vt:lpstr>Importable data for 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Sean</dc:creator>
  <cp:lastModifiedBy>Grant, Sean</cp:lastModifiedBy>
  <dcterms:created xsi:type="dcterms:W3CDTF">2015-02-05T19:29:34Z</dcterms:created>
  <dcterms:modified xsi:type="dcterms:W3CDTF">2016-12-07T03:51:52Z</dcterms:modified>
</cp:coreProperties>
</file>