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CE Readies\October 2015 Issue 1\Laucis-OF_MDed\"/>
    </mc:Choice>
  </mc:AlternateContent>
  <bookViews>
    <workbookView xWindow="1425" yWindow="0" windowWidth="20325" windowHeight="13740"/>
  </bookViews>
  <sheets>
    <sheet name="Data Input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3" i="2" l="1"/>
  <c r="B72" i="2"/>
  <c r="B53" i="2"/>
  <c r="B52" i="2"/>
  <c r="B74" i="2"/>
  <c r="B54" i="2"/>
  <c r="B55" i="2"/>
  <c r="B56" i="2"/>
  <c r="B57" i="2"/>
  <c r="B58" i="2"/>
  <c r="B59" i="2"/>
  <c r="B60" i="2"/>
  <c r="B61" i="2"/>
  <c r="B62" i="2"/>
  <c r="B63" i="2"/>
  <c r="B90" i="2"/>
  <c r="B98" i="2"/>
  <c r="B65" i="2"/>
  <c r="B66" i="2"/>
  <c r="B67" i="2"/>
  <c r="B64" i="2"/>
  <c r="B91" i="2"/>
  <c r="B99" i="2"/>
  <c r="B68" i="2"/>
  <c r="B69" i="2"/>
  <c r="B70" i="2"/>
  <c r="B96" i="2"/>
  <c r="B104" i="2"/>
  <c r="B92" i="2"/>
  <c r="B100" i="2"/>
  <c r="B84" i="2"/>
  <c r="B85" i="2"/>
  <c r="B86" i="2"/>
  <c r="B87" i="2"/>
  <c r="B93" i="2"/>
  <c r="B101" i="2"/>
  <c r="B78" i="2"/>
  <c r="B80" i="2"/>
  <c r="B82" i="2"/>
  <c r="B94" i="2"/>
  <c r="B102" i="2"/>
  <c r="B71" i="2"/>
  <c r="B83" i="2"/>
  <c r="B95" i="2"/>
  <c r="B103" i="2"/>
  <c r="B75" i="2"/>
  <c r="B76" i="2"/>
  <c r="B77" i="2"/>
  <c r="B79" i="2"/>
  <c r="B81" i="2"/>
  <c r="B97" i="2"/>
  <c r="B105" i="2"/>
  <c r="B109" i="2"/>
  <c r="B108" i="2"/>
  <c r="B111" i="2"/>
  <c r="B110" i="2"/>
  <c r="B114" i="2"/>
  <c r="B116" i="2"/>
  <c r="B115" i="2"/>
  <c r="B117" i="2"/>
  <c r="B120" i="2"/>
  <c r="B122" i="2"/>
  <c r="B121" i="2"/>
  <c r="B123" i="2"/>
</calcChain>
</file>

<file path=xl/sharedStrings.xml><?xml version="1.0" encoding="utf-8"?>
<sst xmlns="http://schemas.openxmlformats.org/spreadsheetml/2006/main" count="126" uniqueCount="79">
  <si>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</si>
  <si>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</si>
  <si>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</si>
  <si>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</si>
  <si>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</si>
  <si>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</si>
  <si>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</si>
  <si>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</si>
  <si>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</si>
  <si>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</si>
  <si>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</si>
  <si>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</si>
  <si>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</si>
  <si>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</si>
  <si>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</si>
  <si>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</si>
  <si>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</si>
  <si>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</si>
  <si>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</si>
  <si>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</si>
  <si>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</si>
  <si>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</si>
  <si>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SF-36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</si>
  <si>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</si>
  <si>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</si>
  <si>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</si>
  <si>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</si>
  <si>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</si>
  <si>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</si>
  <si>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</si>
  <si>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</si>
  <si>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</si>
  <si>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</si>
  <si>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</si>
  <si>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</si>
  <si>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36)</t>
  </si>
  <si>
    <t>35)</t>
  </si>
  <si>
    <t>Scaled scores:</t>
  </si>
  <si>
    <t>SF-36 Physical Functioning: (PF)</t>
  </si>
  <si>
    <t>SF-36 Role limitations due to physical health: (RP)</t>
  </si>
  <si>
    <t>SF-36 Role limitations due to emotion problems: (RE)</t>
  </si>
  <si>
    <t>SF-36 Emotional well-being: (MH)</t>
  </si>
  <si>
    <t>SF-36 Social Functioning: (SF)</t>
  </si>
  <si>
    <t>SF-36 Pain: (BP)</t>
  </si>
  <si>
    <t>SF-36 General Health: (GH)</t>
  </si>
  <si>
    <t>STD</t>
  </si>
  <si>
    <t>PF zscore</t>
  </si>
  <si>
    <t>BP  zscore</t>
  </si>
  <si>
    <t>GH  zscore</t>
  </si>
  <si>
    <t>SF  zscore</t>
  </si>
  <si>
    <t>RE  zscore</t>
  </si>
  <si>
    <t>MH  zscore</t>
  </si>
  <si>
    <t>Mental Component zscore:</t>
  </si>
  <si>
    <t>Physical Component zscore:</t>
  </si>
  <si>
    <t>Weightings and Population Norms</t>
  </si>
  <si>
    <t>1998 US Population Norms</t>
  </si>
  <si>
    <t>Mean</t>
  </si>
  <si>
    <t>Orthogonal PCS</t>
  </si>
  <si>
    <t>Weights</t>
  </si>
  <si>
    <t>Orthogonal MCS</t>
  </si>
  <si>
    <t>Oblique PCS</t>
  </si>
  <si>
    <t>Oblique MCS</t>
  </si>
  <si>
    <t>RAND-36 PHC</t>
  </si>
  <si>
    <t>RAND-36 MHC</t>
  </si>
  <si>
    <t>Profile Results</t>
  </si>
  <si>
    <t>SF-36 Role limitations due to emotional problems: (RE)</t>
  </si>
  <si>
    <t>Orthogonal PCS and MCS</t>
  </si>
  <si>
    <t>RAND-36 PHC and MHC</t>
  </si>
  <si>
    <t>Physical Component Summary (PCS):</t>
  </si>
  <si>
    <t>Mental Component Summary (MCS):</t>
  </si>
  <si>
    <t>PHC z-score</t>
  </si>
  <si>
    <t>MHC z-score</t>
  </si>
  <si>
    <t>Physical Health Composite (PHC):</t>
  </si>
  <si>
    <t>Mental Health Composite (MHC):</t>
  </si>
  <si>
    <t>Input answer Item values in cells B15 to B50. If more columns are needed, input answer values in next column then drag over rows 52-123 to the next column.</t>
  </si>
  <si>
    <t>VIT  zscore</t>
  </si>
  <si>
    <t>SF-36 Energy/fatigue: (VIT)</t>
  </si>
  <si>
    <t>Oblique PCS and MCS</t>
  </si>
  <si>
    <t>RP zscore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</si>
</sst>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49" fontId="1" fillId="0" borderId="0" xfId="0" applyNumberFormat="1" applyFont="1" applyAlignment="1">
      <alignment wrapText="1"/>
    </xf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49" fontId="1" fillId="0" borderId="5" xfId="0" applyNumberFormat="1" applyFont="1" applyBorder="1" applyAlignment="1">
      <alignment wrapText="1"/>
    </xf>
    <xf numFmtId="0" fontId="0" fillId="0" borderId="8" xfId="0" applyBorder="1"/>
    <xf numFmtId="0" fontId="0" fillId="0" borderId="9" xfId="0" applyBorder="1"/>
    <xf numFmtId="49" fontId="1" fillId="3" borderId="0" xfId="0" applyNumberFormat="1" applyFont="1" applyFill="1" applyBorder="1" applyAlignment="1"/>
    <xf numFmtId="0" fontId="2" fillId="2" borderId="0" xfId="0" applyFont="1" applyFill="1"/>
    <xf numFmtId="0" fontId="2" fillId="0" borderId="2" xfId="0" applyFont="1" applyBorder="1"/>
    <xf numFmtId="49" fontId="1" fillId="0" borderId="5" xfId="0" applyNumberFormat="1" applyFont="1" applyBorder="1" applyAlignment="1"/>
    <xf numFmtId="49" fontId="1" fillId="0" borderId="7" xfId="0" applyNumberFormat="1" applyFont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7" xfId="0" applyNumberFormat="1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/>
    <xf numFmtId="0" fontId="2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3" borderId="0" xfId="0" applyFill="1"/>
    <xf numFmtId="0" fontId="1" fillId="0" borderId="3" xfId="0" applyFont="1" applyBorder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23"/>
  <sheetViews>
    <sheetView tabSelected="1" topLeftCell="A90" zoomScale="90" zoomScaleNormal="90" zoomScalePageLayoutView="90" workbookViewId="0">
      <selection activeCell="A99" sqref="A99"/>
    </sheetView>
  </sheetViews>
  <sheetFormatPr defaultColWidth="8.85546875" defaultRowHeight="15" x14ac:dyDescent="0.25"/>
  <cols>
    <col min="1" max="1" width="31.7109375" customWidth="1"/>
    <col min="2" max="2" width="11.140625" customWidth="1"/>
    <col min="3" max="3" width="13.7109375" customWidth="1"/>
    <col min="4" max="4" width="15.140625" customWidth="1"/>
    <col min="5" max="5" width="15" customWidth="1"/>
    <col min="6" max="6" width="12" customWidth="1"/>
    <col min="7" max="7" width="12.140625" customWidth="1"/>
    <col min="8" max="8" width="14.28515625" customWidth="1"/>
    <col min="9" max="9" width="13.5703125" customWidth="1"/>
  </cols>
  <sheetData>
    <row r="1" spans="1:17" x14ac:dyDescent="0.25">
      <c r="A1" s="15" t="s">
        <v>54</v>
      </c>
      <c r="B1" s="26" t="s">
        <v>55</v>
      </c>
      <c r="C1" s="5"/>
      <c r="D1" s="26" t="s">
        <v>58</v>
      </c>
      <c r="E1" s="5"/>
      <c r="F1" s="5"/>
      <c r="G1" s="5"/>
      <c r="H1" s="5"/>
      <c r="I1" s="6"/>
    </row>
    <row r="2" spans="1:17" x14ac:dyDescent="0.25">
      <c r="A2" s="7"/>
      <c r="B2" s="8" t="s">
        <v>56</v>
      </c>
      <c r="C2" s="8" t="s">
        <v>45</v>
      </c>
      <c r="D2" s="8" t="s">
        <v>57</v>
      </c>
      <c r="E2" s="8" t="s">
        <v>59</v>
      </c>
      <c r="F2" s="8" t="s">
        <v>60</v>
      </c>
      <c r="G2" s="8" t="s">
        <v>61</v>
      </c>
      <c r="H2" s="8" t="s">
        <v>62</v>
      </c>
      <c r="I2" s="9" t="s">
        <v>63</v>
      </c>
    </row>
    <row r="3" spans="1:17" ht="30" x14ac:dyDescent="0.25">
      <c r="A3" s="10" t="s">
        <v>38</v>
      </c>
      <c r="B3" s="8">
        <v>83</v>
      </c>
      <c r="C3" s="8">
        <v>23.8</v>
      </c>
      <c r="D3" s="8">
        <v>0.42402000000000001</v>
      </c>
      <c r="E3" s="8">
        <v>-0.22999</v>
      </c>
      <c r="F3" s="8">
        <v>0.2</v>
      </c>
      <c r="G3" s="8">
        <v>-0.02</v>
      </c>
      <c r="H3" s="8">
        <v>0.2712</v>
      </c>
      <c r="I3" s="9">
        <v>0</v>
      </c>
    </row>
    <row r="4" spans="1:17" ht="30" x14ac:dyDescent="0.25">
      <c r="A4" s="10" t="s">
        <v>39</v>
      </c>
      <c r="B4" s="8">
        <v>77.900000000000006</v>
      </c>
      <c r="C4" s="8">
        <v>35.299999999999997</v>
      </c>
      <c r="D4" s="8">
        <v>0.35119</v>
      </c>
      <c r="E4" s="8">
        <v>-0.12329</v>
      </c>
      <c r="F4" s="8">
        <v>0.31</v>
      </c>
      <c r="G4" s="8">
        <v>0.03</v>
      </c>
      <c r="H4" s="8">
        <v>0.34870000000000001</v>
      </c>
      <c r="I4" s="9">
        <v>0</v>
      </c>
    </row>
    <row r="5" spans="1:17" x14ac:dyDescent="0.25">
      <c r="A5" s="16" t="s">
        <v>43</v>
      </c>
      <c r="B5" s="8">
        <v>70.2</v>
      </c>
      <c r="C5" s="8">
        <v>23.4</v>
      </c>
      <c r="D5" s="8">
        <v>0.31753999999999999</v>
      </c>
      <c r="E5" s="8">
        <v>-9.7309999999999994E-2</v>
      </c>
      <c r="F5" s="8">
        <v>0.23</v>
      </c>
      <c r="G5" s="8">
        <v>0.04</v>
      </c>
      <c r="H5" s="8">
        <v>0.27550000000000002</v>
      </c>
      <c r="I5" s="9">
        <v>0</v>
      </c>
    </row>
    <row r="6" spans="1:17" x14ac:dyDescent="0.25">
      <c r="A6" s="17" t="s">
        <v>44</v>
      </c>
      <c r="B6" s="8">
        <v>70.099999999999994</v>
      </c>
      <c r="C6" s="8">
        <v>21.4</v>
      </c>
      <c r="D6" s="8">
        <v>0.24954000000000001</v>
      </c>
      <c r="E6" s="8">
        <v>-1.5709999999999998E-2</v>
      </c>
      <c r="F6" s="8">
        <v>0.2</v>
      </c>
      <c r="G6" s="8">
        <v>0.1</v>
      </c>
      <c r="H6" s="11">
        <v>0.29310000000000003</v>
      </c>
      <c r="I6" s="9">
        <v>0</v>
      </c>
    </row>
    <row r="7" spans="1:17" x14ac:dyDescent="0.25">
      <c r="A7" s="16" t="s">
        <v>76</v>
      </c>
      <c r="B7" s="8">
        <v>57</v>
      </c>
      <c r="C7" s="8">
        <v>21.1</v>
      </c>
      <c r="D7" s="8">
        <v>2.877E-2</v>
      </c>
      <c r="E7" s="8">
        <v>0.23533999999999999</v>
      </c>
      <c r="F7" s="8">
        <v>0.13</v>
      </c>
      <c r="G7" s="8">
        <v>0.28999999999999998</v>
      </c>
      <c r="H7" s="8">
        <v>0</v>
      </c>
      <c r="I7" s="9">
        <v>0.31359999999999999</v>
      </c>
    </row>
    <row r="8" spans="1:17" x14ac:dyDescent="0.25">
      <c r="A8" s="10" t="s">
        <v>42</v>
      </c>
      <c r="B8" s="8">
        <v>83.6</v>
      </c>
      <c r="C8" s="8">
        <v>23</v>
      </c>
      <c r="D8" s="8">
        <v>-7.5300000000000002E-3</v>
      </c>
      <c r="E8" s="8">
        <v>0.26876</v>
      </c>
      <c r="F8" s="8">
        <v>0.11</v>
      </c>
      <c r="G8" s="8">
        <v>0.14000000000000001</v>
      </c>
      <c r="H8" s="8">
        <v>0</v>
      </c>
      <c r="I8" s="9">
        <v>0.31119999999999998</v>
      </c>
    </row>
    <row r="9" spans="1:17" ht="30" x14ac:dyDescent="0.25">
      <c r="A9" s="10" t="s">
        <v>40</v>
      </c>
      <c r="B9" s="8">
        <v>83.1</v>
      </c>
      <c r="C9" s="8">
        <v>31.6</v>
      </c>
      <c r="D9" s="8">
        <v>-0.19206000000000001</v>
      </c>
      <c r="E9" s="8">
        <v>0.43407000000000001</v>
      </c>
      <c r="F9" s="8">
        <v>0.03</v>
      </c>
      <c r="G9" s="8">
        <v>0.2</v>
      </c>
      <c r="H9" s="8">
        <v>0</v>
      </c>
      <c r="I9" s="9">
        <v>0.1623</v>
      </c>
    </row>
    <row r="10" spans="1:17" x14ac:dyDescent="0.25">
      <c r="A10" s="16" t="s">
        <v>41</v>
      </c>
      <c r="B10" s="11">
        <v>75.2</v>
      </c>
      <c r="C10" s="11">
        <v>17.600000000000001</v>
      </c>
      <c r="D10" s="11">
        <v>-0.22069</v>
      </c>
      <c r="E10" s="11">
        <v>0.48581000000000002</v>
      </c>
      <c r="F10" s="11">
        <v>-0.03</v>
      </c>
      <c r="G10" s="11">
        <v>0.35</v>
      </c>
      <c r="H10" s="11">
        <v>0</v>
      </c>
      <c r="I10" s="12">
        <v>0.43330000000000002</v>
      </c>
    </row>
    <row r="12" spans="1:17" x14ac:dyDescent="0.25">
      <c r="A12" s="13" t="s">
        <v>74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7" x14ac:dyDescent="0.25">
      <c r="A14" s="22" t="s">
        <v>22</v>
      </c>
      <c r="B14" s="2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24" t="s">
        <v>0</v>
      </c>
      <c r="B15" s="23">
        <v>2</v>
      </c>
    </row>
    <row r="16" spans="1:17" x14ac:dyDescent="0.25">
      <c r="A16" s="24" t="s">
        <v>1</v>
      </c>
      <c r="B16" s="23">
        <v>3</v>
      </c>
    </row>
    <row r="17" spans="1:2" x14ac:dyDescent="0.25">
      <c r="A17" s="24" t="s">
        <v>2</v>
      </c>
      <c r="B17" s="23">
        <v>1</v>
      </c>
    </row>
    <row r="18" spans="1:2" x14ac:dyDescent="0.25">
      <c r="A18" s="24" t="s">
        <v>3</v>
      </c>
      <c r="B18" s="23">
        <v>1</v>
      </c>
    </row>
    <row r="19" spans="1:2" x14ac:dyDescent="0.25">
      <c r="A19" s="24" t="s">
        <v>4</v>
      </c>
      <c r="B19" s="23">
        <v>2</v>
      </c>
    </row>
    <row r="20" spans="1:2" x14ac:dyDescent="0.25">
      <c r="A20" s="24" t="s">
        <v>5</v>
      </c>
      <c r="B20" s="23">
        <v>1</v>
      </c>
    </row>
    <row r="21" spans="1:2" x14ac:dyDescent="0.25">
      <c r="A21" s="24" t="s">
        <v>6</v>
      </c>
      <c r="B21" s="23">
        <v>2</v>
      </c>
    </row>
    <row r="22" spans="1:2" x14ac:dyDescent="0.25">
      <c r="A22" s="24" t="s">
        <v>7</v>
      </c>
      <c r="B22" s="23">
        <v>2</v>
      </c>
    </row>
    <row r="23" spans="1:2" x14ac:dyDescent="0.25">
      <c r="A23" s="24" t="s">
        <v>8</v>
      </c>
      <c r="B23" s="23">
        <v>1</v>
      </c>
    </row>
    <row r="24" spans="1:2" x14ac:dyDescent="0.25">
      <c r="A24" s="24" t="s">
        <v>9</v>
      </c>
      <c r="B24" s="23">
        <v>1</v>
      </c>
    </row>
    <row r="25" spans="1:2" x14ac:dyDescent="0.25">
      <c r="A25" s="24" t="s">
        <v>10</v>
      </c>
      <c r="B25" s="23">
        <v>1</v>
      </c>
    </row>
    <row r="26" spans="1:2" x14ac:dyDescent="0.25">
      <c r="A26" s="24" t="s">
        <v>11</v>
      </c>
      <c r="B26" s="23">
        <v>2</v>
      </c>
    </row>
    <row r="27" spans="1:2" x14ac:dyDescent="0.25">
      <c r="A27" s="24" t="s">
        <v>12</v>
      </c>
      <c r="B27" s="23">
        <v>1</v>
      </c>
    </row>
    <row r="28" spans="1:2" x14ac:dyDescent="0.25">
      <c r="A28" s="24" t="s">
        <v>13</v>
      </c>
      <c r="B28" s="23">
        <v>1</v>
      </c>
    </row>
    <row r="29" spans="1:2" x14ac:dyDescent="0.25">
      <c r="A29" s="24" t="s">
        <v>14</v>
      </c>
      <c r="B29" s="23">
        <v>1</v>
      </c>
    </row>
    <row r="30" spans="1:2" x14ac:dyDescent="0.25">
      <c r="A30" s="24" t="s">
        <v>15</v>
      </c>
      <c r="B30" s="23">
        <v>1</v>
      </c>
    </row>
    <row r="31" spans="1:2" x14ac:dyDescent="0.25">
      <c r="A31" s="24" t="s">
        <v>16</v>
      </c>
      <c r="B31" s="23">
        <v>1</v>
      </c>
    </row>
    <row r="32" spans="1:2" x14ac:dyDescent="0.25">
      <c r="A32" s="24" t="s">
        <v>17</v>
      </c>
      <c r="B32" s="23">
        <v>1</v>
      </c>
    </row>
    <row r="33" spans="1:4" x14ac:dyDescent="0.25">
      <c r="A33" s="24" t="s">
        <v>18</v>
      </c>
      <c r="B33" s="23">
        <v>2</v>
      </c>
    </row>
    <row r="34" spans="1:4" x14ac:dyDescent="0.25">
      <c r="A34" s="24" t="s">
        <v>19</v>
      </c>
      <c r="B34" s="23">
        <v>4</v>
      </c>
    </row>
    <row r="35" spans="1:4" x14ac:dyDescent="0.25">
      <c r="A35" s="24" t="s">
        <v>20</v>
      </c>
      <c r="B35" s="23">
        <v>2</v>
      </c>
    </row>
    <row r="36" spans="1:4" x14ac:dyDescent="0.25">
      <c r="A36" s="24" t="s">
        <v>21</v>
      </c>
      <c r="B36" s="23">
        <v>4</v>
      </c>
    </row>
    <row r="37" spans="1:4" x14ac:dyDescent="0.25">
      <c r="A37" s="24" t="s">
        <v>23</v>
      </c>
      <c r="B37" s="23">
        <v>1</v>
      </c>
    </row>
    <row r="38" spans="1:4" x14ac:dyDescent="0.25">
      <c r="A38" s="24" t="s">
        <v>24</v>
      </c>
      <c r="B38" s="23">
        <v>5</v>
      </c>
    </row>
    <row r="39" spans="1:4" x14ac:dyDescent="0.25">
      <c r="A39" s="24" t="s">
        <v>25</v>
      </c>
      <c r="B39" s="23">
        <v>6</v>
      </c>
    </row>
    <row r="40" spans="1:4" x14ac:dyDescent="0.25">
      <c r="A40" s="24" t="s">
        <v>26</v>
      </c>
      <c r="B40" s="23">
        <v>4</v>
      </c>
    </row>
    <row r="41" spans="1:4" x14ac:dyDescent="0.25">
      <c r="A41" s="24" t="s">
        <v>27</v>
      </c>
      <c r="B41" s="23">
        <v>5</v>
      </c>
    </row>
    <row r="42" spans="1:4" x14ac:dyDescent="0.25">
      <c r="A42" s="24" t="s">
        <v>28</v>
      </c>
      <c r="B42" s="23">
        <v>6</v>
      </c>
    </row>
    <row r="43" spans="1:4" x14ac:dyDescent="0.25">
      <c r="A43" s="24" t="s">
        <v>29</v>
      </c>
      <c r="B43" s="23">
        <v>3</v>
      </c>
    </row>
    <row r="44" spans="1:4" x14ac:dyDescent="0.25">
      <c r="A44" s="24" t="s">
        <v>30</v>
      </c>
      <c r="B44" s="23">
        <v>4</v>
      </c>
    </row>
    <row r="45" spans="1:4" x14ac:dyDescent="0.25">
      <c r="A45" s="24" t="s">
        <v>31</v>
      </c>
      <c r="B45" s="23">
        <v>3</v>
      </c>
    </row>
    <row r="46" spans="1:4" x14ac:dyDescent="0.25">
      <c r="A46" s="24" t="s">
        <v>32</v>
      </c>
      <c r="B46" s="23">
        <v>2</v>
      </c>
    </row>
    <row r="47" spans="1:4" x14ac:dyDescent="0.25">
      <c r="A47" s="24" t="s">
        <v>33</v>
      </c>
      <c r="B47" s="23">
        <v>4</v>
      </c>
      <c r="D47" s="21"/>
    </row>
    <row r="48" spans="1:4" x14ac:dyDescent="0.25">
      <c r="A48" s="24" t="s">
        <v>34</v>
      </c>
      <c r="B48" s="23">
        <v>2</v>
      </c>
    </row>
    <row r="49" spans="1:2" x14ac:dyDescent="0.25">
      <c r="A49" s="24" t="s">
        <v>36</v>
      </c>
      <c r="B49" s="23">
        <v>5</v>
      </c>
    </row>
    <row r="50" spans="1:2" x14ac:dyDescent="0.25">
      <c r="A50" s="24" t="s">
        <v>35</v>
      </c>
      <c r="B50" s="23">
        <v>2</v>
      </c>
    </row>
    <row r="51" spans="1:2" x14ac:dyDescent="0.25">
      <c r="A51" s="1" t="s">
        <v>37</v>
      </c>
    </row>
    <row r="52" spans="1:2" x14ac:dyDescent="0.25">
      <c r="A52" s="2" t="s">
        <v>0</v>
      </c>
      <c r="B52">
        <f>IF(B15=1,100,IF(B15=2,85,IF(B15=3,60,IF(B15=4,25,0))))</f>
        <v>85</v>
      </c>
    </row>
    <row r="53" spans="1:2" x14ac:dyDescent="0.25">
      <c r="A53" s="2" t="s">
        <v>1</v>
      </c>
      <c r="B53">
        <f>100-((B16-1)*25)</f>
        <v>50</v>
      </c>
    </row>
    <row r="54" spans="1:2" x14ac:dyDescent="0.25">
      <c r="A54" s="2" t="s">
        <v>2</v>
      </c>
      <c r="B54">
        <f t="shared" ref="B54:B63" si="0">(B17-1)*50</f>
        <v>0</v>
      </c>
    </row>
    <row r="55" spans="1:2" x14ac:dyDescent="0.25">
      <c r="A55" s="2" t="s">
        <v>3</v>
      </c>
      <c r="B55">
        <f t="shared" si="0"/>
        <v>0</v>
      </c>
    </row>
    <row r="56" spans="1:2" x14ac:dyDescent="0.25">
      <c r="A56" s="2" t="s">
        <v>4</v>
      </c>
      <c r="B56">
        <f t="shared" si="0"/>
        <v>50</v>
      </c>
    </row>
    <row r="57" spans="1:2" x14ac:dyDescent="0.25">
      <c r="A57" s="2" t="s">
        <v>5</v>
      </c>
      <c r="B57">
        <f t="shared" si="0"/>
        <v>0</v>
      </c>
    </row>
    <row r="58" spans="1:2" x14ac:dyDescent="0.25">
      <c r="A58" s="2" t="s">
        <v>6</v>
      </c>
      <c r="B58">
        <f t="shared" si="0"/>
        <v>50</v>
      </c>
    </row>
    <row r="59" spans="1:2" x14ac:dyDescent="0.25">
      <c r="A59" s="2" t="s">
        <v>7</v>
      </c>
      <c r="B59">
        <f t="shared" si="0"/>
        <v>50</v>
      </c>
    </row>
    <row r="60" spans="1:2" x14ac:dyDescent="0.25">
      <c r="A60" s="2" t="s">
        <v>8</v>
      </c>
      <c r="B60">
        <f t="shared" si="0"/>
        <v>0</v>
      </c>
    </row>
    <row r="61" spans="1:2" x14ac:dyDescent="0.25">
      <c r="A61" s="2" t="s">
        <v>9</v>
      </c>
      <c r="B61">
        <f t="shared" si="0"/>
        <v>0</v>
      </c>
    </row>
    <row r="62" spans="1:2" x14ac:dyDescent="0.25">
      <c r="A62" s="2" t="s">
        <v>10</v>
      </c>
      <c r="B62">
        <f t="shared" si="0"/>
        <v>0</v>
      </c>
    </row>
    <row r="63" spans="1:2" x14ac:dyDescent="0.25">
      <c r="A63" s="2" t="s">
        <v>11</v>
      </c>
      <c r="B63">
        <f t="shared" si="0"/>
        <v>50</v>
      </c>
    </row>
    <row r="64" spans="1:2" x14ac:dyDescent="0.25">
      <c r="A64" s="2" t="s">
        <v>12</v>
      </c>
      <c r="B64">
        <f>(B27-1)*100</f>
        <v>0</v>
      </c>
    </row>
    <row r="65" spans="1:2" x14ac:dyDescent="0.25">
      <c r="A65" s="2" t="s">
        <v>13</v>
      </c>
      <c r="B65">
        <f t="shared" ref="B65:B70" si="1">(B28-1)*100</f>
        <v>0</v>
      </c>
    </row>
    <row r="66" spans="1:2" x14ac:dyDescent="0.25">
      <c r="A66" s="2" t="s">
        <v>14</v>
      </c>
      <c r="B66">
        <f t="shared" si="1"/>
        <v>0</v>
      </c>
    </row>
    <row r="67" spans="1:2" x14ac:dyDescent="0.25">
      <c r="A67" s="2" t="s">
        <v>15</v>
      </c>
      <c r="B67">
        <f t="shared" si="1"/>
        <v>0</v>
      </c>
    </row>
    <row r="68" spans="1:2" x14ac:dyDescent="0.25">
      <c r="A68" s="2" t="s">
        <v>16</v>
      </c>
      <c r="B68">
        <f t="shared" si="1"/>
        <v>0</v>
      </c>
    </row>
    <row r="69" spans="1:2" x14ac:dyDescent="0.25">
      <c r="A69" s="2" t="s">
        <v>17</v>
      </c>
      <c r="B69">
        <f t="shared" si="1"/>
        <v>0</v>
      </c>
    </row>
    <row r="70" spans="1:2" x14ac:dyDescent="0.25">
      <c r="A70" s="2" t="s">
        <v>18</v>
      </c>
      <c r="B70">
        <f t="shared" si="1"/>
        <v>100</v>
      </c>
    </row>
    <row r="71" spans="1:2" x14ac:dyDescent="0.25">
      <c r="A71" s="2" t="s">
        <v>19</v>
      </c>
      <c r="B71">
        <f>100-((B34-1)*25)</f>
        <v>25</v>
      </c>
    </row>
    <row r="72" spans="1:2" x14ac:dyDescent="0.25">
      <c r="A72" s="2" t="s">
        <v>20</v>
      </c>
      <c r="B72">
        <f>IF(B35=1,100,IF(B35=2,68,IF(B35=3,44,IF(B35=4,22,IF(B35=5,4,-20)))))</f>
        <v>68</v>
      </c>
    </row>
    <row r="73" spans="1:2" x14ac:dyDescent="0.25">
      <c r="A73" s="2" t="s">
        <v>21</v>
      </c>
      <c r="B73">
        <f>IF(AND(B35=1,B36=1),100,IF(AND(B35=1,B36=2),60,IF(B35=1,100-((B36)*20),100-(B36-1)*20)))</f>
        <v>40</v>
      </c>
    </row>
    <row r="74" spans="1:2" x14ac:dyDescent="0.25">
      <c r="A74" s="2" t="s">
        <v>23</v>
      </c>
      <c r="B74">
        <f>100-((B37-1)*20)</f>
        <v>100</v>
      </c>
    </row>
    <row r="75" spans="1:2" x14ac:dyDescent="0.25">
      <c r="A75" s="2" t="s">
        <v>24</v>
      </c>
      <c r="B75">
        <f>(B38-1)*20</f>
        <v>80</v>
      </c>
    </row>
    <row r="76" spans="1:2" x14ac:dyDescent="0.25">
      <c r="A76" s="2" t="s">
        <v>25</v>
      </c>
      <c r="B76">
        <f>(B39-1)*20</f>
        <v>100</v>
      </c>
    </row>
    <row r="77" spans="1:2" x14ac:dyDescent="0.25">
      <c r="A77" s="2" t="s">
        <v>26</v>
      </c>
      <c r="B77">
        <f>100-((B40-1)*20)</f>
        <v>40</v>
      </c>
    </row>
    <row r="78" spans="1:2" x14ac:dyDescent="0.25">
      <c r="A78" s="2" t="s">
        <v>27</v>
      </c>
      <c r="B78">
        <f>100-((B41-1)*20)</f>
        <v>20</v>
      </c>
    </row>
    <row r="79" spans="1:2" x14ac:dyDescent="0.25">
      <c r="A79" s="2" t="s">
        <v>28</v>
      </c>
      <c r="B79">
        <f>(B42-1)*20</f>
        <v>100</v>
      </c>
    </row>
    <row r="80" spans="1:2" x14ac:dyDescent="0.25">
      <c r="A80" s="2" t="s">
        <v>29</v>
      </c>
      <c r="B80">
        <f>(B43-1)*20</f>
        <v>40</v>
      </c>
    </row>
    <row r="81" spans="1:2" x14ac:dyDescent="0.25">
      <c r="A81" s="2" t="s">
        <v>30</v>
      </c>
      <c r="B81">
        <f>100-((B44-1)*20)</f>
        <v>40</v>
      </c>
    </row>
    <row r="82" spans="1:2" x14ac:dyDescent="0.25">
      <c r="A82" s="2" t="s">
        <v>31</v>
      </c>
      <c r="B82">
        <f>(B45-1)*20</f>
        <v>40</v>
      </c>
    </row>
    <row r="83" spans="1:2" x14ac:dyDescent="0.25">
      <c r="A83" s="2" t="s">
        <v>32</v>
      </c>
      <c r="B83">
        <f>(B46-1)*25</f>
        <v>25</v>
      </c>
    </row>
    <row r="84" spans="1:2" x14ac:dyDescent="0.25">
      <c r="A84" s="2" t="s">
        <v>33</v>
      </c>
      <c r="B84">
        <f>(B47-1)*25</f>
        <v>75</v>
      </c>
    </row>
    <row r="85" spans="1:2" x14ac:dyDescent="0.25">
      <c r="A85" s="2" t="s">
        <v>34</v>
      </c>
      <c r="B85">
        <f>100-((B48-1)*25)</f>
        <v>75</v>
      </c>
    </row>
    <row r="86" spans="1:2" x14ac:dyDescent="0.25">
      <c r="A86" s="2" t="s">
        <v>36</v>
      </c>
      <c r="B86">
        <f>(B49-1)*25</f>
        <v>100</v>
      </c>
    </row>
    <row r="87" spans="1:2" ht="15.75" customHeight="1" x14ac:dyDescent="0.25">
      <c r="A87" s="2" t="s">
        <v>35</v>
      </c>
      <c r="B87">
        <f>100-((B50-1)*25)</f>
        <v>75</v>
      </c>
    </row>
    <row r="88" spans="1:2" ht="15.75" customHeight="1" x14ac:dyDescent="0.25">
      <c r="A88" s="2"/>
    </row>
    <row r="89" spans="1:2" ht="15.75" customHeight="1" x14ac:dyDescent="0.25">
      <c r="A89" s="14" t="s">
        <v>64</v>
      </c>
    </row>
    <row r="90" spans="1:2" ht="30" x14ac:dyDescent="0.25">
      <c r="A90" s="18" t="s">
        <v>38</v>
      </c>
      <c r="B90">
        <f>AVERAGE(B54:B63)</f>
        <v>20</v>
      </c>
    </row>
    <row r="91" spans="1:2" ht="30" x14ac:dyDescent="0.25">
      <c r="A91" s="18" t="s">
        <v>39</v>
      </c>
      <c r="B91">
        <f>AVERAGE(B64:B67)</f>
        <v>0</v>
      </c>
    </row>
    <row r="92" spans="1:2" x14ac:dyDescent="0.25">
      <c r="A92" s="18" t="s">
        <v>43</v>
      </c>
      <c r="B92">
        <f>IF(AND(B72=-20,B73=0),0,AVERAGE(B72,B73))</f>
        <v>54</v>
      </c>
    </row>
    <row r="93" spans="1:2" x14ac:dyDescent="0.25">
      <c r="A93" s="19" t="s">
        <v>44</v>
      </c>
      <c r="B93">
        <f>AVERAGE(B52,B84:B87)</f>
        <v>82</v>
      </c>
    </row>
    <row r="94" spans="1:2" x14ac:dyDescent="0.25">
      <c r="A94" s="18" t="s">
        <v>76</v>
      </c>
      <c r="B94">
        <f>AVERAGE(B74,B78,B80,B82)</f>
        <v>50</v>
      </c>
    </row>
    <row r="95" spans="1:2" x14ac:dyDescent="0.25">
      <c r="A95" s="18" t="s">
        <v>42</v>
      </c>
      <c r="B95">
        <f>AVERAGE(B71,B83)</f>
        <v>25</v>
      </c>
    </row>
    <row r="96" spans="1:2" ht="30" x14ac:dyDescent="0.25">
      <c r="A96" s="18" t="s">
        <v>65</v>
      </c>
      <c r="B96">
        <f>AVERAGE(B68:B70)</f>
        <v>33.333333333333336</v>
      </c>
    </row>
    <row r="97" spans="1:2" ht="30" x14ac:dyDescent="0.25">
      <c r="A97" s="18" t="s">
        <v>41</v>
      </c>
      <c r="B97">
        <f>AVERAGE(B75:B77,B79,B81)</f>
        <v>72</v>
      </c>
    </row>
    <row r="98" spans="1:2" x14ac:dyDescent="0.25">
      <c r="A98" s="3" t="s">
        <v>46</v>
      </c>
      <c r="B98">
        <f>(B90-$B$3)/$C$3</f>
        <v>-2.6470588235294117</v>
      </c>
    </row>
    <row r="99" spans="1:2" x14ac:dyDescent="0.25">
      <c r="A99" s="3" t="s">
        <v>78</v>
      </c>
      <c r="B99">
        <f>(B91-$B$4)/$C$4</f>
        <v>-2.2067988668555243</v>
      </c>
    </row>
    <row r="100" spans="1:2" x14ac:dyDescent="0.25">
      <c r="A100" s="3" t="s">
        <v>47</v>
      </c>
      <c r="B100">
        <f>(B92-$B$5)/$C$5</f>
        <v>-0.69230769230769251</v>
      </c>
    </row>
    <row r="101" spans="1:2" x14ac:dyDescent="0.25">
      <c r="A101" s="3" t="s">
        <v>48</v>
      </c>
      <c r="B101">
        <f>(B93-$B$6)/$C$6</f>
        <v>0.55607476635514053</v>
      </c>
    </row>
    <row r="102" spans="1:2" x14ac:dyDescent="0.25">
      <c r="A102" s="3" t="s">
        <v>75</v>
      </c>
      <c r="B102">
        <f>(B94-$B$7)/$C$7</f>
        <v>-0.33175355450236965</v>
      </c>
    </row>
    <row r="103" spans="1:2" x14ac:dyDescent="0.25">
      <c r="A103" s="3" t="s">
        <v>49</v>
      </c>
      <c r="B103">
        <f>(B95-$B$8)/$C$8</f>
        <v>-2.5478260869565217</v>
      </c>
    </row>
    <row r="104" spans="1:2" x14ac:dyDescent="0.25">
      <c r="A104" s="3" t="s">
        <v>50</v>
      </c>
      <c r="B104">
        <f>(B96-$B$9)/$C$9</f>
        <v>-1.5748945147679321</v>
      </c>
    </row>
    <row r="105" spans="1:2" x14ac:dyDescent="0.25">
      <c r="A105" s="3" t="s">
        <v>51</v>
      </c>
      <c r="B105">
        <f>(B97-$B$10)/$C$10</f>
        <v>-0.18181818181818196</v>
      </c>
    </row>
    <row r="106" spans="1:2" x14ac:dyDescent="0.25">
      <c r="A106" s="3"/>
    </row>
    <row r="107" spans="1:2" x14ac:dyDescent="0.25">
      <c r="A107" s="20" t="s">
        <v>66</v>
      </c>
    </row>
    <row r="108" spans="1:2" x14ac:dyDescent="0.25">
      <c r="A108" s="3" t="s">
        <v>53</v>
      </c>
      <c r="B108">
        <f>SUMPRODUCT(B98:B105,$D$3:$D$10)</f>
        <v>-1.6262437880995229</v>
      </c>
    </row>
    <row r="109" spans="1:2" x14ac:dyDescent="0.25">
      <c r="A109" s="3" t="s">
        <v>52</v>
      </c>
      <c r="B109">
        <f>SUMPRODUCT(B98:B105,$E$3:$E$10)</f>
        <v>-0.59526635550426055</v>
      </c>
    </row>
    <row r="110" spans="1:2" ht="30" x14ac:dyDescent="0.25">
      <c r="A110" s="3" t="s">
        <v>68</v>
      </c>
      <c r="B110">
        <f>(B108*10)+50</f>
        <v>33.737562119004771</v>
      </c>
    </row>
    <row r="111" spans="1:2" ht="30" x14ac:dyDescent="0.25">
      <c r="A111" s="3" t="s">
        <v>69</v>
      </c>
      <c r="B111">
        <f>(B109*10)+50</f>
        <v>44.047336444957395</v>
      </c>
    </row>
    <row r="112" spans="1:2" x14ac:dyDescent="0.25">
      <c r="A112" s="3"/>
    </row>
    <row r="113" spans="1:2" x14ac:dyDescent="0.25">
      <c r="A113" s="20" t="s">
        <v>77</v>
      </c>
    </row>
    <row r="114" spans="1:2" x14ac:dyDescent="0.25">
      <c r="A114" s="3" t="s">
        <v>53</v>
      </c>
      <c r="B114">
        <f>SUMPRODUCT(B98:B105,$F$3:$F$10)</f>
        <v>-1.6267163510298541</v>
      </c>
    </row>
    <row r="115" spans="1:2" x14ac:dyDescent="0.25">
      <c r="A115" s="3" t="s">
        <v>52</v>
      </c>
      <c r="B115">
        <f>SUMPRODUCT(B98:B105,$G$3:$G$10)</f>
        <v>-0.81686707016142157</v>
      </c>
    </row>
    <row r="116" spans="1:2" ht="30" x14ac:dyDescent="0.25">
      <c r="A116" s="3" t="s">
        <v>68</v>
      </c>
      <c r="B116">
        <f>(B114*10)+50</f>
        <v>33.732836489701455</v>
      </c>
    </row>
    <row r="117" spans="1:2" ht="30" x14ac:dyDescent="0.25">
      <c r="A117" s="3" t="s">
        <v>69</v>
      </c>
      <c r="B117">
        <f>(B115*10)+50</f>
        <v>41.831329298385782</v>
      </c>
    </row>
    <row r="119" spans="1:2" x14ac:dyDescent="0.25">
      <c r="A119" s="1" t="s">
        <v>67</v>
      </c>
    </row>
    <row r="120" spans="1:2" x14ac:dyDescent="0.25">
      <c r="A120" s="3" t="s">
        <v>70</v>
      </c>
      <c r="B120">
        <f>SUMPRODUCT(B98:B105,$H$3:$H$10)</f>
        <v>-1.5151383730257755</v>
      </c>
    </row>
    <row r="121" spans="1:2" x14ac:dyDescent="0.25">
      <c r="A121" s="3" t="s">
        <v>71</v>
      </c>
      <c r="B121">
        <f>SUMPRODUCT(B98:B105,$I$3:$I$10)</f>
        <v>-1.2313085908814663</v>
      </c>
    </row>
    <row r="122" spans="1:2" x14ac:dyDescent="0.25">
      <c r="A122" s="3" t="s">
        <v>72</v>
      </c>
      <c r="B122">
        <f>(B120*10)+50</f>
        <v>34.848616269742244</v>
      </c>
    </row>
    <row r="123" spans="1:2" x14ac:dyDescent="0.25">
      <c r="A123" s="3" t="s">
        <v>73</v>
      </c>
      <c r="B123">
        <f>(B121*10)+50</f>
        <v>37.686914091185336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Input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Laucis, Nicholas (NIH/NIAMS) [F]</dc:creator>
  <cp:lastModifiedBy>Margaretta Silva</cp:lastModifiedBy>
  <dcterms:created xsi:type="dcterms:W3CDTF">2014-09-22T18:52:55Z</dcterms:created>
  <dcterms:modified xsi:type="dcterms:W3CDTF">2015-06-09T18:24:44Z</dcterms:modified>
</cp:coreProperties>
</file>