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240" yWindow="120" windowWidth="33460" windowHeight="17040" activeTab="0"/>
  </bookViews>
  <sheets>
    <sheet name="Display" sheetId="1" r:id="rId1"/>
    <sheet name="mechanistic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<sst xmlns="http://schemas.openxmlformats.org/spreadsheetml/2006/main" count="42" uniqueCount="34">
  <si>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Parameters</t>
  </si>
  <si>
    <t>Arousal in</t>
  </si>
  <si>
    <t>C50 opioid</t>
  </si>
  <si>
    <t>ng/ml</t>
  </si>
  <si>
    <t>C50 hypnotic</t>
  </si>
  <si>
    <t>gamma hypn.</t>
  </si>
  <si>
    <t>mcg/ml</t>
  </si>
  <si>
    <t>pop</t>
  </si>
  <si>
    <t>ind</t>
  </si>
  <si>
    <t>Copioid</t>
  </si>
  <si>
    <t>Chyp</t>
  </si>
  <si>
    <t>Cop/C50op</t>
  </si>
  <si>
    <t>Experiments</t>
  </si>
  <si>
    <t>arousal =0</t>
  </si>
  <si>
    <t>arousal out=0 regardless of opioid</t>
  </si>
  <si>
    <t>Threshold</t>
  </si>
  <si>
    <t>Arousal out pop</t>
  </si>
  <si>
    <t>arousal out ind</t>
  </si>
  <si>
    <t>Ptol pop</t>
  </si>
  <si>
    <t>Ptol ind curve</t>
  </si>
  <si>
    <t>Chyp/C50hyp</t>
  </si>
  <si>
    <t>C50hyp corr</t>
  </si>
  <si>
    <t>Chyp/C50hypcorr</t>
  </si>
  <si>
    <t>Chypnotic</t>
  </si>
  <si>
    <t>Ptolind</t>
  </si>
  <si>
    <t>2. The stimulus can be attenuated by adding an opioid using the slider below the opioid concentration axis</t>
  </si>
  <si>
    <t>5. The cyan circle shows the probability of tolerating laryngoscopy on the y-axis</t>
  </si>
  <si>
    <t>3. The cyan diamond shape on the right hand panel shows the resulting C50 of the hypnotic (in interaction with the opioid)</t>
  </si>
  <si>
    <t>4. Using the slider below the right hand panel the hypnotic concentration can be increased</t>
  </si>
  <si>
    <t>6. The sliders can be freely moved for different settings, the resulting probability is always the 'endpoint'</t>
  </si>
  <si>
    <t>1. Use left vertical slider to define an incoming stimulus</t>
  </si>
  <si>
    <t>Instruction for use:</t>
  </si>
  <si>
    <t>Hierarchical Model: Interactive model demonstration based on remifentanil and propofol data</t>
  </si>
  <si>
    <t>For a detailed description of the model see main text and appendix 1.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</si>
</sst>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\ \-"/>
    <numFmt numFmtId="181" formatCode="hh:mm\ \-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1.5"/>
      <name val="Times New Roman"/>
      <family val="0"/>
    </font>
    <font>
      <sz val="8.75"/>
      <name val="Times New Roman"/>
      <family val="0"/>
    </font>
    <font>
      <sz val="8.5"/>
      <name val="Times New Roman"/>
      <family val="0"/>
    </font>
    <font>
      <b/>
      <sz val="13.25"/>
      <name val="Times New Roman"/>
      <family val="0"/>
    </font>
    <font>
      <sz val="9.75"/>
      <name val="Times New Roman"/>
      <family val="0"/>
    </font>
    <font>
      <b/>
      <sz val="16"/>
      <name val="Arial"/>
      <family val="2"/>
    </font>
    <font>
      <b/>
      <sz val="10"/>
      <color indexed="18"/>
      <name val="Arial"/>
      <family val="2"/>
    </font>
    <font>
      <b/>
      <sz val="9.25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Fig. 1. Stimulus attenuated by opioid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775"/>
          <c:w val="0.904"/>
          <c:h val="0.7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mechanistic!$G$1</c:f>
              <c:strCache>
                <c:ptCount val="1"/>
                <c:pt idx="0">
                  <c:v>Arousal out pop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mechanistic!$F$2:$F$77</c:f>
              <c:numCach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mechanistic!$G$2:$G$77</c:f>
              <c:numCache>
                <c:ptCount val="76"/>
                <c:pt idx="0">
                  <c:v>1</c:v>
                </c:pt>
                <c:pt idx="1">
                  <c:v>0.8529411764705882</c:v>
                </c:pt>
                <c:pt idx="2">
                  <c:v>0.7435897435897436</c:v>
                </c:pt>
                <c:pt idx="3">
                  <c:v>0.6590909090909091</c:v>
                </c:pt>
                <c:pt idx="4">
                  <c:v>0.5918367346938775</c:v>
                </c:pt>
                <c:pt idx="5">
                  <c:v>0.5370370370370371</c:v>
                </c:pt>
                <c:pt idx="6">
                  <c:v>0.4915254237288136</c:v>
                </c:pt>
                <c:pt idx="7">
                  <c:v>0.453125</c:v>
                </c:pt>
                <c:pt idx="8">
                  <c:v>0.42028985507246364</c:v>
                </c:pt>
                <c:pt idx="9">
                  <c:v>0.3918918918918919</c:v>
                </c:pt>
                <c:pt idx="10">
                  <c:v>0.3670886075949368</c:v>
                </c:pt>
                <c:pt idx="11">
                  <c:v>0.34523809523809523</c:v>
                </c:pt>
                <c:pt idx="12">
                  <c:v>0.3258426966292134</c:v>
                </c:pt>
                <c:pt idx="13">
                  <c:v>0.3085106382978723</c:v>
                </c:pt>
                <c:pt idx="14">
                  <c:v>0.29292929292929293</c:v>
                </c:pt>
                <c:pt idx="15">
                  <c:v>0.27884615384615385</c:v>
                </c:pt>
                <c:pt idx="16">
                  <c:v>0.2660550458715596</c:v>
                </c:pt>
                <c:pt idx="17">
                  <c:v>0.2543859649122806</c:v>
                </c:pt>
                <c:pt idx="18">
                  <c:v>0.24369747899159655</c:v>
                </c:pt>
                <c:pt idx="19">
                  <c:v>0.2338709677419355</c:v>
                </c:pt>
                <c:pt idx="20">
                  <c:v>0.22480620155038766</c:v>
                </c:pt>
                <c:pt idx="21">
                  <c:v>0.21641791044776115</c:v>
                </c:pt>
                <c:pt idx="22">
                  <c:v>0.2086330935251799</c:v>
                </c:pt>
                <c:pt idx="23">
                  <c:v>0.20138888888888895</c:v>
                </c:pt>
                <c:pt idx="24">
                  <c:v>0.19463087248322153</c:v>
                </c:pt>
                <c:pt idx="25">
                  <c:v>0.18831168831168832</c:v>
                </c:pt>
                <c:pt idx="26">
                  <c:v>0.1823899371069182</c:v>
                </c:pt>
                <c:pt idx="27">
                  <c:v>0.17682926829268297</c:v>
                </c:pt>
                <c:pt idx="28">
                  <c:v>0.17159763313609466</c:v>
                </c:pt>
                <c:pt idx="29">
                  <c:v>0.16666666666666674</c:v>
                </c:pt>
                <c:pt idx="30">
                  <c:v>0.16201117318435754</c:v>
                </c:pt>
                <c:pt idx="31">
                  <c:v>0.15760869565217395</c:v>
                </c:pt>
                <c:pt idx="32">
                  <c:v>0.1534391534391535</c:v>
                </c:pt>
                <c:pt idx="33">
                  <c:v>0.14948453608247425</c:v>
                </c:pt>
                <c:pt idx="34">
                  <c:v>0.14572864321608037</c:v>
                </c:pt>
                <c:pt idx="35">
                  <c:v>0.1421568627450981</c:v>
                </c:pt>
                <c:pt idx="36">
                  <c:v>0.13875598086124397</c:v>
                </c:pt>
                <c:pt idx="37">
                  <c:v>0.13551401869158874</c:v>
                </c:pt>
                <c:pt idx="38">
                  <c:v>0.13242009132420096</c:v>
                </c:pt>
                <c:pt idx="39">
                  <c:v>0.1294642857142857</c:v>
                </c:pt>
                <c:pt idx="40">
                  <c:v>0.1266375545851528</c:v>
                </c:pt>
                <c:pt idx="41">
                  <c:v>0.12393162393162394</c:v>
                </c:pt>
                <c:pt idx="42">
                  <c:v>0.12133891213389125</c:v>
                </c:pt>
                <c:pt idx="43">
                  <c:v>0.11885245901639341</c:v>
                </c:pt>
                <c:pt idx="44">
                  <c:v>0.11646586345381527</c:v>
                </c:pt>
                <c:pt idx="45">
                  <c:v>0.11417322834645671</c:v>
                </c:pt>
                <c:pt idx="46">
                  <c:v>0.11196911196911197</c:v>
                </c:pt>
                <c:pt idx="47">
                  <c:v>0.10984848484848486</c:v>
                </c:pt>
                <c:pt idx="48">
                  <c:v>0.10780669144981414</c:v>
                </c:pt>
                <c:pt idx="49">
                  <c:v>0.1058394160583942</c:v>
                </c:pt>
                <c:pt idx="50">
                  <c:v>0.10394265232974909</c:v>
                </c:pt>
                <c:pt idx="51">
                  <c:v>0.102112676056338</c:v>
                </c:pt>
                <c:pt idx="52">
                  <c:v>0.10034602076124566</c:v>
                </c:pt>
                <c:pt idx="53">
                  <c:v>0.09863945578231292</c:v>
                </c:pt>
                <c:pt idx="54">
                  <c:v>0.09698996655518399</c:v>
                </c:pt>
                <c:pt idx="55">
                  <c:v>0.09539473684210531</c:v>
                </c:pt>
                <c:pt idx="56">
                  <c:v>0.09385113268608414</c:v>
                </c:pt>
                <c:pt idx="57">
                  <c:v>0.09235668789808915</c:v>
                </c:pt>
                <c:pt idx="58">
                  <c:v>0.09090909090909094</c:v>
                </c:pt>
                <c:pt idx="59">
                  <c:v>0.08950617283950613</c:v>
                </c:pt>
                <c:pt idx="60">
                  <c:v>0.08814589665653494</c:v>
                </c:pt>
                <c:pt idx="61">
                  <c:v>0.08682634730538918</c:v>
                </c:pt>
                <c:pt idx="62">
                  <c:v>0.08554572271386429</c:v>
                </c:pt>
                <c:pt idx="63">
                  <c:v>0.08430232558139539</c:v>
                </c:pt>
                <c:pt idx="64">
                  <c:v>0.08309455587392556</c:v>
                </c:pt>
                <c:pt idx="65">
                  <c:v>0.08192090395480223</c:v>
                </c:pt>
                <c:pt idx="66">
                  <c:v>0.0807799442896936</c:v>
                </c:pt>
                <c:pt idx="67">
                  <c:v>0.07967032967032972</c:v>
                </c:pt>
                <c:pt idx="68">
                  <c:v>0.07859078590785906</c:v>
                </c:pt>
                <c:pt idx="69">
                  <c:v>0.07754010695187163</c:v>
                </c:pt>
                <c:pt idx="70">
                  <c:v>0.07651715039577833</c:v>
                </c:pt>
                <c:pt idx="71">
                  <c:v>0.07552083333333337</c:v>
                </c:pt>
                <c:pt idx="72">
                  <c:v>0.07455012853470433</c:v>
                </c:pt>
                <c:pt idx="73">
                  <c:v>0.07360406091370564</c:v>
                </c:pt>
                <c:pt idx="74">
                  <c:v>0.07268170426065168</c:v>
                </c:pt>
                <c:pt idx="75">
                  <c:v>0.07178217821782173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mechanistic!$B$7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mechanistic!$C$7</c:f>
              <c:numCache>
                <c:ptCount val="1"/>
                <c:pt idx="0">
                  <c:v>1.00433349609375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mechanistic!$I$1</c:f>
              <c:strCache>
                <c:ptCount val="1"/>
                <c:pt idx="0">
                  <c:v>Threshold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mechanistic!$F$2:$F$83</c:f>
              <c:numCache>
                <c:ptCount val="8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mechanistic!$I$2:$I$83</c:f>
              <c:numCache>
                <c:ptCount val="8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20884"/>
                </a:solidFill>
              </a:ln>
            </c:spPr>
            <c:marker>
              <c:symbol val="none"/>
            </c:marker>
          </c:dPt>
          <c:xVal>
            <c:numRef>
              <c:f>mechanistic!$F$2:$F$77</c:f>
              <c:numCach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mechanistic!$H$2:$H$77</c:f>
              <c:numCache>
                <c:ptCount val="76"/>
                <c:pt idx="0">
                  <c:v>1.00433349609375</c:v>
                </c:pt>
                <c:pt idx="1">
                  <c:v>0.8566373937270221</c:v>
                </c:pt>
                <c:pt idx="2">
                  <c:v>0.7468120868389423</c:v>
                </c:pt>
                <c:pt idx="3">
                  <c:v>0.6619470769708806</c:v>
                </c:pt>
                <c:pt idx="4">
                  <c:v>0.5944014568718112</c:v>
                </c:pt>
                <c:pt idx="5">
                  <c:v>0.5393642849392362</c:v>
                </c:pt>
                <c:pt idx="6">
                  <c:v>0.4936554472325212</c:v>
                </c:pt>
                <c:pt idx="7">
                  <c:v>0.45508861541748047</c:v>
                </c:pt>
                <c:pt idx="8">
                  <c:v>0.4221111795176629</c:v>
                </c:pt>
                <c:pt idx="9">
                  <c:v>0.3935901538745777</c:v>
                </c:pt>
                <c:pt idx="10">
                  <c:v>0.36867938464200956</c:v>
                </c:pt>
                <c:pt idx="11">
                  <c:v>0.3467341831752232</c:v>
                </c:pt>
                <c:pt idx="12">
                  <c:v>0.32725473468223304</c:v>
                </c:pt>
                <c:pt idx="13">
                  <c:v>0.30984756794381646</c:v>
                </c:pt>
                <c:pt idx="14">
                  <c:v>0.29419870087594696</c:v>
                </c:pt>
                <c:pt idx="15">
                  <c:v>0.2800545325646034</c:v>
                </c:pt>
                <c:pt idx="16">
                  <c:v>0.26720799437356646</c:v>
                </c:pt>
                <c:pt idx="17">
                  <c:v>0.2554883454975328</c:v>
                </c:pt>
                <c:pt idx="18">
                  <c:v>0.24475354106486336</c:v>
                </c:pt>
                <c:pt idx="19">
                  <c:v>0.23488444666708672</c:v>
                </c:pt>
                <c:pt idx="20">
                  <c:v>0.22578039834665703</c:v>
                </c:pt>
                <c:pt idx="21">
                  <c:v>0.21735575661730405</c:v>
                </c:pt>
                <c:pt idx="22">
                  <c:v>0.20953720422099822</c:v>
                </c:pt>
                <c:pt idx="23">
                  <c:v>0.20226160685221362</c:v>
                </c:pt>
                <c:pt idx="24">
                  <c:v>0.19547430460885074</c:v>
                </c:pt>
                <c:pt idx="25">
                  <c:v>0.1891277362773945</c:v>
                </c:pt>
                <c:pt idx="26">
                  <c:v>0.18318032318691033</c:v>
                </c:pt>
                <c:pt idx="27">
                  <c:v>0.17759555723609</c:v>
                </c:pt>
                <c:pt idx="28">
                  <c:v>0.17234125080898668</c:v>
                </c:pt>
                <c:pt idx="29">
                  <c:v>0.16738891601562508</c:v>
                </c:pt>
                <c:pt idx="30">
                  <c:v>0.1627132479704958</c:v>
                </c:pt>
                <c:pt idx="31">
                  <c:v>0.15829169231912368</c:v>
                </c:pt>
                <c:pt idx="32">
                  <c:v>0.15410408141121038</c:v>
                </c:pt>
                <c:pt idx="33">
                  <c:v>0.15013232673566368</c:v>
                </c:pt>
                <c:pt idx="34">
                  <c:v>0.14636015772220473</c:v>
                </c:pt>
                <c:pt idx="35">
                  <c:v>0.14277289895450374</c:v>
                </c:pt>
                <c:pt idx="36">
                  <c:v>0.13935727936229061</c:v>
                </c:pt>
                <c:pt idx="37">
                  <c:v>0.1361012681622371</c:v>
                </c:pt>
                <c:pt idx="38">
                  <c:v>0.1329939332726884</c:v>
                </c:pt>
                <c:pt idx="39">
                  <c:v>0.13002531869070869</c:v>
                </c:pt>
                <c:pt idx="40">
                  <c:v>0.1271863379332696</c:v>
                </c:pt>
                <c:pt idx="41">
                  <c:v>0.12446868113982372</c:v>
                </c:pt>
                <c:pt idx="42">
                  <c:v>0.12186473383564335</c:v>
                </c:pt>
                <c:pt idx="43">
                  <c:v>0.11936750568327353</c:v>
                </c:pt>
                <c:pt idx="44">
                  <c:v>0.11697056781814759</c:v>
                </c:pt>
                <c:pt idx="45">
                  <c:v>0.11466799758550691</c:v>
                </c:pt>
                <c:pt idx="46">
                  <c:v>0.11245432967845077</c:v>
                </c:pt>
                <c:pt idx="47">
                  <c:v>0.11032451282848013</c:v>
                </c:pt>
                <c:pt idx="48">
                  <c:v>0.10827387132609202</c:v>
                </c:pt>
                <c:pt idx="49">
                  <c:v>0.10629807075444803</c:v>
                </c:pt>
                <c:pt idx="50">
                  <c:v>0.10439308740759407</c:v>
                </c:pt>
                <c:pt idx="51">
                  <c:v>0.1025551809391505</c:v>
                </c:pt>
                <c:pt idx="52">
                  <c:v>0.10078086985023788</c:v>
                </c:pt>
                <c:pt idx="53">
                  <c:v>0.09906690947863521</c:v>
                </c:pt>
                <c:pt idx="54">
                  <c:v>0.09741027219638383</c:v>
                </c:pt>
                <c:pt idx="55">
                  <c:v>0.09580812956157488</c:v>
                </c:pt>
                <c:pt idx="56">
                  <c:v>0.0942578362029733</c:v>
                </c:pt>
                <c:pt idx="57">
                  <c:v>0.0927569152443272</c:v>
                </c:pt>
                <c:pt idx="58">
                  <c:v>0.09130304509943185</c:v>
                </c:pt>
                <c:pt idx="59">
                  <c:v>0.08989404748987263</c:v>
                </c:pt>
                <c:pt idx="60">
                  <c:v>0.08852787655537613</c:v>
                </c:pt>
                <c:pt idx="61">
                  <c:v>0.08720260894227166</c:v>
                </c:pt>
                <c:pt idx="62">
                  <c:v>0.08591643476908184</c:v>
                </c:pt>
                <c:pt idx="63">
                  <c:v>0.08466764937999641</c:v>
                </c:pt>
                <c:pt idx="64">
                  <c:v>0.0834546458072171</c:v>
                </c:pt>
                <c:pt idx="65">
                  <c:v>0.08227590787208683</c:v>
                </c:pt>
                <c:pt idx="66">
                  <c:v>0.08113000386272633</c:v>
                </c:pt>
                <c:pt idx="67">
                  <c:v>0.08001558073274387</c:v>
                </c:pt>
                <c:pt idx="68">
                  <c:v>0.07893135877159552</c:v>
                </c:pt>
                <c:pt idx="69">
                  <c:v>0.07787612670245653</c:v>
                </c:pt>
                <c:pt idx="70">
                  <c:v>0.07684873716812332</c:v>
                </c:pt>
                <c:pt idx="71">
                  <c:v>0.07584810256958012</c:v>
                </c:pt>
                <c:pt idx="72">
                  <c:v>0.07487319122549803</c:v>
                </c:pt>
                <c:pt idx="73">
                  <c:v>0.07392302382415931</c:v>
                </c:pt>
                <c:pt idx="74">
                  <c:v>0.0729966701421523</c:v>
                </c:pt>
                <c:pt idx="75">
                  <c:v>0.07209324600672953</c:v>
                </c:pt>
              </c:numCache>
            </c:numRef>
          </c:yVal>
          <c:smooth val="0"/>
        </c:ser>
        <c:axId val="58375149"/>
        <c:axId val="55614294"/>
      </c:scatterChart>
      <c:valAx>
        <c:axId val="5837514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Remifentanil effect site concentration (ng/ml)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14294"/>
        <c:crosses val="autoZero"/>
        <c:crossBetween val="midCat"/>
        <c:dispUnits/>
      </c:valAx>
      <c:valAx>
        <c:axId val="5561429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Postopioid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751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Fig. 2. Probability of non-response to a stimulus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mechanistic!$K$1</c:f>
              <c:strCache>
                <c:ptCount val="1"/>
                <c:pt idx="0">
                  <c:v>Ptol pop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mechanistic!$J$2:$J$77</c:f>
              <c:numCach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mechanistic!$K$2:$K$77</c:f>
              <c:numCache>
                <c:ptCount val="76"/>
                <c:pt idx="0">
                  <c:v>0</c:v>
                </c:pt>
                <c:pt idx="1">
                  <c:v>8.623906090230134E-05</c:v>
                </c:pt>
                <c:pt idx="2">
                  <c:v>0.0009481854163885774</c:v>
                </c:pt>
                <c:pt idx="3">
                  <c:v>0.0038451022158976873</c:v>
                </c:pt>
                <c:pt idx="4">
                  <c:v>0.010336101643449143</c:v>
                </c:pt>
                <c:pt idx="5">
                  <c:v>0.022103974426343112</c:v>
                </c:pt>
                <c:pt idx="6">
                  <c:v>0.04074540940950313</c:v>
                </c:pt>
                <c:pt idx="7">
                  <c:v>0.06751822902641391</c:v>
                </c:pt>
                <c:pt idx="8">
                  <c:v>0.10308258162660519</c:v>
                </c:pt>
                <c:pt idx="9">
                  <c:v>0.1473040698792503</c:v>
                </c:pt>
                <c:pt idx="10">
                  <c:v>0.1991912596276728</c:v>
                </c:pt>
                <c:pt idx="11">
                  <c:v>0.2570069709705892</c:v>
                </c:pt>
                <c:pt idx="12">
                  <c:v>0.31853249159652547</c:v>
                </c:pt>
                <c:pt idx="13">
                  <c:v>0.3814079855656598</c:v>
                </c:pt>
                <c:pt idx="14">
                  <c:v>0.4434522758004965</c:v>
                </c:pt>
                <c:pt idx="15">
                  <c:v>0.5028881174734531</c:v>
                </c:pt>
                <c:pt idx="16">
                  <c:v>0.5584455754084369</c:v>
                </c:pt>
                <c:pt idx="17">
                  <c:v>0.6093586352394159</c:v>
                </c:pt>
                <c:pt idx="18">
                  <c:v>0.6552924357092844</c:v>
                </c:pt>
                <c:pt idx="19">
                  <c:v>0.69624026603794</c:v>
                </c:pt>
                <c:pt idx="20">
                  <c:v>0.7324194191507996</c:v>
                </c:pt>
                <c:pt idx="21">
                  <c:v>0.7641821581258503</c:v>
                </c:pt>
                <c:pt idx="22">
                  <c:v>0.7919476880226317</c:v>
                </c:pt>
                <c:pt idx="23">
                  <c:v>0.8161546418500165</c:v>
                </c:pt>
                <c:pt idx="24">
                  <c:v>0.8372306123291964</c:v>
                </c:pt>
                <c:pt idx="25">
                  <c:v>0.8555744860563904</c:v>
                </c:pt>
                <c:pt idx="26">
                  <c:v>0.8715476951450777</c:v>
                </c:pt>
                <c:pt idx="27">
                  <c:v>0.8854712857939168</c:v>
                </c:pt>
                <c:pt idx="28">
                  <c:v>0.8976265312727971</c:v>
                </c:pt>
                <c:pt idx="29">
                  <c:v>0.9082575237759315</c:v>
                </c:pt>
                <c:pt idx="30">
                  <c:v>0.9175747210430202</c:v>
                </c:pt>
                <c:pt idx="31">
                  <c:v>0.9257588107678008</c:v>
                </c:pt>
                <c:pt idx="32">
                  <c:v>0.9329645190907297</c:v>
                </c:pt>
                <c:pt idx="33">
                  <c:v>0.9393241613140924</c:v>
                </c:pt>
                <c:pt idx="34">
                  <c:v>0.9449508408820853</c:v>
                </c:pt>
                <c:pt idx="35">
                  <c:v>0.9499412676134522</c:v>
                </c:pt>
                <c:pt idx="36">
                  <c:v>0.9543782031842368</c:v>
                </c:pt>
                <c:pt idx="37">
                  <c:v>0.9583325612446381</c:v>
                </c:pt>
                <c:pt idx="38">
                  <c:v>0.9618651981728529</c:v>
                </c:pt>
                <c:pt idx="39">
                  <c:v>0.9650284327613416</c:v>
                </c:pt>
                <c:pt idx="40">
                  <c:v>0.9678673319058985</c:v>
                </c:pt>
                <c:pt idx="41">
                  <c:v>0.9704207963579399</c:v>
                </c:pt>
                <c:pt idx="42">
                  <c:v>0.9727224768435977</c:v>
                </c:pt>
                <c:pt idx="43">
                  <c:v>0.9748015469476031</c:v>
                </c:pt>
                <c:pt idx="44">
                  <c:v>0.9766833554304608</c:v>
                </c:pt>
                <c:pt idx="45">
                  <c:v>0.9783899772530085</c:v>
                </c:pt>
                <c:pt idx="46">
                  <c:v>0.9799406795842778</c:v>
                </c:pt>
                <c:pt idx="47">
                  <c:v>0.9813523164723437</c:v>
                </c:pt>
                <c:pt idx="48">
                  <c:v>0.9826396636399738</c:v>
                </c:pt>
                <c:pt idx="49">
                  <c:v>0.9838157029899957</c:v>
                </c:pt>
                <c:pt idx="50">
                  <c:v>0.9848918648273961</c:v>
                </c:pt>
                <c:pt idx="51">
                  <c:v>0.9858782344846314</c:v>
                </c:pt>
                <c:pt idx="52">
                  <c:v>0.9867837289348445</c:v>
                </c:pt>
                <c:pt idx="53">
                  <c:v>0.9876162480601965</c:v>
                </c:pt>
                <c:pt idx="54">
                  <c:v>0.9883828044793116</c:v>
                </c:pt>
                <c:pt idx="55">
                  <c:v>0.9890896352032305</c:v>
                </c:pt>
                <c:pt idx="56">
                  <c:v>0.9897422978615577</c:v>
                </c:pt>
                <c:pt idx="57">
                  <c:v>0.990345753801426</c:v>
                </c:pt>
                <c:pt idx="58">
                  <c:v>0.9909044399963303</c:v>
                </c:pt>
                <c:pt idx="59">
                  <c:v>0.991422331397145</c:v>
                </c:pt>
                <c:pt idx="60">
                  <c:v>0.9919029951033241</c:v>
                </c:pt>
                <c:pt idx="61">
                  <c:v>0.9923496375197213</c:v>
                </c:pt>
                <c:pt idx="62">
                  <c:v>0.9927651454865466</c:v>
                </c:pt>
                <c:pt idx="63">
                  <c:v>0.9931521222208095</c:v>
                </c:pt>
                <c:pt idx="64">
                  <c:v>0.993512918782312</c:v>
                </c:pt>
                <c:pt idx="65">
                  <c:v>0.9938496616718606</c:v>
                </c:pt>
                <c:pt idx="66">
                  <c:v>0.9941642770805341</c:v>
                </c:pt>
                <c:pt idx="67">
                  <c:v>0.994458512233836</c:v>
                </c:pt>
                <c:pt idx="68">
                  <c:v>0.9947339542111169</c:v>
                </c:pt>
                <c:pt idx="69">
                  <c:v>0.9949920465668859</c:v>
                </c:pt>
                <c:pt idx="70">
                  <c:v>0.9952341040349764</c:v>
                </c:pt>
                <c:pt idx="71">
                  <c:v>0.9954613255577068</c:v>
                </c:pt>
                <c:pt idx="72">
                  <c:v>0.9956748058490917</c:v>
                </c:pt>
                <c:pt idx="73">
                  <c:v>0.9958755456729077</c:v>
                </c:pt>
                <c:pt idx="74">
                  <c:v>0.9960644609922709</c:v>
                </c:pt>
                <c:pt idx="75">
                  <c:v>0.9962423911266803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mechanistic!$L$1</c:f>
              <c:strCache>
                <c:ptCount val="1"/>
                <c:pt idx="0">
                  <c:v>Ptol ind curve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mechanistic!$J$2:$J$77</c:f>
              <c:numCach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mechanistic!$L$2:$L$77</c:f>
              <c:numCache>
                <c:ptCount val="76"/>
                <c:pt idx="0">
                  <c:v>0</c:v>
                </c:pt>
                <c:pt idx="1">
                  <c:v>8.495850802002997E-05</c:v>
                </c:pt>
                <c:pt idx="2">
                  <c:v>0.0009341178880906551</c:v>
                </c:pt>
                <c:pt idx="3">
                  <c:v>0.0037882182377530767</c:v>
                </c:pt>
                <c:pt idx="4">
                  <c:v>0.010184172334130817</c:v>
                </c:pt>
                <c:pt idx="5">
                  <c:v>0.021782877589220304</c:v>
                </c:pt>
                <c:pt idx="6">
                  <c:v>0.040164637195301375</c:v>
                </c:pt>
                <c:pt idx="7">
                  <c:v>0.06658233331582479</c:v>
                </c:pt>
                <c:pt idx="8">
                  <c:v>0.10170748421094752</c:v>
                </c:pt>
                <c:pt idx="9">
                  <c:v>0.14543472088949128</c:v>
                </c:pt>
                <c:pt idx="10">
                  <c:v>0.19681542594710094</c:v>
                </c:pt>
                <c:pt idx="11">
                  <c:v>0.2541604084002233</c:v>
                </c:pt>
                <c:pt idx="12">
                  <c:v>0.31529365911231916</c:v>
                </c:pt>
                <c:pt idx="13">
                  <c:v>0.37788434737779913</c:v>
                </c:pt>
                <c:pt idx="14">
                  <c:v>0.43976293201246563</c:v>
                </c:pt>
                <c:pt idx="15">
                  <c:v>0.49914777490940404</c:v>
                </c:pt>
                <c:pt idx="16">
                  <c:v>0.5547531467667577</c:v>
                </c:pt>
                <c:pt idx="17">
                  <c:v>0.6057914189582251</c:v>
                </c:pt>
                <c:pt idx="18">
                  <c:v>0.651905060834042</c:v>
                </c:pt>
                <c:pt idx="19">
                  <c:v>0.6930668033466973</c:v>
                </c:pt>
                <c:pt idx="20">
                  <c:v>0.7294770691473071</c:v>
                </c:pt>
                <c:pt idx="21">
                  <c:v>0.7614753305367749</c:v>
                </c:pt>
                <c:pt idx="22">
                  <c:v>0.7894717643969539</c:v>
                </c:pt>
                <c:pt idx="23">
                  <c:v>0.8138990977035119</c:v>
                </c:pt>
                <c:pt idx="24">
                  <c:v>0.8351814250454417</c:v>
                </c:pt>
                <c:pt idx="25">
                  <c:v>0.8537158884158291</c:v>
                </c:pt>
                <c:pt idx="26">
                  <c:v>0.8698633889363128</c:v>
                </c:pt>
                <c:pt idx="27">
                  <c:v>0.8839452390318575</c:v>
                </c:pt>
                <c:pt idx="28">
                  <c:v>0.896243469687969</c:v>
                </c:pt>
                <c:pt idx="29">
                  <c:v>0.9070032065801514</c:v>
                </c:pt>
                <c:pt idx="30">
                  <c:v>0.9164360698761738</c:v>
                </c:pt>
                <c:pt idx="31">
                  <c:v>0.9247239423865221</c:v>
                </c:pt>
                <c:pt idx="32">
                  <c:v>0.9320227177089286</c:v>
                </c:pt>
                <c:pt idx="33">
                  <c:v>0.9384658154054936</c:v>
                </c:pt>
                <c:pt idx="34">
                  <c:v>0.9441673611458636</c:v>
                </c:pt>
                <c:pt idx="35">
                  <c:v>0.9492249970387379</c:v>
                </c:pt>
                <c:pt idx="36">
                  <c:v>0.953722326139645</c:v>
                </c:pt>
                <c:pt idx="37">
                  <c:v>0.9577310157844158</c:v>
                </c:pt>
                <c:pt idx="38">
                  <c:v>0.9613125939218115</c:v>
                </c:pt>
                <c:pt idx="39">
                  <c:v>0.96451997554244</c:v>
                </c:pt>
                <c:pt idx="40">
                  <c:v>0.9673987555093835</c:v>
                </c:pt>
                <c:pt idx="41">
                  <c:v>0.9699883013793563</c:v>
                </c:pt>
                <c:pt idx="42">
                  <c:v>0.9723226762420704</c:v>
                </c:pt>
                <c:pt idx="43">
                  <c:v>0.9744314178282923</c:v>
                </c:pt>
                <c:pt idx="44">
                  <c:v>0.9763401964901182</c:v>
                </c:pt>
                <c:pt idx="45">
                  <c:v>0.9780713713141889</c:v>
                </c:pt>
                <c:pt idx="46">
                  <c:v>0.9796444606613816</c:v>
                </c:pt>
                <c:pt idx="47">
                  <c:v>0.981076540847697</c:v>
                </c:pt>
                <c:pt idx="48">
                  <c:v>0.9823825844718374</c:v>
                </c:pt>
                <c:pt idx="49">
                  <c:v>0.9835757480211744</c:v>
                </c:pt>
                <c:pt idx="50">
                  <c:v>0.9846676168096055</c:v>
                </c:pt>
                <c:pt idx="51">
                  <c:v>0.9856684139779776</c:v>
                </c:pt>
                <c:pt idx="52">
                  <c:v>0.9865871791826544</c:v>
                </c:pt>
                <c:pt idx="53">
                  <c:v>0.9874319216765094</c:v>
                </c:pt>
                <c:pt idx="54">
                  <c:v>0.98820975171953</c:v>
                </c:pt>
                <c:pt idx="55">
                  <c:v>0.9889269936178481</c:v>
                </c:pt>
                <c:pt idx="56">
                  <c:v>0.9895892831587659</c:v>
                </c:pt>
                <c:pt idx="57">
                  <c:v>0.9902016517670742</c:v>
                </c:pt>
                <c:pt idx="58">
                  <c:v>0.9907685993394814</c:v>
                </c:pt>
                <c:pt idx="59">
                  <c:v>0.9912941574066721</c:v>
                </c:pt>
                <c:pt idx="60">
                  <c:v>0.991781944015921</c:v>
                </c:pt>
                <c:pt idx="61">
                  <c:v>0.9922352115126468</c:v>
                </c:pt>
                <c:pt idx="62">
                  <c:v>0.9926568882196443</c:v>
                </c:pt>
                <c:pt idx="63">
                  <c:v>0.9930496148620493</c:v>
                </c:pt>
                <c:pt idx="64">
                  <c:v>0.9934157764595226</c:v>
                </c:pt>
                <c:pt idx="65">
                  <c:v>0.9937575303006014</c:v>
                </c:pt>
                <c:pt idx="66">
                  <c:v>0.9940768305243725</c:v>
                </c:pt>
                <c:pt idx="67">
                  <c:v>0.9943754497587686</c:v>
                </c:pt>
                <c:pt idx="68">
                  <c:v>0.9946549982006267</c:v>
                </c:pt>
                <c:pt idx="69">
                  <c:v>0.994916940468248</c:v>
                </c:pt>
                <c:pt idx="70">
                  <c:v>0.9951626105110116</c:v>
                </c:pt>
                <c:pt idx="71">
                  <c:v>0.9953932248213054</c:v>
                </c:pt>
                <c:pt idx="72">
                  <c:v>0.9956098941605398</c:v>
                </c:pt>
                <c:pt idx="73">
                  <c:v>0.9958136339824245</c:v>
                </c:pt>
                <c:pt idx="74">
                  <c:v>0.9960053737122289</c:v>
                </c:pt>
                <c:pt idx="75">
                  <c:v>0.9961859650197895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mechanistic!$B$19</c:f>
              <c:numCache>
                <c:ptCount val="1"/>
                <c:pt idx="0">
                  <c:v>2.95440673828125</c:v>
                </c:pt>
              </c:numCache>
            </c:numRef>
          </c:xVal>
          <c:yVal>
            <c:numRef>
              <c:f>mechanistic!$C$19</c:f>
              <c:numCache>
                <c:ptCount val="1"/>
                <c:pt idx="0">
                  <c:v>0.4859045336889492</c:v>
                </c:pt>
              </c:numCache>
            </c:numRef>
          </c:yVal>
          <c:smooth val="0"/>
        </c:ser>
        <c:ser>
          <c:idx val="3"/>
          <c:order val="3"/>
          <c:tx>
            <c:v>C50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ABEA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mechanistic!$B$18</c:f>
              <c:numCache>
                <c:ptCount val="1"/>
                <c:pt idx="0">
                  <c:v>3.0029571533203128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0766599"/>
        <c:axId val="8463936"/>
      </c:scatterChart>
      <c:valAx>
        <c:axId val="3076659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Propofol effect site concentration (mcg/ml)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63936"/>
        <c:crosses val="autoZero"/>
        <c:crossBetween val="midCat"/>
        <c:dispUnits/>
      </c:valAx>
      <c:valAx>
        <c:axId val="84639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 non-response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66599"/>
        <c:crosses val="autoZero"/>
        <c:crossBetween val="midCat"/>
        <c:dispUnits/>
        <c:majorUnit val="0.5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7</xdr:col>
      <xdr:colOff>133350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923925" y="1800225"/>
        <a:ext cx="3943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11</xdr:row>
      <xdr:rowOff>0</xdr:rowOff>
    </xdr:from>
    <xdr:to>
      <xdr:col>12</xdr:col>
      <xdr:colOff>752475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4800600" y="1800225"/>
        <a:ext cx="44958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495300</xdr:colOff>
      <xdr:row>34</xdr:row>
      <xdr:rowOff>0</xdr:rowOff>
    </xdr:from>
    <xdr:to>
      <xdr:col>6</xdr:col>
      <xdr:colOff>695325</xdr:colOff>
      <xdr:row>37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5524500"/>
          <a:ext cx="3248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34</xdr:row>
      <xdr:rowOff>0</xdr:rowOff>
    </xdr:from>
    <xdr:to>
      <xdr:col>12</xdr:col>
      <xdr:colOff>628650</xdr:colOff>
      <xdr:row>37</xdr:row>
      <xdr:rowOff>9525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5524500"/>
          <a:ext cx="3810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13</xdr:row>
      <xdr:rowOff>133350</xdr:rowOff>
    </xdr:from>
    <xdr:to>
      <xdr:col>1</xdr:col>
      <xdr:colOff>638175</xdr:colOff>
      <xdr:row>30</xdr:row>
      <xdr:rowOff>85725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257425"/>
          <a:ext cx="2952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17</xdr:row>
      <xdr:rowOff>95250</xdr:rowOff>
    </xdr:from>
    <xdr:ext cx="171450" cy="2266950"/>
    <xdr:sp>
      <xdr:nvSpPr>
        <xdr:cNvPr id="6" name="TextBox 11"/>
        <xdr:cNvSpPr txBox="1">
          <a:spLocks noChangeArrowheads="1"/>
        </xdr:cNvSpPr>
      </xdr:nvSpPr>
      <xdr:spPr>
        <a:xfrm>
          <a:off x="171450" y="2867025"/>
          <a:ext cx="17145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Preopioid intesity - slide to change</a:t>
          </a:r>
        </a:p>
      </xdr:txBody>
    </xdr:sp>
    <xdr:clientData/>
  </xdr:oneCellAnchor>
  <xdr:oneCellAnchor>
    <xdr:from>
      <xdr:col>8</xdr:col>
      <xdr:colOff>514350</xdr:colOff>
      <xdr:row>37</xdr:row>
      <xdr:rowOff>104775</xdr:rowOff>
    </xdr:from>
    <xdr:ext cx="2295525" cy="190500"/>
    <xdr:sp>
      <xdr:nvSpPr>
        <xdr:cNvPr id="7" name="TextBox 12"/>
        <xdr:cNvSpPr txBox="1">
          <a:spLocks noChangeArrowheads="1"/>
        </xdr:cNvSpPr>
      </xdr:nvSpPr>
      <xdr:spPr>
        <a:xfrm>
          <a:off x="6010275" y="6115050"/>
          <a:ext cx="2295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Propofol concentration - slide to change</a:t>
          </a:r>
        </a:p>
      </xdr:txBody>
    </xdr:sp>
    <xdr:clientData/>
  </xdr:oneCellAnchor>
  <xdr:oneCellAnchor>
    <xdr:from>
      <xdr:col>3</xdr:col>
      <xdr:colOff>95250</xdr:colOff>
      <xdr:row>37</xdr:row>
      <xdr:rowOff>104775</xdr:rowOff>
    </xdr:from>
    <xdr:ext cx="2505075" cy="190500"/>
    <xdr:sp>
      <xdr:nvSpPr>
        <xdr:cNvPr id="8" name="TextBox 13"/>
        <xdr:cNvSpPr txBox="1">
          <a:spLocks noChangeArrowheads="1"/>
        </xdr:cNvSpPr>
      </xdr:nvSpPr>
      <xdr:spPr>
        <a:xfrm>
          <a:off x="1781175" y="6115050"/>
          <a:ext cx="2505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Remifentanil concentration - slide to change</a:t>
          </a:r>
        </a:p>
      </xdr:txBody>
    </xdr:sp>
    <xdr:clientData/>
  </xdr:oneCellAnchor>
  <xdr:twoCellAnchor>
    <xdr:from>
      <xdr:col>1</xdr:col>
      <xdr:colOff>447675</xdr:colOff>
      <xdr:row>51</xdr:row>
      <xdr:rowOff>9525</xdr:rowOff>
    </xdr:from>
    <xdr:to>
      <xdr:col>13</xdr:col>
      <xdr:colOff>171450</xdr:colOff>
      <xdr:row>54</xdr:row>
      <xdr:rowOff>66675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609600" y="8277225"/>
          <a:ext cx="8867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Reference: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Bouillon TW, Schumacher PM., Leibundgut D, Shafer SL, Zbinden AM: A novel mechanistic model based on the MAC reduction paradigm describes hypnotic-opioid interaction for suppression of responses to stimulation. ANESTHESIOLOGY 2004; 100:A503</a:t>
          </a:r>
        </a:p>
      </xdr:txBody>
    </xdr:sp>
    <xdr:clientData/>
  </xdr:twoCellAnchor>
  <xdr:twoCellAnchor>
    <xdr:from>
      <xdr:col>1</xdr:col>
      <xdr:colOff>466725</xdr:colOff>
      <xdr:row>39</xdr:row>
      <xdr:rowOff>9525</xdr:rowOff>
    </xdr:from>
    <xdr:to>
      <xdr:col>7</xdr:col>
      <xdr:colOff>238125</xdr:colOff>
      <xdr:row>50</xdr:row>
      <xdr:rowOff>95250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6343650"/>
          <a:ext cx="4343400" cy="1857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371475</xdr:colOff>
      <xdr:row>39</xdr:row>
      <xdr:rowOff>9525</xdr:rowOff>
    </xdr:from>
    <xdr:to>
      <xdr:col>13</xdr:col>
      <xdr:colOff>161925</xdr:colOff>
      <xdr:row>50</xdr:row>
      <xdr:rowOff>95250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05400" y="6343650"/>
          <a:ext cx="4362450" cy="1857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I41"/>
  <sheetViews>
    <sheetView showGridLines="0" showRowColHeaders="0" tabSelected="1" showOutlineSymbols="0" zoomScale="200" zoomScaleNormal="200" workbookViewId="0" topLeftCell="A1">
      <selection activeCell="F2" sqref="F2"/>
    </sheetView>
  </sheetViews>
  <sheetFormatPr defaultColWidth="11.421875" defaultRowHeight="12.75"/>
  <cols>
    <col min="1" max="1" width="2.421875" style="0" customWidth="1"/>
  </cols>
  <sheetData>
    <row r="2" ht="18">
      <c r="B2" s="3" t="s">
        <v>32</v>
      </c>
    </row>
    <row r="3" ht="15">
      <c r="B3" s="5"/>
    </row>
    <row r="4" ht="12">
      <c r="B4" s="4" t="s">
        <v>31</v>
      </c>
    </row>
    <row r="5" ht="12">
      <c r="B5" t="s">
        <v>30</v>
      </c>
    </row>
    <row r="6" ht="12">
      <c r="B6" t="s">
        <v>25</v>
      </c>
    </row>
    <row r="7" ht="12">
      <c r="B7" t="s">
        <v>27</v>
      </c>
    </row>
    <row r="8" ht="12">
      <c r="B8" t="s">
        <v>28</v>
      </c>
    </row>
    <row r="9" ht="12">
      <c r="B9" t="s">
        <v>26</v>
      </c>
    </row>
    <row r="10" ht="12">
      <c r="B10" t="s">
        <v>29</v>
      </c>
    </row>
    <row r="11" ht="12">
      <c r="B11" t="s">
        <v>33</v>
      </c>
    </row>
    <row r="39" ht="12.75">
      <c r="B39" s="1"/>
    </row>
    <row r="41" spans="3:9" ht="12">
      <c r="C41" s="4"/>
      <c r="I41" s="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O77"/>
  <sheetViews>
    <sheetView workbookViewId="0" topLeftCell="A1">
      <selection activeCell="B12" sqref="B12"/>
    </sheetView>
  </sheetViews>
  <sheetFormatPr defaultColWidth="11.421875" defaultRowHeight="12.75"/>
  <cols>
    <col min="1" max="10" width="11.421875" style="1" customWidth="1"/>
    <col min="11" max="11" width="9.140625" style="0" customWidth="1"/>
    <col min="12" max="16384" width="11.421875" style="1" customWidth="1"/>
  </cols>
  <sheetData>
    <row r="1" spans="1:15" ht="12">
      <c r="A1" s="2" t="s">
        <v>0</v>
      </c>
      <c r="B1" s="2" t="s">
        <v>7</v>
      </c>
      <c r="F1" s="1" t="s">
        <v>9</v>
      </c>
      <c r="G1" s="1" t="s">
        <v>16</v>
      </c>
      <c r="I1" s="1" t="s">
        <v>15</v>
      </c>
      <c r="J1" s="1" t="s">
        <v>10</v>
      </c>
      <c r="K1" s="1" t="s">
        <v>18</v>
      </c>
      <c r="L1" s="1" t="s">
        <v>19</v>
      </c>
      <c r="M1" s="1" t="s">
        <v>12</v>
      </c>
      <c r="N1" s="1" t="s">
        <v>13</v>
      </c>
      <c r="O1" s="1" t="s">
        <v>14</v>
      </c>
    </row>
    <row r="2" spans="1:12" ht="12">
      <c r="A2" s="1" t="s">
        <v>1</v>
      </c>
      <c r="B2" s="1">
        <v>1</v>
      </c>
      <c r="F2" s="1">
        <v>0</v>
      </c>
      <c r="G2" s="1">
        <f>$B$2*(1-F2/($B$3+F2))</f>
        <v>1</v>
      </c>
      <c r="H2" s="1">
        <f>$B$5*(1-F2/($B$6+F2))</f>
        <v>1.00433349609375</v>
      </c>
      <c r="I2" s="1">
        <v>0.5</v>
      </c>
      <c r="J2" s="1">
        <v>0</v>
      </c>
      <c r="K2" s="1">
        <f>(J2/$B$11)^$B$12/(1+(J2/$B$11)^$B$12)</f>
        <v>0</v>
      </c>
      <c r="L2" s="1">
        <f>(J2/($B$11*$C$7))^$B$12/(1+(J2/($B$11*$C$7))^$B$12)</f>
        <v>0</v>
      </c>
    </row>
    <row r="3" spans="1:12" ht="12">
      <c r="A3" s="1" t="s">
        <v>2</v>
      </c>
      <c r="B3" s="1">
        <v>1.16</v>
      </c>
      <c r="C3" s="1" t="s">
        <v>3</v>
      </c>
      <c r="F3" s="1">
        <v>0.2</v>
      </c>
      <c r="G3" s="1">
        <f aca="true" t="shared" si="0" ref="G3:G66">$B$2*(1-F3/($B$3+F3))</f>
        <v>0.8529411764705882</v>
      </c>
      <c r="H3" s="1">
        <f aca="true" t="shared" si="1" ref="H3:H66">$B$5*(1-F3/($B$6+F3))</f>
        <v>0.8566373937270221</v>
      </c>
      <c r="I3" s="1">
        <v>0.5</v>
      </c>
      <c r="J3" s="1">
        <v>0.2</v>
      </c>
      <c r="K3" s="1">
        <f aca="true" t="shared" si="2" ref="K3:K66">(J3/$B$11)^$B$12/(1+(J3/$B$11)^$B$12)</f>
        <v>8.623906090230134E-05</v>
      </c>
      <c r="L3" s="1">
        <f aca="true" t="shared" si="3" ref="L3:L66">(J3/($B$11*$C$7))^$B$12/(1+(J3/($B$11*$C$7))^$B$12)</f>
        <v>8.495850802002997E-05</v>
      </c>
    </row>
    <row r="4" spans="2:12" ht="12">
      <c r="B4" s="2" t="s">
        <v>8</v>
      </c>
      <c r="F4" s="1">
        <v>0.4</v>
      </c>
      <c r="G4" s="1">
        <f t="shared" si="0"/>
        <v>0.7435897435897436</v>
      </c>
      <c r="H4" s="1">
        <f t="shared" si="1"/>
        <v>0.7468120868389423</v>
      </c>
      <c r="I4" s="1">
        <v>0.5</v>
      </c>
      <c r="J4" s="1">
        <v>0.4</v>
      </c>
      <c r="K4" s="1">
        <f t="shared" si="2"/>
        <v>0.0009481854163885774</v>
      </c>
      <c r="L4" s="1">
        <f t="shared" si="3"/>
        <v>0.0009341178880906551</v>
      </c>
    </row>
    <row r="5" spans="1:12" ht="12">
      <c r="A5" s="2" t="s">
        <v>1</v>
      </c>
      <c r="B5" s="2">
        <f>(32768-D5)/32768*E5</f>
        <v>1.00433349609375</v>
      </c>
      <c r="D5" s="1">
        <v>21798</v>
      </c>
      <c r="E5" s="1">
        <v>3</v>
      </c>
      <c r="F5" s="1">
        <v>0.6</v>
      </c>
      <c r="G5" s="1">
        <f t="shared" si="0"/>
        <v>0.6590909090909091</v>
      </c>
      <c r="H5" s="1">
        <f t="shared" si="1"/>
        <v>0.6619470769708806</v>
      </c>
      <c r="I5" s="1">
        <v>0.5</v>
      </c>
      <c r="J5" s="1">
        <v>0.6</v>
      </c>
      <c r="K5" s="1">
        <f t="shared" si="2"/>
        <v>0.0038451022158976873</v>
      </c>
      <c r="L5" s="1">
        <f t="shared" si="3"/>
        <v>0.0037882182377530767</v>
      </c>
    </row>
    <row r="6" spans="1:12" ht="12">
      <c r="A6" s="1" t="s">
        <v>2</v>
      </c>
      <c r="B6" s="1">
        <v>1.16</v>
      </c>
      <c r="C6" s="1" t="s">
        <v>17</v>
      </c>
      <c r="F6" s="1">
        <v>0.8</v>
      </c>
      <c r="G6" s="1">
        <f t="shared" si="0"/>
        <v>0.5918367346938775</v>
      </c>
      <c r="H6" s="1">
        <f t="shared" si="1"/>
        <v>0.5944014568718112</v>
      </c>
      <c r="I6" s="1">
        <v>0.5</v>
      </c>
      <c r="J6" s="1">
        <v>0.8</v>
      </c>
      <c r="K6" s="1">
        <f t="shared" si="2"/>
        <v>0.010336101643449143</v>
      </c>
      <c r="L6" s="1">
        <f t="shared" si="3"/>
        <v>0.010184172334130817</v>
      </c>
    </row>
    <row r="7" spans="1:12" ht="12">
      <c r="A7" s="2" t="s">
        <v>9</v>
      </c>
      <c r="B7" s="2">
        <f>D7/32768*E7</f>
        <v>0</v>
      </c>
      <c r="C7" s="2">
        <f>B5*(1-B8/(1+B8))</f>
        <v>1.00433349609375</v>
      </c>
      <c r="D7" s="2">
        <v>0</v>
      </c>
      <c r="E7" s="2">
        <v>10</v>
      </c>
      <c r="F7" s="1">
        <v>1</v>
      </c>
      <c r="G7" s="1">
        <f t="shared" si="0"/>
        <v>0.5370370370370371</v>
      </c>
      <c r="H7" s="1">
        <f t="shared" si="1"/>
        <v>0.5393642849392362</v>
      </c>
      <c r="I7" s="1">
        <v>0.5</v>
      </c>
      <c r="J7" s="1">
        <v>1</v>
      </c>
      <c r="K7" s="1">
        <f t="shared" si="2"/>
        <v>0.022103974426343112</v>
      </c>
      <c r="L7" s="1">
        <f t="shared" si="3"/>
        <v>0.021782877589220304</v>
      </c>
    </row>
    <row r="8" spans="1:12" ht="12">
      <c r="A8" s="1" t="s">
        <v>11</v>
      </c>
      <c r="B8" s="1">
        <f>B7/B6</f>
        <v>0</v>
      </c>
      <c r="F8" s="1">
        <v>1.2</v>
      </c>
      <c r="G8" s="1">
        <f t="shared" si="0"/>
        <v>0.4915254237288136</v>
      </c>
      <c r="H8" s="1">
        <f t="shared" si="1"/>
        <v>0.4936554472325212</v>
      </c>
      <c r="I8" s="1">
        <v>0.5</v>
      </c>
      <c r="J8" s="1">
        <v>1.2</v>
      </c>
      <c r="K8" s="1">
        <f t="shared" si="2"/>
        <v>0.04074540940950313</v>
      </c>
      <c r="L8" s="1">
        <f t="shared" si="3"/>
        <v>0.040164637195301375</v>
      </c>
    </row>
    <row r="9" spans="6:12" ht="12">
      <c r="F9" s="1">
        <v>1.4</v>
      </c>
      <c r="G9" s="1">
        <f t="shared" si="0"/>
        <v>0.453125</v>
      </c>
      <c r="H9" s="1">
        <f t="shared" si="1"/>
        <v>0.45508861541748047</v>
      </c>
      <c r="I9" s="1">
        <v>0.5</v>
      </c>
      <c r="J9" s="1">
        <v>1.4</v>
      </c>
      <c r="K9" s="1">
        <f t="shared" si="2"/>
        <v>0.06751822902641391</v>
      </c>
      <c r="L9" s="1">
        <f t="shared" si="3"/>
        <v>0.06658233331582479</v>
      </c>
    </row>
    <row r="10" spans="2:12" ht="12">
      <c r="B10" s="2" t="s">
        <v>7</v>
      </c>
      <c r="F10" s="1">
        <v>1.6</v>
      </c>
      <c r="G10" s="1">
        <f t="shared" si="0"/>
        <v>0.42028985507246364</v>
      </c>
      <c r="H10" s="1">
        <f t="shared" si="1"/>
        <v>0.4221111795176629</v>
      </c>
      <c r="I10" s="1">
        <v>0.5</v>
      </c>
      <c r="J10" s="1">
        <v>1.6</v>
      </c>
      <c r="K10" s="1">
        <f t="shared" si="2"/>
        <v>0.10308258162660519</v>
      </c>
      <c r="L10" s="1">
        <f t="shared" si="3"/>
        <v>0.10170748421094752</v>
      </c>
    </row>
    <row r="11" spans="1:12" ht="12">
      <c r="A11" s="1" t="s">
        <v>4</v>
      </c>
      <c r="B11" s="1">
        <v>2.99</v>
      </c>
      <c r="C11" s="1" t="s">
        <v>6</v>
      </c>
      <c r="F11" s="1">
        <v>1.8</v>
      </c>
      <c r="G11" s="1">
        <f t="shared" si="0"/>
        <v>0.3918918918918919</v>
      </c>
      <c r="H11" s="1">
        <f t="shared" si="1"/>
        <v>0.3935901538745777</v>
      </c>
      <c r="I11" s="1">
        <v>0.5</v>
      </c>
      <c r="J11" s="1">
        <v>1.8</v>
      </c>
      <c r="K11" s="1">
        <f t="shared" si="2"/>
        <v>0.1473040698792503</v>
      </c>
      <c r="L11" s="1">
        <f t="shared" si="3"/>
        <v>0.14543472088949128</v>
      </c>
    </row>
    <row r="12" spans="1:12" ht="12">
      <c r="A12" s="1" t="s">
        <v>5</v>
      </c>
      <c r="B12" s="1">
        <v>3.46</v>
      </c>
      <c r="F12" s="1">
        <v>2</v>
      </c>
      <c r="G12" s="1">
        <f t="shared" si="0"/>
        <v>0.3670886075949368</v>
      </c>
      <c r="H12" s="1">
        <f t="shared" si="1"/>
        <v>0.36867938464200956</v>
      </c>
      <c r="I12" s="1">
        <v>0.5</v>
      </c>
      <c r="J12" s="1">
        <v>2</v>
      </c>
      <c r="K12" s="1">
        <f t="shared" si="2"/>
        <v>0.1991912596276728</v>
      </c>
      <c r="L12" s="1">
        <f t="shared" si="3"/>
        <v>0.19681542594710094</v>
      </c>
    </row>
    <row r="13" spans="6:12" ht="12">
      <c r="F13" s="1">
        <v>2.2</v>
      </c>
      <c r="G13" s="1">
        <f>$B$2*(1-F13/($B$3+F13))</f>
        <v>0.34523809523809523</v>
      </c>
      <c r="H13" s="1">
        <f t="shared" si="1"/>
        <v>0.3467341831752232</v>
      </c>
      <c r="I13" s="1">
        <v>0.5</v>
      </c>
      <c r="J13" s="1">
        <v>2.2</v>
      </c>
      <c r="K13" s="1">
        <f t="shared" si="2"/>
        <v>0.2570069709705892</v>
      </c>
      <c r="L13" s="1">
        <f t="shared" si="3"/>
        <v>0.2541604084002233</v>
      </c>
    </row>
    <row r="14" spans="1:12" ht="12">
      <c r="A14" s="1" t="s">
        <v>21</v>
      </c>
      <c r="B14" s="1">
        <f>$C$7*$B$11</f>
        <v>3.0029571533203128</v>
      </c>
      <c r="F14" s="1">
        <v>2.4</v>
      </c>
      <c r="G14" s="1">
        <f t="shared" si="0"/>
        <v>0.3258426966292134</v>
      </c>
      <c r="H14" s="1">
        <f t="shared" si="1"/>
        <v>0.32725473468223304</v>
      </c>
      <c r="I14" s="1">
        <v>0.5</v>
      </c>
      <c r="J14" s="1">
        <v>2.4</v>
      </c>
      <c r="K14" s="1">
        <f t="shared" si="2"/>
        <v>0.31853249159652547</v>
      </c>
      <c r="L14" s="1">
        <f t="shared" si="3"/>
        <v>0.31529365911231916</v>
      </c>
    </row>
    <row r="15" spans="6:12" ht="12">
      <c r="F15" s="1">
        <v>2.6</v>
      </c>
      <c r="G15" s="1">
        <f t="shared" si="0"/>
        <v>0.3085106382978723</v>
      </c>
      <c r="H15" s="1">
        <f t="shared" si="1"/>
        <v>0.30984756794381646</v>
      </c>
      <c r="I15" s="1">
        <v>0.5</v>
      </c>
      <c r="J15" s="1">
        <v>2.6</v>
      </c>
      <c r="K15" s="1">
        <f t="shared" si="2"/>
        <v>0.3814079855656598</v>
      </c>
      <c r="L15" s="1">
        <f t="shared" si="3"/>
        <v>0.37788434737779913</v>
      </c>
    </row>
    <row r="16" spans="2:12" ht="12">
      <c r="B16" s="2" t="s">
        <v>8</v>
      </c>
      <c r="F16" s="1">
        <v>2.8</v>
      </c>
      <c r="G16" s="1">
        <f t="shared" si="0"/>
        <v>0.29292929292929293</v>
      </c>
      <c r="H16" s="1">
        <f t="shared" si="1"/>
        <v>0.29419870087594696</v>
      </c>
      <c r="I16" s="1">
        <v>0.5</v>
      </c>
      <c r="J16" s="1">
        <v>2.8</v>
      </c>
      <c r="K16" s="1">
        <f t="shared" si="2"/>
        <v>0.4434522758004965</v>
      </c>
      <c r="L16" s="1">
        <f t="shared" si="3"/>
        <v>0.43976293201246563</v>
      </c>
    </row>
    <row r="17" spans="1:12" ht="12">
      <c r="A17" s="1" t="s">
        <v>4</v>
      </c>
      <c r="B17" s="1">
        <v>2.99</v>
      </c>
      <c r="F17" s="1">
        <v>3</v>
      </c>
      <c r="G17" s="1">
        <f t="shared" si="0"/>
        <v>0.27884615384615385</v>
      </c>
      <c r="H17" s="1">
        <f t="shared" si="1"/>
        <v>0.2800545325646034</v>
      </c>
      <c r="I17" s="1">
        <v>0.5</v>
      </c>
      <c r="J17" s="1">
        <v>3</v>
      </c>
      <c r="K17" s="1">
        <f t="shared" si="2"/>
        <v>0.5028881174734531</v>
      </c>
      <c r="L17" s="1">
        <f t="shared" si="3"/>
        <v>0.49914777490940404</v>
      </c>
    </row>
    <row r="18" spans="1:12" ht="12">
      <c r="A18" s="1" t="s">
        <v>21</v>
      </c>
      <c r="B18" s="1">
        <f>B17*C7</f>
        <v>3.0029571533203128</v>
      </c>
      <c r="C18" s="1" t="s">
        <v>24</v>
      </c>
      <c r="F18" s="1">
        <v>3.2</v>
      </c>
      <c r="G18" s="1">
        <f t="shared" si="0"/>
        <v>0.2660550458715596</v>
      </c>
      <c r="H18" s="1">
        <f t="shared" si="1"/>
        <v>0.26720799437356646</v>
      </c>
      <c r="I18" s="1">
        <v>0.5</v>
      </c>
      <c r="J18" s="1">
        <v>3.2</v>
      </c>
      <c r="K18" s="1">
        <f t="shared" si="2"/>
        <v>0.5584455754084369</v>
      </c>
      <c r="L18" s="1">
        <f t="shared" si="3"/>
        <v>0.5547531467667577</v>
      </c>
    </row>
    <row r="19" spans="1:12" ht="12">
      <c r="A19" s="2" t="s">
        <v>23</v>
      </c>
      <c r="B19" s="2">
        <f>D19/32768*E19</f>
        <v>2.95440673828125</v>
      </c>
      <c r="C19" s="2">
        <f>B20^B21/(1+B20^B21)</f>
        <v>0.4859045336889492</v>
      </c>
      <c r="D19" s="2">
        <v>9681</v>
      </c>
      <c r="E19" s="2">
        <v>10</v>
      </c>
      <c r="F19" s="1">
        <v>3.4</v>
      </c>
      <c r="G19" s="1">
        <f t="shared" si="0"/>
        <v>0.2543859649122806</v>
      </c>
      <c r="H19" s="1">
        <f t="shared" si="1"/>
        <v>0.2554883454975328</v>
      </c>
      <c r="I19" s="1">
        <v>0.5</v>
      </c>
      <c r="J19" s="1">
        <v>3.4</v>
      </c>
      <c r="K19" s="1">
        <f t="shared" si="2"/>
        <v>0.6093586352394159</v>
      </c>
      <c r="L19" s="1">
        <f t="shared" si="3"/>
        <v>0.6057914189582251</v>
      </c>
    </row>
    <row r="20" spans="1:12" ht="12">
      <c r="A20" s="1" t="s">
        <v>22</v>
      </c>
      <c r="B20" s="1">
        <f>B19/B18</f>
        <v>0.9838324649469669</v>
      </c>
      <c r="F20" s="1">
        <v>3.6</v>
      </c>
      <c r="G20" s="1">
        <f t="shared" si="0"/>
        <v>0.24369747899159655</v>
      </c>
      <c r="H20" s="1">
        <f t="shared" si="1"/>
        <v>0.24475354106486336</v>
      </c>
      <c r="I20" s="1">
        <v>0.5</v>
      </c>
      <c r="J20" s="1">
        <v>3.6</v>
      </c>
      <c r="K20" s="1">
        <f t="shared" si="2"/>
        <v>0.6552924357092844</v>
      </c>
      <c r="L20" s="1">
        <f t="shared" si="3"/>
        <v>0.651905060834042</v>
      </c>
    </row>
    <row r="21" spans="1:12" ht="12">
      <c r="A21" s="1" t="s">
        <v>5</v>
      </c>
      <c r="B21" s="1">
        <v>3.46</v>
      </c>
      <c r="F21" s="1">
        <v>3.8</v>
      </c>
      <c r="G21" s="1">
        <f t="shared" si="0"/>
        <v>0.2338709677419355</v>
      </c>
      <c r="H21" s="1">
        <f t="shared" si="1"/>
        <v>0.23488444666708672</v>
      </c>
      <c r="I21" s="1">
        <v>0.5</v>
      </c>
      <c r="J21" s="1">
        <v>3.8</v>
      </c>
      <c r="K21" s="1">
        <f t="shared" si="2"/>
        <v>0.69624026603794</v>
      </c>
      <c r="L21" s="1">
        <f t="shared" si="3"/>
        <v>0.6930668033466973</v>
      </c>
    </row>
    <row r="22" spans="1:12" ht="12">
      <c r="A22" s="1" t="s">
        <v>20</v>
      </c>
      <c r="F22" s="1">
        <v>4</v>
      </c>
      <c r="G22" s="1">
        <f t="shared" si="0"/>
        <v>0.22480620155038766</v>
      </c>
      <c r="H22" s="1">
        <f t="shared" si="1"/>
        <v>0.22578039834665703</v>
      </c>
      <c r="I22" s="1">
        <v>0.5</v>
      </c>
      <c r="J22" s="1">
        <v>4</v>
      </c>
      <c r="K22" s="1">
        <f t="shared" si="2"/>
        <v>0.7324194191507996</v>
      </c>
      <c r="L22" s="1">
        <f t="shared" si="3"/>
        <v>0.7294770691473071</v>
      </c>
    </row>
    <row r="23" spans="6:12" ht="12">
      <c r="F23" s="1">
        <v>4.2</v>
      </c>
      <c r="G23" s="1">
        <f t="shared" si="0"/>
        <v>0.21641791044776115</v>
      </c>
      <c r="H23" s="1">
        <f t="shared" si="1"/>
        <v>0.21735575661730405</v>
      </c>
      <c r="I23" s="1">
        <v>0.5</v>
      </c>
      <c r="J23" s="1">
        <v>4.2</v>
      </c>
      <c r="K23" s="1">
        <f t="shared" si="2"/>
        <v>0.7641821581258503</v>
      </c>
      <c r="L23" s="1">
        <f t="shared" si="3"/>
        <v>0.7614753305367749</v>
      </c>
    </row>
    <row r="24" spans="6:12" ht="12">
      <c r="F24" s="1">
        <v>4.4</v>
      </c>
      <c r="G24" s="1">
        <f t="shared" si="0"/>
        <v>0.2086330935251799</v>
      </c>
      <c r="H24" s="1">
        <f t="shared" si="1"/>
        <v>0.20953720422099822</v>
      </c>
      <c r="I24" s="1">
        <v>0.5</v>
      </c>
      <c r="J24" s="1">
        <v>4.4</v>
      </c>
      <c r="K24" s="1">
        <f t="shared" si="2"/>
        <v>0.7919476880226317</v>
      </c>
      <c r="L24" s="1">
        <f t="shared" si="3"/>
        <v>0.7894717643969539</v>
      </c>
    </row>
    <row r="25" spans="6:12" ht="12">
      <c r="F25" s="1">
        <v>4.6</v>
      </c>
      <c r="G25" s="1">
        <f t="shared" si="0"/>
        <v>0.20138888888888895</v>
      </c>
      <c r="H25" s="1">
        <f t="shared" si="1"/>
        <v>0.20226160685221362</v>
      </c>
      <c r="I25" s="1">
        <v>0.5</v>
      </c>
      <c r="J25" s="1">
        <v>4.6</v>
      </c>
      <c r="K25" s="1">
        <f t="shared" si="2"/>
        <v>0.8161546418500165</v>
      </c>
      <c r="L25" s="1">
        <f t="shared" si="3"/>
        <v>0.8138990977035119</v>
      </c>
    </row>
    <row r="26" spans="6:12" ht="12">
      <c r="F26" s="1">
        <v>4.8</v>
      </c>
      <c r="G26" s="1">
        <f t="shared" si="0"/>
        <v>0.19463087248322153</v>
      </c>
      <c r="H26" s="1">
        <f t="shared" si="1"/>
        <v>0.19547430460885074</v>
      </c>
      <c r="I26" s="1">
        <v>0.5</v>
      </c>
      <c r="J26" s="1">
        <v>4.8</v>
      </c>
      <c r="K26" s="1">
        <f t="shared" si="2"/>
        <v>0.8372306123291964</v>
      </c>
      <c r="L26" s="1">
        <f t="shared" si="3"/>
        <v>0.8351814250454417</v>
      </c>
    </row>
    <row r="27" spans="6:12" ht="12">
      <c r="F27" s="1">
        <v>5</v>
      </c>
      <c r="G27" s="1">
        <f t="shared" si="0"/>
        <v>0.18831168831168832</v>
      </c>
      <c r="H27" s="1">
        <f t="shared" si="1"/>
        <v>0.1891277362773945</v>
      </c>
      <c r="I27" s="1">
        <v>0.5</v>
      </c>
      <c r="J27" s="1">
        <v>5</v>
      </c>
      <c r="K27" s="1">
        <f t="shared" si="2"/>
        <v>0.8555744860563904</v>
      </c>
      <c r="L27" s="1">
        <f t="shared" si="3"/>
        <v>0.8537158884158291</v>
      </c>
    </row>
    <row r="28" spans="6:12" ht="12">
      <c r="F28" s="1">
        <v>5.2</v>
      </c>
      <c r="G28" s="1">
        <f t="shared" si="0"/>
        <v>0.1823899371069182</v>
      </c>
      <c r="H28" s="1">
        <f t="shared" si="1"/>
        <v>0.18318032318691033</v>
      </c>
      <c r="I28" s="1">
        <v>0.5</v>
      </c>
      <c r="J28" s="1">
        <v>5.2</v>
      </c>
      <c r="K28" s="1">
        <f t="shared" si="2"/>
        <v>0.8715476951450777</v>
      </c>
      <c r="L28" s="1">
        <f t="shared" si="3"/>
        <v>0.8698633889363128</v>
      </c>
    </row>
    <row r="29" spans="6:12" ht="12">
      <c r="F29" s="1">
        <v>5.4</v>
      </c>
      <c r="G29" s="1">
        <f t="shared" si="0"/>
        <v>0.17682926829268297</v>
      </c>
      <c r="H29" s="1">
        <f t="shared" si="1"/>
        <v>0.17759555723609</v>
      </c>
      <c r="I29" s="1">
        <v>0.5</v>
      </c>
      <c r="J29" s="1">
        <v>5.4</v>
      </c>
      <c r="K29" s="1">
        <f t="shared" si="2"/>
        <v>0.8854712857939168</v>
      </c>
      <c r="L29" s="1">
        <f t="shared" si="3"/>
        <v>0.8839452390318575</v>
      </c>
    </row>
    <row r="30" spans="6:12" ht="12">
      <c r="F30" s="1">
        <v>5.6</v>
      </c>
      <c r="G30" s="1">
        <f t="shared" si="0"/>
        <v>0.17159763313609466</v>
      </c>
      <c r="H30" s="1">
        <f t="shared" si="1"/>
        <v>0.17234125080898668</v>
      </c>
      <c r="I30" s="1">
        <v>0.5</v>
      </c>
      <c r="J30" s="1">
        <v>5.6</v>
      </c>
      <c r="K30" s="1">
        <f t="shared" si="2"/>
        <v>0.8976265312727971</v>
      </c>
      <c r="L30" s="1">
        <f t="shared" si="3"/>
        <v>0.896243469687969</v>
      </c>
    </row>
    <row r="31" spans="6:12" ht="12">
      <c r="F31" s="1">
        <v>5.8</v>
      </c>
      <c r="G31" s="1">
        <f t="shared" si="0"/>
        <v>0.16666666666666674</v>
      </c>
      <c r="H31" s="1">
        <f t="shared" si="1"/>
        <v>0.16738891601562508</v>
      </c>
      <c r="I31" s="1">
        <v>0.5</v>
      </c>
      <c r="J31" s="1">
        <v>5.8</v>
      </c>
      <c r="K31" s="1">
        <f t="shared" si="2"/>
        <v>0.9082575237759315</v>
      </c>
      <c r="L31" s="1">
        <f t="shared" si="3"/>
        <v>0.9070032065801514</v>
      </c>
    </row>
    <row r="32" spans="6:12" ht="12">
      <c r="F32" s="1">
        <v>6</v>
      </c>
      <c r="G32" s="1">
        <f t="shared" si="0"/>
        <v>0.16201117318435754</v>
      </c>
      <c r="H32" s="1">
        <f t="shared" si="1"/>
        <v>0.1627132479704958</v>
      </c>
      <c r="I32" s="1">
        <v>0.5</v>
      </c>
      <c r="J32" s="1">
        <v>6</v>
      </c>
      <c r="K32" s="1">
        <f t="shared" si="2"/>
        <v>0.9175747210430202</v>
      </c>
      <c r="L32" s="1">
        <f t="shared" si="3"/>
        <v>0.9164360698761738</v>
      </c>
    </row>
    <row r="33" spans="6:12" ht="12">
      <c r="F33" s="1">
        <v>6.2</v>
      </c>
      <c r="G33" s="1">
        <f t="shared" si="0"/>
        <v>0.15760869565217395</v>
      </c>
      <c r="H33" s="1">
        <f t="shared" si="1"/>
        <v>0.15829169231912368</v>
      </c>
      <c r="I33" s="1">
        <v>0.5</v>
      </c>
      <c r="J33" s="1">
        <v>6.2</v>
      </c>
      <c r="K33" s="1">
        <f t="shared" si="2"/>
        <v>0.9257588107678008</v>
      </c>
      <c r="L33" s="1">
        <f t="shared" si="3"/>
        <v>0.9247239423865221</v>
      </c>
    </row>
    <row r="34" spans="6:12" ht="12">
      <c r="F34" s="1">
        <v>6.4</v>
      </c>
      <c r="G34" s="1">
        <f t="shared" si="0"/>
        <v>0.1534391534391535</v>
      </c>
      <c r="H34" s="1">
        <f t="shared" si="1"/>
        <v>0.15410408141121038</v>
      </c>
      <c r="I34" s="1">
        <v>0.5</v>
      </c>
      <c r="J34" s="1">
        <v>6.4</v>
      </c>
      <c r="K34" s="1">
        <f t="shared" si="2"/>
        <v>0.9329645190907297</v>
      </c>
      <c r="L34" s="1">
        <f t="shared" si="3"/>
        <v>0.9320227177089286</v>
      </c>
    </row>
    <row r="35" spans="6:12" ht="12">
      <c r="F35" s="1">
        <v>6.6</v>
      </c>
      <c r="G35" s="1">
        <f t="shared" si="0"/>
        <v>0.14948453608247425</v>
      </c>
      <c r="H35" s="1">
        <f t="shared" si="1"/>
        <v>0.15013232673566368</v>
      </c>
      <c r="I35" s="1">
        <v>0.5</v>
      </c>
      <c r="J35" s="1">
        <v>6.6</v>
      </c>
      <c r="K35" s="1">
        <f t="shared" si="2"/>
        <v>0.9393241613140924</v>
      </c>
      <c r="L35" s="1">
        <f t="shared" si="3"/>
        <v>0.9384658154054936</v>
      </c>
    </row>
    <row r="36" spans="6:12" ht="12">
      <c r="F36" s="1">
        <v>6.8</v>
      </c>
      <c r="G36" s="1">
        <f t="shared" si="0"/>
        <v>0.14572864321608037</v>
      </c>
      <c r="H36" s="1">
        <f t="shared" si="1"/>
        <v>0.14636015772220473</v>
      </c>
      <c r="I36" s="1">
        <v>0.5</v>
      </c>
      <c r="J36" s="1">
        <v>6.8</v>
      </c>
      <c r="K36" s="1">
        <f t="shared" si="2"/>
        <v>0.9449508408820853</v>
      </c>
      <c r="L36" s="1">
        <f t="shared" si="3"/>
        <v>0.9441673611458636</v>
      </c>
    </row>
    <row r="37" spans="6:12" ht="12">
      <c r="F37" s="1">
        <v>7</v>
      </c>
      <c r="G37" s="1">
        <f t="shared" si="0"/>
        <v>0.1421568627450981</v>
      </c>
      <c r="H37" s="1">
        <f t="shared" si="1"/>
        <v>0.14277289895450374</v>
      </c>
      <c r="I37" s="1">
        <v>0.5</v>
      </c>
      <c r="J37" s="1">
        <v>7</v>
      </c>
      <c r="K37" s="1">
        <f t="shared" si="2"/>
        <v>0.9499412676134522</v>
      </c>
      <c r="L37" s="1">
        <f t="shared" si="3"/>
        <v>0.9492249970387379</v>
      </c>
    </row>
    <row r="38" spans="6:12" ht="12">
      <c r="F38" s="1">
        <v>7.2</v>
      </c>
      <c r="G38" s="1">
        <f t="shared" si="0"/>
        <v>0.13875598086124397</v>
      </c>
      <c r="H38" s="1">
        <f t="shared" si="1"/>
        <v>0.13935727936229061</v>
      </c>
      <c r="I38" s="1">
        <v>0.5</v>
      </c>
      <c r="J38" s="1">
        <v>7.2</v>
      </c>
      <c r="K38" s="1">
        <f t="shared" si="2"/>
        <v>0.9543782031842368</v>
      </c>
      <c r="L38" s="1">
        <f t="shared" si="3"/>
        <v>0.953722326139645</v>
      </c>
    </row>
    <row r="39" spans="6:12" ht="12">
      <c r="F39" s="1">
        <v>7.4</v>
      </c>
      <c r="G39" s="1">
        <f t="shared" si="0"/>
        <v>0.13551401869158874</v>
      </c>
      <c r="H39" s="1">
        <f t="shared" si="1"/>
        <v>0.1361012681622371</v>
      </c>
      <c r="I39" s="1">
        <v>0.5</v>
      </c>
      <c r="J39" s="1">
        <v>7.4</v>
      </c>
      <c r="K39" s="1">
        <f t="shared" si="2"/>
        <v>0.9583325612446381</v>
      </c>
      <c r="L39" s="1">
        <f t="shared" si="3"/>
        <v>0.9577310157844158</v>
      </c>
    </row>
    <row r="40" spans="6:12" ht="12">
      <c r="F40" s="1">
        <v>7.6</v>
      </c>
      <c r="G40" s="1">
        <f t="shared" si="0"/>
        <v>0.13242009132420096</v>
      </c>
      <c r="H40" s="1">
        <f t="shared" si="1"/>
        <v>0.1329939332726884</v>
      </c>
      <c r="I40" s="1">
        <v>0.5</v>
      </c>
      <c r="J40" s="1">
        <v>7.6</v>
      </c>
      <c r="K40" s="1">
        <f t="shared" si="2"/>
        <v>0.9618651981728529</v>
      </c>
      <c r="L40" s="1">
        <f t="shared" si="3"/>
        <v>0.9613125939218115</v>
      </c>
    </row>
    <row r="41" spans="6:12" ht="12">
      <c r="F41" s="1">
        <v>7.8</v>
      </c>
      <c r="G41" s="1">
        <f t="shared" si="0"/>
        <v>0.1294642857142857</v>
      </c>
      <c r="H41" s="1">
        <f t="shared" si="1"/>
        <v>0.13002531869070869</v>
      </c>
      <c r="I41" s="1">
        <v>0.5</v>
      </c>
      <c r="J41" s="1">
        <v>7.8</v>
      </c>
      <c r="K41" s="1">
        <f t="shared" si="2"/>
        <v>0.9650284327613416</v>
      </c>
      <c r="L41" s="1">
        <f t="shared" si="3"/>
        <v>0.96451997554244</v>
      </c>
    </row>
    <row r="42" spans="6:12" ht="12">
      <c r="F42" s="1">
        <v>8</v>
      </c>
      <c r="G42" s="1">
        <f t="shared" si="0"/>
        <v>0.1266375545851528</v>
      </c>
      <c r="H42" s="1">
        <f t="shared" si="1"/>
        <v>0.1271863379332696</v>
      </c>
      <c r="I42" s="1">
        <v>0.5</v>
      </c>
      <c r="J42" s="1">
        <v>8</v>
      </c>
      <c r="K42" s="1">
        <f t="shared" si="2"/>
        <v>0.9678673319058985</v>
      </c>
      <c r="L42" s="1">
        <f t="shared" si="3"/>
        <v>0.9673987555093835</v>
      </c>
    </row>
    <row r="43" spans="6:12" ht="12">
      <c r="F43" s="1">
        <v>8.2</v>
      </c>
      <c r="G43" s="1">
        <f t="shared" si="0"/>
        <v>0.12393162393162394</v>
      </c>
      <c r="H43" s="1">
        <f t="shared" si="1"/>
        <v>0.12446868113982372</v>
      </c>
      <c r="I43" s="1">
        <v>0.5</v>
      </c>
      <c r="J43" s="1">
        <v>8.2</v>
      </c>
      <c r="K43" s="1">
        <f t="shared" si="2"/>
        <v>0.9704207963579399</v>
      </c>
      <c r="L43" s="1">
        <f t="shared" si="3"/>
        <v>0.9699883013793563</v>
      </c>
    </row>
    <row r="44" spans="6:12" ht="12">
      <c r="F44" s="1">
        <v>8.4</v>
      </c>
      <c r="G44" s="1">
        <f t="shared" si="0"/>
        <v>0.12133891213389125</v>
      </c>
      <c r="H44" s="1">
        <f t="shared" si="1"/>
        <v>0.12186473383564335</v>
      </c>
      <c r="I44" s="1">
        <v>0.5</v>
      </c>
      <c r="J44" s="1">
        <v>8.4</v>
      </c>
      <c r="K44" s="1">
        <f t="shared" si="2"/>
        <v>0.9727224768435977</v>
      </c>
      <c r="L44" s="1">
        <f t="shared" si="3"/>
        <v>0.9723226762420704</v>
      </c>
    </row>
    <row r="45" spans="6:12" ht="12">
      <c r="F45" s="1">
        <v>8.6</v>
      </c>
      <c r="G45" s="1">
        <f t="shared" si="0"/>
        <v>0.11885245901639341</v>
      </c>
      <c r="H45" s="1">
        <f t="shared" si="1"/>
        <v>0.11936750568327353</v>
      </c>
      <c r="I45" s="1">
        <v>0.5</v>
      </c>
      <c r="J45" s="1">
        <v>8.6</v>
      </c>
      <c r="K45" s="1">
        <f t="shared" si="2"/>
        <v>0.9748015469476031</v>
      </c>
      <c r="L45" s="1">
        <f t="shared" si="3"/>
        <v>0.9744314178282923</v>
      </c>
    </row>
    <row r="46" spans="6:12" ht="12">
      <c r="F46" s="1">
        <v>8.8</v>
      </c>
      <c r="G46" s="1">
        <f t="shared" si="0"/>
        <v>0.11646586345381527</v>
      </c>
      <c r="H46" s="1">
        <f t="shared" si="1"/>
        <v>0.11697056781814759</v>
      </c>
      <c r="I46" s="1">
        <v>0.5</v>
      </c>
      <c r="J46" s="1">
        <v>8.8</v>
      </c>
      <c r="K46" s="1">
        <f t="shared" si="2"/>
        <v>0.9766833554304608</v>
      </c>
      <c r="L46" s="1">
        <f t="shared" si="3"/>
        <v>0.9763401964901182</v>
      </c>
    </row>
    <row r="47" spans="6:12" ht="12">
      <c r="F47" s="1">
        <v>9</v>
      </c>
      <c r="G47" s="1">
        <f t="shared" si="0"/>
        <v>0.11417322834645671</v>
      </c>
      <c r="H47" s="1">
        <f t="shared" si="1"/>
        <v>0.11466799758550691</v>
      </c>
      <c r="I47" s="1">
        <v>0.5</v>
      </c>
      <c r="J47" s="1">
        <v>9</v>
      </c>
      <c r="K47" s="1">
        <f t="shared" si="2"/>
        <v>0.9783899772530085</v>
      </c>
      <c r="L47" s="1">
        <f t="shared" si="3"/>
        <v>0.9780713713141889</v>
      </c>
    </row>
    <row r="48" spans="6:12" ht="12">
      <c r="F48" s="1">
        <v>9.2</v>
      </c>
      <c r="G48" s="1">
        <f t="shared" si="0"/>
        <v>0.11196911196911197</v>
      </c>
      <c r="H48" s="1">
        <f t="shared" si="1"/>
        <v>0.11245432967845077</v>
      </c>
      <c r="I48" s="1">
        <v>0.5</v>
      </c>
      <c r="J48" s="1">
        <v>9.2</v>
      </c>
      <c r="K48" s="1">
        <f t="shared" si="2"/>
        <v>0.9799406795842778</v>
      </c>
      <c r="L48" s="1">
        <f t="shared" si="3"/>
        <v>0.9796444606613816</v>
      </c>
    </row>
    <row r="49" spans="6:12" ht="12">
      <c r="F49" s="1">
        <v>9.4</v>
      </c>
      <c r="G49" s="1">
        <f t="shared" si="0"/>
        <v>0.10984848484848486</v>
      </c>
      <c r="H49" s="1">
        <f t="shared" si="1"/>
        <v>0.11032451282848013</v>
      </c>
      <c r="I49" s="1">
        <v>0.5</v>
      </c>
      <c r="J49" s="1">
        <v>9.4</v>
      </c>
      <c r="K49" s="1">
        <f t="shared" si="2"/>
        <v>0.9813523164723437</v>
      </c>
      <c r="L49" s="1">
        <f t="shared" si="3"/>
        <v>0.981076540847697</v>
      </c>
    </row>
    <row r="50" spans="6:12" ht="12">
      <c r="F50" s="1">
        <v>9.6</v>
      </c>
      <c r="G50" s="1">
        <f t="shared" si="0"/>
        <v>0.10780669144981414</v>
      </c>
      <c r="H50" s="1">
        <f t="shared" si="1"/>
        <v>0.10827387132609202</v>
      </c>
      <c r="I50" s="1">
        <v>0.5</v>
      </c>
      <c r="J50" s="1">
        <v>9.6</v>
      </c>
      <c r="K50" s="1">
        <f t="shared" si="2"/>
        <v>0.9826396636399738</v>
      </c>
      <c r="L50" s="1">
        <f t="shared" si="3"/>
        <v>0.9823825844718374</v>
      </c>
    </row>
    <row r="51" spans="6:12" ht="12">
      <c r="F51" s="1">
        <v>9.8</v>
      </c>
      <c r="G51" s="1">
        <f t="shared" si="0"/>
        <v>0.1058394160583942</v>
      </c>
      <c r="H51" s="1">
        <f t="shared" si="1"/>
        <v>0.10629807075444803</v>
      </c>
      <c r="I51" s="1">
        <v>0.5</v>
      </c>
      <c r="J51" s="1">
        <v>9.8</v>
      </c>
      <c r="K51" s="1">
        <f t="shared" si="2"/>
        <v>0.9838157029899957</v>
      </c>
      <c r="L51" s="1">
        <f t="shared" si="3"/>
        <v>0.9835757480211744</v>
      </c>
    </row>
    <row r="52" spans="6:12" ht="12">
      <c r="F52" s="1">
        <v>10</v>
      </c>
      <c r="G52" s="1">
        <f t="shared" si="0"/>
        <v>0.10394265232974909</v>
      </c>
      <c r="H52" s="1">
        <f t="shared" si="1"/>
        <v>0.10439308740759407</v>
      </c>
      <c r="I52" s="1">
        <v>0.5</v>
      </c>
      <c r="J52" s="1">
        <v>10</v>
      </c>
      <c r="K52" s="1">
        <f t="shared" si="2"/>
        <v>0.9848918648273961</v>
      </c>
      <c r="L52" s="1">
        <f t="shared" si="3"/>
        <v>0.9846676168096055</v>
      </c>
    </row>
    <row r="53" spans="6:12" ht="12">
      <c r="F53" s="1">
        <v>10.2</v>
      </c>
      <c r="G53" s="1">
        <f t="shared" si="0"/>
        <v>0.102112676056338</v>
      </c>
      <c r="H53" s="1">
        <f t="shared" si="1"/>
        <v>0.1025551809391505</v>
      </c>
      <c r="I53" s="1">
        <v>0.5</v>
      </c>
      <c r="J53" s="1">
        <v>10.2</v>
      </c>
      <c r="K53" s="1">
        <f t="shared" si="2"/>
        <v>0.9858782344846314</v>
      </c>
      <c r="L53" s="1">
        <f t="shared" si="3"/>
        <v>0.9856684139779776</v>
      </c>
    </row>
    <row r="54" spans="6:12" ht="12">
      <c r="F54" s="1">
        <v>10.4</v>
      </c>
      <c r="G54" s="1">
        <f t="shared" si="0"/>
        <v>0.10034602076124566</v>
      </c>
      <c r="H54" s="1">
        <f t="shared" si="1"/>
        <v>0.10078086985023788</v>
      </c>
      <c r="I54" s="1">
        <v>0.5</v>
      </c>
      <c r="J54" s="1">
        <v>10.4</v>
      </c>
      <c r="K54" s="1">
        <f t="shared" si="2"/>
        <v>0.9867837289348445</v>
      </c>
      <c r="L54" s="1">
        <f t="shared" si="3"/>
        <v>0.9865871791826544</v>
      </c>
    </row>
    <row r="55" spans="6:12" ht="12">
      <c r="F55" s="1">
        <v>10.6</v>
      </c>
      <c r="G55" s="1">
        <f t="shared" si="0"/>
        <v>0.09863945578231292</v>
      </c>
      <c r="H55" s="1">
        <f t="shared" si="1"/>
        <v>0.09906690947863521</v>
      </c>
      <c r="I55" s="1">
        <v>0.5</v>
      </c>
      <c r="J55" s="1">
        <v>10.6</v>
      </c>
      <c r="K55" s="1">
        <f t="shared" si="2"/>
        <v>0.9876162480601965</v>
      </c>
      <c r="L55" s="1">
        <f t="shared" si="3"/>
        <v>0.9874319216765094</v>
      </c>
    </row>
    <row r="56" spans="6:12" ht="12">
      <c r="F56" s="1">
        <v>10.8</v>
      </c>
      <c r="G56" s="1">
        <f t="shared" si="0"/>
        <v>0.09698996655518399</v>
      </c>
      <c r="H56" s="1">
        <f t="shared" si="1"/>
        <v>0.09741027219638383</v>
      </c>
      <c r="I56" s="1">
        <v>0.5</v>
      </c>
      <c r="J56" s="1">
        <v>10.8</v>
      </c>
      <c r="K56" s="1">
        <f t="shared" si="2"/>
        <v>0.9883828044793116</v>
      </c>
      <c r="L56" s="1">
        <f t="shared" si="3"/>
        <v>0.98820975171953</v>
      </c>
    </row>
    <row r="57" spans="6:12" ht="12">
      <c r="F57" s="1">
        <v>11</v>
      </c>
      <c r="G57" s="1">
        <f t="shared" si="0"/>
        <v>0.09539473684210531</v>
      </c>
      <c r="H57" s="1">
        <f t="shared" si="1"/>
        <v>0.09580812956157488</v>
      </c>
      <c r="I57" s="1">
        <v>0.5</v>
      </c>
      <c r="J57" s="1">
        <v>11</v>
      </c>
      <c r="K57" s="1">
        <f t="shared" si="2"/>
        <v>0.9890896352032305</v>
      </c>
      <c r="L57" s="1">
        <f t="shared" si="3"/>
        <v>0.9889269936178481</v>
      </c>
    </row>
    <row r="58" spans="6:12" ht="12">
      <c r="F58" s="1">
        <v>11.2</v>
      </c>
      <c r="G58" s="1">
        <f t="shared" si="0"/>
        <v>0.09385113268608414</v>
      </c>
      <c r="H58" s="1">
        <f t="shared" si="1"/>
        <v>0.0942578362029733</v>
      </c>
      <c r="I58" s="1">
        <v>0.5</v>
      </c>
      <c r="J58" s="1">
        <v>11.2</v>
      </c>
      <c r="K58" s="1">
        <f t="shared" si="2"/>
        <v>0.9897422978615577</v>
      </c>
      <c r="L58" s="1">
        <f t="shared" si="3"/>
        <v>0.9895892831587659</v>
      </c>
    </row>
    <row r="59" spans="6:12" ht="12">
      <c r="F59" s="1">
        <v>11.4</v>
      </c>
      <c r="G59" s="1">
        <f t="shared" si="0"/>
        <v>0.09235668789808915</v>
      </c>
      <c r="H59" s="1">
        <f t="shared" si="1"/>
        <v>0.0927569152443272</v>
      </c>
      <c r="I59" s="1">
        <v>0.5</v>
      </c>
      <c r="J59" s="1">
        <v>11.4</v>
      </c>
      <c r="K59" s="1">
        <f t="shared" si="2"/>
        <v>0.990345753801426</v>
      </c>
      <c r="L59" s="1">
        <f t="shared" si="3"/>
        <v>0.9902016517670742</v>
      </c>
    </row>
    <row r="60" spans="6:12" ht="12">
      <c r="F60" s="1">
        <v>11.6</v>
      </c>
      <c r="G60" s="1">
        <f t="shared" si="0"/>
        <v>0.09090909090909094</v>
      </c>
      <c r="H60" s="1">
        <f t="shared" si="1"/>
        <v>0.09130304509943185</v>
      </c>
      <c r="I60" s="1">
        <v>0.5</v>
      </c>
      <c r="J60" s="1">
        <v>11.6</v>
      </c>
      <c r="K60" s="1">
        <f t="shared" si="2"/>
        <v>0.9909044399963303</v>
      </c>
      <c r="L60" s="1">
        <f t="shared" si="3"/>
        <v>0.9907685993394814</v>
      </c>
    </row>
    <row r="61" spans="6:12" ht="12">
      <c r="F61" s="1">
        <v>11.8</v>
      </c>
      <c r="G61" s="1">
        <f t="shared" si="0"/>
        <v>0.08950617283950613</v>
      </c>
      <c r="H61" s="1">
        <f t="shared" si="1"/>
        <v>0.08989404748987263</v>
      </c>
      <c r="I61" s="1">
        <v>0.5</v>
      </c>
      <c r="J61" s="1">
        <v>11.8</v>
      </c>
      <c r="K61" s="1">
        <f t="shared" si="2"/>
        <v>0.991422331397145</v>
      </c>
      <c r="L61" s="1">
        <f t="shared" si="3"/>
        <v>0.9912941574066721</v>
      </c>
    </row>
    <row r="62" spans="6:12" ht="12">
      <c r="F62" s="1">
        <v>12</v>
      </c>
      <c r="G62" s="1">
        <f t="shared" si="0"/>
        <v>0.08814589665653494</v>
      </c>
      <c r="H62" s="1">
        <f t="shared" si="1"/>
        <v>0.08852787655537613</v>
      </c>
      <c r="I62" s="1">
        <v>0.5</v>
      </c>
      <c r="J62" s="1">
        <v>12</v>
      </c>
      <c r="K62" s="1">
        <f t="shared" si="2"/>
        <v>0.9919029951033241</v>
      </c>
      <c r="L62" s="1">
        <f t="shared" si="3"/>
        <v>0.991781944015921</v>
      </c>
    </row>
    <row r="63" spans="6:12" ht="12">
      <c r="F63" s="1">
        <v>12.2</v>
      </c>
      <c r="G63" s="1">
        <f t="shared" si="0"/>
        <v>0.08682634730538918</v>
      </c>
      <c r="H63" s="1">
        <f t="shared" si="1"/>
        <v>0.08720260894227166</v>
      </c>
      <c r="I63" s="1">
        <v>0.5</v>
      </c>
      <c r="J63" s="1">
        <v>12.2</v>
      </c>
      <c r="K63" s="1">
        <f t="shared" si="2"/>
        <v>0.9923496375197213</v>
      </c>
      <c r="L63" s="1">
        <f t="shared" si="3"/>
        <v>0.9922352115126468</v>
      </c>
    </row>
    <row r="64" spans="6:12" ht="12">
      <c r="F64" s="1">
        <v>12.4</v>
      </c>
      <c r="G64" s="1">
        <f t="shared" si="0"/>
        <v>0.08554572271386429</v>
      </c>
      <c r="H64" s="1">
        <f t="shared" si="1"/>
        <v>0.08591643476908184</v>
      </c>
      <c r="I64" s="1">
        <v>0.5</v>
      </c>
      <c r="J64" s="1">
        <v>12.4</v>
      </c>
      <c r="K64" s="1">
        <f t="shared" si="2"/>
        <v>0.9927651454865466</v>
      </c>
      <c r="L64" s="1">
        <f t="shared" si="3"/>
        <v>0.9926568882196443</v>
      </c>
    </row>
    <row r="65" spans="6:12" ht="12">
      <c r="F65" s="1">
        <v>12.6</v>
      </c>
      <c r="G65" s="1">
        <f t="shared" si="0"/>
        <v>0.08430232558139539</v>
      </c>
      <c r="H65" s="1">
        <f t="shared" si="1"/>
        <v>0.08466764937999641</v>
      </c>
      <c r="I65" s="1">
        <v>0.5</v>
      </c>
      <c r="J65" s="1">
        <v>12.6</v>
      </c>
      <c r="K65" s="1">
        <f t="shared" si="2"/>
        <v>0.9931521222208095</v>
      </c>
      <c r="L65" s="1">
        <f t="shared" si="3"/>
        <v>0.9930496148620493</v>
      </c>
    </row>
    <row r="66" spans="6:12" ht="12">
      <c r="F66" s="1">
        <v>12.8</v>
      </c>
      <c r="G66" s="1">
        <f t="shared" si="0"/>
        <v>0.08309455587392556</v>
      </c>
      <c r="H66" s="1">
        <f t="shared" si="1"/>
        <v>0.0834546458072171</v>
      </c>
      <c r="I66" s="1">
        <v>0.5</v>
      </c>
      <c r="J66" s="1">
        <v>12.8</v>
      </c>
      <c r="K66" s="1">
        <f t="shared" si="2"/>
        <v>0.993512918782312</v>
      </c>
      <c r="L66" s="1">
        <f t="shared" si="3"/>
        <v>0.9934157764595226</v>
      </c>
    </row>
    <row r="67" spans="6:12" ht="12">
      <c r="F67" s="1">
        <v>13</v>
      </c>
      <c r="G67" s="1">
        <f aca="true" t="shared" si="4" ref="G67:G77">$B$2*(1-F67/($B$3+F67))</f>
        <v>0.08192090395480223</v>
      </c>
      <c r="H67" s="1">
        <f aca="true" t="shared" si="5" ref="H67:H77">$B$5*(1-F67/($B$6+F67))</f>
        <v>0.08227590787208683</v>
      </c>
      <c r="I67" s="1">
        <v>0.5</v>
      </c>
      <c r="J67" s="1">
        <v>13</v>
      </c>
      <c r="K67" s="1">
        <f aca="true" t="shared" si="6" ref="K67:K77">(J67/$B$11)^$B$12/(1+(J67/$B$11)^$B$12)</f>
        <v>0.9938496616718606</v>
      </c>
      <c r="L67" s="1">
        <f aca="true" t="shared" si="7" ref="L67:L77">(J67/($B$11*$C$7))^$B$12/(1+(J67/($B$11*$C$7))^$B$12)</f>
        <v>0.9937575303006014</v>
      </c>
    </row>
    <row r="68" spans="6:12" ht="12">
      <c r="F68" s="1">
        <v>13.2</v>
      </c>
      <c r="G68" s="1">
        <f t="shared" si="4"/>
        <v>0.0807799442896936</v>
      </c>
      <c r="H68" s="1">
        <f t="shared" si="5"/>
        <v>0.08113000386272633</v>
      </c>
      <c r="I68" s="1">
        <v>0.5</v>
      </c>
      <c r="J68" s="1">
        <v>13.2</v>
      </c>
      <c r="K68" s="1">
        <f t="shared" si="6"/>
        <v>0.9941642770805341</v>
      </c>
      <c r="L68" s="1">
        <f t="shared" si="7"/>
        <v>0.9940768305243725</v>
      </c>
    </row>
    <row r="69" spans="6:12" ht="12">
      <c r="F69" s="1">
        <v>13.4</v>
      </c>
      <c r="G69" s="1">
        <f t="shared" si="4"/>
        <v>0.07967032967032972</v>
      </c>
      <c r="H69" s="1">
        <f t="shared" si="5"/>
        <v>0.08001558073274387</v>
      </c>
      <c r="I69" s="1">
        <v>0.5</v>
      </c>
      <c r="J69" s="1">
        <v>13.4</v>
      </c>
      <c r="K69" s="1">
        <f t="shared" si="6"/>
        <v>0.994458512233836</v>
      </c>
      <c r="L69" s="1">
        <f t="shared" si="7"/>
        <v>0.9943754497587686</v>
      </c>
    </row>
    <row r="70" spans="6:12" ht="12">
      <c r="F70" s="1">
        <v>13.6</v>
      </c>
      <c r="G70" s="1">
        <f t="shared" si="4"/>
        <v>0.07859078590785906</v>
      </c>
      <c r="H70" s="1">
        <f t="shared" si="5"/>
        <v>0.07893135877159552</v>
      </c>
      <c r="I70" s="1">
        <v>0.5</v>
      </c>
      <c r="J70" s="1">
        <v>13.6</v>
      </c>
      <c r="K70" s="1">
        <f t="shared" si="6"/>
        <v>0.9947339542111169</v>
      </c>
      <c r="L70" s="1">
        <f t="shared" si="7"/>
        <v>0.9946549982006267</v>
      </c>
    </row>
    <row r="71" spans="6:12" ht="12">
      <c r="F71" s="1">
        <v>13.8</v>
      </c>
      <c r="G71" s="1">
        <f t="shared" si="4"/>
        <v>0.07754010695187163</v>
      </c>
      <c r="H71" s="1">
        <f t="shared" si="5"/>
        <v>0.07787612670245653</v>
      </c>
      <c r="I71" s="1">
        <v>0.5</v>
      </c>
      <c r="J71" s="1">
        <v>13.8</v>
      </c>
      <c r="K71" s="1">
        <f t="shared" si="6"/>
        <v>0.9949920465668859</v>
      </c>
      <c r="L71" s="1">
        <f t="shared" si="7"/>
        <v>0.994916940468248</v>
      </c>
    </row>
    <row r="72" spans="6:12" ht="12">
      <c r="F72" s="1">
        <v>14</v>
      </c>
      <c r="G72" s="1">
        <f t="shared" si="4"/>
        <v>0.07651715039577833</v>
      </c>
      <c r="H72" s="1">
        <f t="shared" si="5"/>
        <v>0.07684873716812332</v>
      </c>
      <c r="I72" s="1">
        <v>0.5</v>
      </c>
      <c r="J72" s="1">
        <v>14</v>
      </c>
      <c r="K72" s="1">
        <f t="shared" si="6"/>
        <v>0.9952341040349764</v>
      </c>
      <c r="L72" s="1">
        <f t="shared" si="7"/>
        <v>0.9951626105110116</v>
      </c>
    </row>
    <row r="73" spans="6:12" ht="12">
      <c r="F73" s="1">
        <v>14.2</v>
      </c>
      <c r="G73" s="1">
        <f t="shared" si="4"/>
        <v>0.07552083333333337</v>
      </c>
      <c r="H73" s="1">
        <f t="shared" si="5"/>
        <v>0.07584810256958012</v>
      </c>
      <c r="I73" s="1">
        <v>0.5</v>
      </c>
      <c r="J73" s="1">
        <v>14.2</v>
      </c>
      <c r="K73" s="1">
        <f t="shared" si="6"/>
        <v>0.9954613255577068</v>
      </c>
      <c r="L73" s="1">
        <f t="shared" si="7"/>
        <v>0.9953932248213054</v>
      </c>
    </row>
    <row r="74" spans="6:12" ht="12">
      <c r="F74" s="1">
        <v>14.4</v>
      </c>
      <c r="G74" s="1">
        <f t="shared" si="4"/>
        <v>0.07455012853470433</v>
      </c>
      <c r="H74" s="1">
        <f t="shared" si="5"/>
        <v>0.07487319122549803</v>
      </c>
      <c r="I74" s="1">
        <v>0.5</v>
      </c>
      <c r="J74" s="1">
        <v>14.4</v>
      </c>
      <c r="K74" s="1">
        <f t="shared" si="6"/>
        <v>0.9956748058490917</v>
      </c>
      <c r="L74" s="1">
        <f t="shared" si="7"/>
        <v>0.9956098941605398</v>
      </c>
    </row>
    <row r="75" spans="6:12" ht="12">
      <c r="F75" s="1">
        <v>14.6</v>
      </c>
      <c r="G75" s="1">
        <f t="shared" si="4"/>
        <v>0.07360406091370564</v>
      </c>
      <c r="H75" s="1">
        <f t="shared" si="5"/>
        <v>0.07392302382415931</v>
      </c>
      <c r="I75" s="1">
        <v>0.5</v>
      </c>
      <c r="J75" s="1">
        <v>14.6</v>
      </c>
      <c r="K75" s="1">
        <f t="shared" si="6"/>
        <v>0.9958755456729077</v>
      </c>
      <c r="L75" s="1">
        <f t="shared" si="7"/>
        <v>0.9958136339824245</v>
      </c>
    </row>
    <row r="76" spans="6:12" ht="12">
      <c r="F76" s="1">
        <v>14.8</v>
      </c>
      <c r="G76" s="1">
        <f t="shared" si="4"/>
        <v>0.07268170426065168</v>
      </c>
      <c r="H76" s="1">
        <f t="shared" si="5"/>
        <v>0.0729966701421523</v>
      </c>
      <c r="I76" s="1">
        <v>0.5</v>
      </c>
      <c r="J76" s="1">
        <v>14.8</v>
      </c>
      <c r="K76" s="1">
        <f t="shared" si="6"/>
        <v>0.9960644609922709</v>
      </c>
      <c r="L76" s="1">
        <f t="shared" si="7"/>
        <v>0.9960053737122289</v>
      </c>
    </row>
    <row r="77" spans="6:12" ht="12">
      <c r="F77" s="1">
        <v>15</v>
      </c>
      <c r="G77" s="1">
        <f t="shared" si="4"/>
        <v>0.07178217821782173</v>
      </c>
      <c r="H77" s="1">
        <f t="shared" si="5"/>
        <v>0.07209324600672953</v>
      </c>
      <c r="I77" s="1">
        <v>0.5</v>
      </c>
      <c r="J77" s="1">
        <v>15</v>
      </c>
      <c r="K77" s="1">
        <f t="shared" si="6"/>
        <v>0.9962423911266803</v>
      </c>
      <c r="L77" s="1">
        <f t="shared" si="7"/>
        <v>0.9961859650197895</v>
      </c>
    </row>
  </sheetData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M. Schumacher</dc:creator>
  <cp:keywords/>
  <dc:description/>
  <cp:lastModifiedBy>Vicky Farrington-Howrey</cp:lastModifiedBy>
  <cp:lastPrinted>2003-01-03T09:40:49Z</cp:lastPrinted>
  <dcterms:created xsi:type="dcterms:W3CDTF">2002-02-05T19:53:41Z</dcterms:created>
  <dcterms:modified xsi:type="dcterms:W3CDTF">2009-12-10T21:45:59Z</dcterms:modified>
  <cp:category/>
  <cp:version/>
  <cp:contentType/>
  <cp:contentStatus/>
</cp:coreProperties>
</file>