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7f7bc98fd48e27/논문/지나간 논문들/[2021 APJO] eyhance vs symfony/"/>
    </mc:Choice>
  </mc:AlternateContent>
  <xr:revisionPtr revIDLastSave="41" documentId="8_{6FE5380F-F6F9-40AC-9238-131C7BF54244}" xr6:coauthVersionLast="47" xr6:coauthVersionMax="47" xr10:uidLastSave="{8A3E349D-C324-4916-B66A-CBE65EBA0DA5}"/>
  <bookViews>
    <workbookView xWindow="28680" yWindow="-120" windowWidth="16440" windowHeight="28440" xr2:uid="{00000000-000D-0000-FFFF-FFFF00000000}"/>
  </bookViews>
  <sheets>
    <sheet name="E 102 S 72 " sheetId="3" r:id="rId1"/>
    <sheet name="oqas" sheetId="6" r:id="rId2"/>
    <sheet name="T-test" sheetId="5" r:id="rId3"/>
    <sheet name="defocus" sheetId="7" r:id="rId4"/>
    <sheet name="raw data" sheetId="8" r:id="rId5"/>
  </sheets>
  <definedNames>
    <definedName name="_xlnm._FilterDatabase" localSheetId="0" hidden="1">'E 102 S 72 '!$A$8:$N$8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9" i="8" l="1"/>
  <c r="R239" i="8" s="1"/>
  <c r="Z238" i="8"/>
  <c r="AA238" i="8" s="1"/>
  <c r="R238" i="8"/>
  <c r="Q238" i="8"/>
  <c r="J238" i="8"/>
  <c r="Z237" i="8"/>
  <c r="AA237" i="8" s="1"/>
  <c r="Q237" i="8"/>
  <c r="R237" i="8" s="1"/>
  <c r="J237" i="8"/>
  <c r="Z236" i="8"/>
  <c r="AA236" i="8" s="1"/>
  <c r="Q236" i="8"/>
  <c r="R236" i="8" s="1"/>
  <c r="J236" i="8"/>
  <c r="AA235" i="8"/>
  <c r="Z235" i="8"/>
  <c r="R235" i="8"/>
  <c r="Q235" i="8"/>
  <c r="J235" i="8"/>
  <c r="Z234" i="8"/>
  <c r="AA234" i="8" s="1"/>
  <c r="Q234" i="8"/>
  <c r="R234" i="8" s="1"/>
  <c r="J234" i="8"/>
  <c r="AA233" i="8"/>
  <c r="Z233" i="8"/>
  <c r="R233" i="8"/>
  <c r="Q233" i="8"/>
  <c r="J233" i="8"/>
  <c r="Z232" i="8"/>
  <c r="AA232" i="8" s="1"/>
  <c r="Q232" i="8"/>
  <c r="R232" i="8" s="1"/>
  <c r="J232" i="8"/>
  <c r="AA231" i="8"/>
  <c r="Z231" i="8"/>
  <c r="R231" i="8"/>
  <c r="Q231" i="8"/>
  <c r="J231" i="8"/>
  <c r="Z230" i="8"/>
  <c r="AA230" i="8" s="1"/>
  <c r="Q230" i="8"/>
  <c r="R230" i="8" s="1"/>
  <c r="J230" i="8"/>
  <c r="AA229" i="8"/>
  <c r="Z229" i="8"/>
  <c r="R229" i="8"/>
  <c r="Q229" i="8"/>
  <c r="J229" i="8"/>
  <c r="Z228" i="8"/>
  <c r="AA228" i="8" s="1"/>
  <c r="Q228" i="8"/>
  <c r="R228" i="8" s="1"/>
  <c r="J228" i="8"/>
  <c r="AA227" i="8"/>
  <c r="Z227" i="8"/>
  <c r="R227" i="8"/>
  <c r="Q227" i="8"/>
  <c r="J227" i="8"/>
  <c r="Z226" i="8"/>
  <c r="AA226" i="8" s="1"/>
  <c r="Q226" i="8"/>
  <c r="R226" i="8" s="1"/>
  <c r="J226" i="8"/>
  <c r="AA225" i="8"/>
  <c r="Z225" i="8"/>
  <c r="R225" i="8"/>
  <c r="Q225" i="8"/>
  <c r="J225" i="8"/>
  <c r="Z224" i="8"/>
  <c r="AA224" i="8" s="1"/>
  <c r="Q224" i="8"/>
  <c r="R224" i="8" s="1"/>
  <c r="J224" i="8"/>
  <c r="AA223" i="8"/>
  <c r="Z223" i="8"/>
  <c r="R223" i="8"/>
  <c r="Q223" i="8"/>
  <c r="J223" i="8"/>
  <c r="Z222" i="8"/>
  <c r="AA222" i="8" s="1"/>
  <c r="Q222" i="8"/>
  <c r="R222" i="8" s="1"/>
  <c r="J222" i="8"/>
  <c r="AA221" i="8"/>
  <c r="Z221" i="8"/>
  <c r="R221" i="8"/>
  <c r="Q221" i="8"/>
  <c r="J221" i="8"/>
  <c r="Z220" i="8"/>
  <c r="AA220" i="8" s="1"/>
  <c r="Q220" i="8"/>
  <c r="R220" i="8" s="1"/>
  <c r="J220" i="8"/>
  <c r="AA219" i="8"/>
  <c r="Z219" i="8"/>
  <c r="R219" i="8"/>
  <c r="Q219" i="8"/>
  <c r="J219" i="8"/>
  <c r="Z218" i="8"/>
  <c r="AA218" i="8" s="1"/>
  <c r="Q218" i="8"/>
  <c r="R218" i="8" s="1"/>
  <c r="J218" i="8"/>
  <c r="AA217" i="8"/>
  <c r="Z217" i="8"/>
  <c r="R217" i="8"/>
  <c r="Q217" i="8"/>
  <c r="J217" i="8"/>
  <c r="Z216" i="8"/>
  <c r="AA216" i="8" s="1"/>
  <c r="Q216" i="8"/>
  <c r="R216" i="8" s="1"/>
  <c r="J216" i="8"/>
  <c r="AA215" i="8"/>
  <c r="Z215" i="8"/>
  <c r="R215" i="8"/>
  <c r="Q215" i="8"/>
  <c r="J215" i="8"/>
  <c r="Z214" i="8"/>
  <c r="AA214" i="8" s="1"/>
  <c r="Q214" i="8"/>
  <c r="R214" i="8" s="1"/>
  <c r="J214" i="8"/>
  <c r="AA213" i="8"/>
  <c r="Z213" i="8"/>
  <c r="R213" i="8"/>
  <c r="Q213" i="8"/>
  <c r="J213" i="8"/>
  <c r="Z212" i="8"/>
  <c r="AA212" i="8" s="1"/>
  <c r="Q212" i="8"/>
  <c r="R212" i="8" s="1"/>
  <c r="J212" i="8"/>
  <c r="AA211" i="8"/>
  <c r="Z211" i="8"/>
  <c r="R211" i="8"/>
  <c r="Q211" i="8"/>
  <c r="J211" i="8"/>
  <c r="Z210" i="8"/>
  <c r="AA210" i="8" s="1"/>
  <c r="Q210" i="8"/>
  <c r="R210" i="8" s="1"/>
  <c r="J210" i="8"/>
  <c r="AA209" i="8"/>
  <c r="Z209" i="8"/>
  <c r="R209" i="8"/>
  <c r="Q209" i="8"/>
  <c r="J209" i="8"/>
  <c r="Z208" i="8"/>
  <c r="AA208" i="8" s="1"/>
  <c r="Q208" i="8"/>
  <c r="R208" i="8" s="1"/>
  <c r="J208" i="8"/>
  <c r="AA207" i="8"/>
  <c r="Z207" i="8"/>
  <c r="R207" i="8"/>
  <c r="Q207" i="8"/>
  <c r="J207" i="8"/>
  <c r="Q206" i="8"/>
  <c r="R206" i="8" s="1"/>
  <c r="Q205" i="8"/>
  <c r="R205" i="8" s="1"/>
  <c r="Z204" i="8"/>
  <c r="AA204" i="8" s="1"/>
  <c r="Q204" i="8"/>
  <c r="R204" i="8" s="1"/>
  <c r="J204" i="8"/>
  <c r="AA203" i="8"/>
  <c r="Z203" i="8"/>
  <c r="R203" i="8"/>
  <c r="Q203" i="8"/>
  <c r="J203" i="8"/>
  <c r="Z202" i="8"/>
  <c r="AA202" i="8" s="1"/>
  <c r="Q202" i="8"/>
  <c r="R202" i="8" s="1"/>
  <c r="J202" i="8"/>
  <c r="AA201" i="8"/>
  <c r="Z201" i="8"/>
  <c r="R201" i="8"/>
  <c r="Q201" i="8"/>
  <c r="J201" i="8"/>
  <c r="Z200" i="8"/>
  <c r="AA200" i="8" s="1"/>
  <c r="Q200" i="8"/>
  <c r="R200" i="8" s="1"/>
  <c r="J200" i="8"/>
  <c r="AA199" i="8"/>
  <c r="Z199" i="8"/>
  <c r="R199" i="8"/>
  <c r="Q199" i="8"/>
  <c r="J199" i="8"/>
  <c r="Z198" i="8"/>
  <c r="AA198" i="8" s="1"/>
  <c r="Q198" i="8"/>
  <c r="R198" i="8" s="1"/>
  <c r="J198" i="8"/>
  <c r="AA197" i="8"/>
  <c r="Z197" i="8"/>
  <c r="R197" i="8"/>
  <c r="Q197" i="8"/>
  <c r="J197" i="8"/>
  <c r="Z196" i="8"/>
  <c r="AA196" i="8" s="1"/>
  <c r="Q196" i="8"/>
  <c r="R196" i="8" s="1"/>
  <c r="J196" i="8"/>
  <c r="AA195" i="8"/>
  <c r="Z195" i="8"/>
  <c r="R195" i="8"/>
  <c r="Q195" i="8"/>
  <c r="J195" i="8"/>
  <c r="Z194" i="8"/>
  <c r="AA194" i="8" s="1"/>
  <c r="Q194" i="8"/>
  <c r="R194" i="8" s="1"/>
  <c r="J194" i="8"/>
  <c r="AA193" i="8"/>
  <c r="Z193" i="8"/>
  <c r="R193" i="8"/>
  <c r="Q193" i="8"/>
  <c r="J193" i="8"/>
  <c r="H193" i="8"/>
  <c r="R192" i="8"/>
  <c r="Q192" i="8"/>
  <c r="R191" i="8"/>
  <c r="Q191" i="8"/>
  <c r="AA190" i="8"/>
  <c r="Z190" i="8"/>
  <c r="R190" i="8"/>
  <c r="Q190" i="8"/>
  <c r="J190" i="8"/>
  <c r="Z189" i="8"/>
  <c r="AA189" i="8" s="1"/>
  <c r="Q189" i="8"/>
  <c r="R189" i="8" s="1"/>
  <c r="J189" i="8"/>
  <c r="AA188" i="8"/>
  <c r="Z188" i="8"/>
  <c r="R188" i="8"/>
  <c r="Q188" i="8"/>
  <c r="J188" i="8"/>
  <c r="Z187" i="8"/>
  <c r="AA187" i="8" s="1"/>
  <c r="Q187" i="8"/>
  <c r="R187" i="8" s="1"/>
  <c r="J187" i="8"/>
  <c r="AA186" i="8"/>
  <c r="Z186" i="8"/>
  <c r="R186" i="8"/>
  <c r="Q186" i="8"/>
  <c r="J186" i="8"/>
  <c r="Z185" i="8"/>
  <c r="AA185" i="8" s="1"/>
  <c r="Q185" i="8"/>
  <c r="R185" i="8" s="1"/>
  <c r="J185" i="8"/>
  <c r="AA184" i="8"/>
  <c r="Z184" i="8"/>
  <c r="R184" i="8"/>
  <c r="Q184" i="8"/>
  <c r="J184" i="8"/>
  <c r="Z183" i="8"/>
  <c r="AA183" i="8" s="1"/>
  <c r="Q183" i="8"/>
  <c r="R183" i="8" s="1"/>
  <c r="J183" i="8"/>
  <c r="AA182" i="8"/>
  <c r="Z182" i="8"/>
  <c r="R182" i="8"/>
  <c r="Q182" i="8"/>
  <c r="J182" i="8"/>
  <c r="Z181" i="8"/>
  <c r="AA181" i="8" s="1"/>
  <c r="Q181" i="8"/>
  <c r="R181" i="8" s="1"/>
  <c r="J181" i="8"/>
  <c r="AA180" i="8"/>
  <c r="Z180" i="8"/>
  <c r="R180" i="8"/>
  <c r="Q180" i="8"/>
  <c r="J180" i="8"/>
  <c r="Z179" i="8"/>
  <c r="AA179" i="8" s="1"/>
  <c r="Q179" i="8"/>
  <c r="R179" i="8" s="1"/>
  <c r="J179" i="8"/>
  <c r="AA178" i="8"/>
  <c r="Z178" i="8"/>
  <c r="R178" i="8"/>
  <c r="Q178" i="8"/>
  <c r="J178" i="8"/>
  <c r="Z177" i="8"/>
  <c r="AA177" i="8" s="1"/>
  <c r="Q177" i="8"/>
  <c r="R177" i="8" s="1"/>
  <c r="J177" i="8"/>
  <c r="AA176" i="8"/>
  <c r="Z176" i="8"/>
  <c r="R176" i="8"/>
  <c r="Q176" i="8"/>
  <c r="J176" i="8"/>
  <c r="Z175" i="8"/>
  <c r="AA175" i="8" s="1"/>
  <c r="Q175" i="8"/>
  <c r="R175" i="8" s="1"/>
  <c r="J175" i="8"/>
  <c r="AA174" i="8"/>
  <c r="Z174" i="8"/>
  <c r="R174" i="8"/>
  <c r="Q174" i="8"/>
  <c r="J174" i="8"/>
  <c r="Z173" i="8"/>
  <c r="AA173" i="8" s="1"/>
  <c r="Q173" i="8"/>
  <c r="R173" i="8" s="1"/>
  <c r="J173" i="8"/>
  <c r="AA172" i="8"/>
  <c r="Z172" i="8"/>
  <c r="R172" i="8"/>
  <c r="Q172" i="8"/>
  <c r="J172" i="8"/>
  <c r="Q171" i="8"/>
  <c r="R171" i="8" s="1"/>
  <c r="J171" i="8"/>
  <c r="R170" i="8"/>
  <c r="Q170" i="8"/>
  <c r="J170" i="8"/>
  <c r="Z169" i="8"/>
  <c r="AA169" i="8" s="1"/>
  <c r="Q169" i="8"/>
  <c r="R169" i="8" s="1"/>
  <c r="J169" i="8"/>
  <c r="AA168" i="8"/>
  <c r="Z168" i="8"/>
  <c r="R168" i="8"/>
  <c r="Q168" i="8"/>
  <c r="J168" i="8"/>
  <c r="Z167" i="8"/>
  <c r="AA167" i="8" s="1"/>
  <c r="Q167" i="8"/>
  <c r="R167" i="8" s="1"/>
  <c r="H167" i="8"/>
  <c r="J167" i="8" s="1"/>
  <c r="Z166" i="8"/>
  <c r="AA166" i="8" s="1"/>
  <c r="Q166" i="8"/>
  <c r="R166" i="8" s="1"/>
  <c r="J166" i="8"/>
  <c r="AA165" i="8"/>
  <c r="Z165" i="8"/>
  <c r="R165" i="8"/>
  <c r="Q165" i="8"/>
  <c r="J165" i="8"/>
  <c r="Z164" i="8"/>
  <c r="AA164" i="8" s="1"/>
  <c r="Q164" i="8"/>
  <c r="R164" i="8" s="1"/>
  <c r="J164" i="8"/>
  <c r="AA163" i="8"/>
  <c r="Z163" i="8"/>
  <c r="R163" i="8"/>
  <c r="Q163" i="8"/>
  <c r="J163" i="8"/>
  <c r="Z162" i="8"/>
  <c r="AA162" i="8" s="1"/>
  <c r="Q162" i="8"/>
  <c r="R162" i="8" s="1"/>
  <c r="J162" i="8"/>
  <c r="AA161" i="8"/>
  <c r="Z161" i="8"/>
  <c r="R161" i="8"/>
  <c r="Q161" i="8"/>
  <c r="J161" i="8"/>
  <c r="Z160" i="8"/>
  <c r="AA160" i="8" s="1"/>
  <c r="Q160" i="8"/>
  <c r="R160" i="8" s="1"/>
  <c r="J160" i="8"/>
  <c r="AA159" i="8"/>
  <c r="Z159" i="8"/>
  <c r="R159" i="8"/>
  <c r="Q159" i="8"/>
  <c r="J159" i="8"/>
  <c r="Z158" i="8"/>
  <c r="AA158" i="8" s="1"/>
  <c r="Q158" i="8"/>
  <c r="R158" i="8" s="1"/>
  <c r="J158" i="8"/>
  <c r="AA157" i="8"/>
  <c r="Z157" i="8"/>
  <c r="R157" i="8"/>
  <c r="Q157" i="8"/>
  <c r="J157" i="8"/>
  <c r="Z156" i="8"/>
  <c r="AA156" i="8" s="1"/>
  <c r="Q156" i="8"/>
  <c r="R156" i="8" s="1"/>
  <c r="J156" i="8"/>
  <c r="AA155" i="8"/>
  <c r="Z155" i="8"/>
  <c r="R155" i="8"/>
  <c r="Q155" i="8"/>
  <c r="J155" i="8"/>
  <c r="Z154" i="8"/>
  <c r="AA154" i="8" s="1"/>
  <c r="Q154" i="8"/>
  <c r="R154" i="8" s="1"/>
  <c r="J154" i="8"/>
  <c r="AA153" i="8"/>
  <c r="Z153" i="8"/>
  <c r="R153" i="8"/>
  <c r="Q153" i="8"/>
  <c r="J153" i="8"/>
  <c r="Z152" i="8"/>
  <c r="AA152" i="8" s="1"/>
  <c r="Q152" i="8"/>
  <c r="R152" i="8" s="1"/>
  <c r="J152" i="8"/>
  <c r="AA151" i="8"/>
  <c r="Z151" i="8"/>
  <c r="R151" i="8"/>
  <c r="Q151" i="8"/>
  <c r="J151" i="8"/>
  <c r="Z150" i="8"/>
  <c r="AA150" i="8" s="1"/>
  <c r="Q150" i="8"/>
  <c r="R150" i="8" s="1"/>
  <c r="J150" i="8"/>
  <c r="AA149" i="8"/>
  <c r="Z149" i="8"/>
  <c r="R149" i="8"/>
  <c r="Q149" i="8"/>
  <c r="J149" i="8"/>
  <c r="Z148" i="8"/>
  <c r="AA148" i="8" s="1"/>
  <c r="Q148" i="8"/>
  <c r="R148" i="8" s="1"/>
  <c r="J148" i="8"/>
  <c r="AA147" i="8"/>
  <c r="Z147" i="8"/>
  <c r="R147" i="8"/>
  <c r="Q147" i="8"/>
  <c r="J147" i="8"/>
  <c r="Z146" i="8"/>
  <c r="AA146" i="8" s="1"/>
  <c r="Q146" i="8"/>
  <c r="R146" i="8" s="1"/>
  <c r="J146" i="8"/>
  <c r="AA145" i="8"/>
  <c r="Z145" i="8"/>
  <c r="R145" i="8"/>
  <c r="Q145" i="8"/>
  <c r="J145" i="8"/>
  <c r="Z144" i="8"/>
  <c r="AA144" i="8" s="1"/>
  <c r="Q144" i="8"/>
  <c r="R144" i="8" s="1"/>
  <c r="J144" i="8"/>
  <c r="AA143" i="8"/>
  <c r="Z143" i="8"/>
  <c r="R143" i="8"/>
  <c r="Q143" i="8"/>
  <c r="J143" i="8"/>
  <c r="Z142" i="8"/>
  <c r="AA142" i="8" s="1"/>
  <c r="Q142" i="8"/>
  <c r="R142" i="8" s="1"/>
  <c r="J142" i="8"/>
  <c r="AA141" i="8"/>
  <c r="Z141" i="8"/>
  <c r="R141" i="8"/>
  <c r="Q141" i="8"/>
  <c r="J141" i="8"/>
  <c r="Z140" i="8"/>
  <c r="AA140" i="8" s="1"/>
  <c r="Q140" i="8"/>
  <c r="R140" i="8" s="1"/>
  <c r="J140" i="8"/>
  <c r="AA139" i="8"/>
  <c r="Z139" i="8"/>
  <c r="R139" i="8"/>
  <c r="Q139" i="8"/>
  <c r="J139" i="8"/>
  <c r="Z138" i="8"/>
  <c r="AA138" i="8" s="1"/>
  <c r="Q138" i="8"/>
  <c r="R138" i="8" s="1"/>
  <c r="J138" i="8"/>
  <c r="R137" i="8"/>
  <c r="Q137" i="8"/>
  <c r="AA136" i="8"/>
  <c r="Z136" i="8"/>
  <c r="R136" i="8"/>
  <c r="Q136" i="8"/>
  <c r="J136" i="8"/>
  <c r="Z135" i="8"/>
  <c r="AA135" i="8" s="1"/>
  <c r="Q135" i="8"/>
  <c r="R135" i="8" s="1"/>
  <c r="J135" i="8"/>
  <c r="AA134" i="8"/>
  <c r="Z134" i="8"/>
  <c r="R134" i="8"/>
  <c r="Q134" i="8"/>
  <c r="J134" i="8"/>
  <c r="Z133" i="8"/>
  <c r="AA133" i="8" s="1"/>
  <c r="Q133" i="8"/>
  <c r="R133" i="8" s="1"/>
  <c r="J133" i="8"/>
  <c r="AA132" i="8"/>
  <c r="Z132" i="8"/>
  <c r="R132" i="8"/>
  <c r="Q132" i="8"/>
  <c r="J132" i="8"/>
  <c r="Z131" i="8"/>
  <c r="AA131" i="8" s="1"/>
  <c r="Q131" i="8"/>
  <c r="R131" i="8" s="1"/>
  <c r="J131" i="8"/>
  <c r="AA130" i="8"/>
  <c r="Z130" i="8"/>
  <c r="R130" i="8"/>
  <c r="Q130" i="8"/>
  <c r="J130" i="8"/>
  <c r="Z129" i="8"/>
  <c r="AA129" i="8" s="1"/>
  <c r="Q129" i="8"/>
  <c r="R129" i="8" s="1"/>
  <c r="J129" i="8"/>
  <c r="AA128" i="8"/>
  <c r="Z128" i="8"/>
  <c r="R128" i="8"/>
  <c r="Q128" i="8"/>
  <c r="J128" i="8"/>
  <c r="Z127" i="8"/>
  <c r="AA127" i="8" s="1"/>
  <c r="Q127" i="8"/>
  <c r="R127" i="8" s="1"/>
  <c r="J127" i="8"/>
  <c r="AA126" i="8"/>
  <c r="Z126" i="8"/>
  <c r="R126" i="8"/>
  <c r="Q126" i="8"/>
  <c r="J126" i="8"/>
  <c r="Z125" i="8"/>
  <c r="AA125" i="8" s="1"/>
  <c r="Q125" i="8"/>
  <c r="R125" i="8" s="1"/>
  <c r="J125" i="8"/>
  <c r="AA124" i="8"/>
  <c r="Z124" i="8"/>
  <c r="R124" i="8"/>
  <c r="Q124" i="8"/>
  <c r="J124" i="8"/>
  <c r="Z123" i="8"/>
  <c r="AA123" i="8" s="1"/>
  <c r="Q123" i="8"/>
  <c r="R123" i="8" s="1"/>
  <c r="J123" i="8"/>
  <c r="AA122" i="8"/>
  <c r="Z122" i="8"/>
  <c r="R122" i="8"/>
  <c r="Q122" i="8"/>
  <c r="J122" i="8"/>
  <c r="Z121" i="8"/>
  <c r="AA121" i="8" s="1"/>
  <c r="Q121" i="8"/>
  <c r="R121" i="8" s="1"/>
  <c r="J121" i="8"/>
  <c r="AA120" i="8"/>
  <c r="Z120" i="8"/>
  <c r="R120" i="8"/>
  <c r="Q120" i="8"/>
  <c r="J120" i="8"/>
  <c r="Z119" i="8"/>
  <c r="AA119" i="8" s="1"/>
  <c r="Q119" i="8"/>
  <c r="R119" i="8" s="1"/>
  <c r="J119" i="8"/>
  <c r="AA118" i="8"/>
  <c r="Z118" i="8"/>
  <c r="R118" i="8"/>
  <c r="Q118" i="8"/>
  <c r="J118" i="8"/>
  <c r="Z117" i="8"/>
  <c r="AA117" i="8" s="1"/>
  <c r="Q117" i="8"/>
  <c r="R117" i="8" s="1"/>
  <c r="J117" i="8"/>
  <c r="AA116" i="8"/>
  <c r="Z116" i="8"/>
  <c r="R116" i="8"/>
  <c r="Q116" i="8"/>
  <c r="J116" i="8"/>
  <c r="Z115" i="8"/>
  <c r="AA115" i="8" s="1"/>
  <c r="Q115" i="8"/>
  <c r="R115" i="8" s="1"/>
  <c r="J115" i="8"/>
  <c r="AA114" i="8"/>
  <c r="Z114" i="8"/>
  <c r="R114" i="8"/>
  <c r="Q114" i="8"/>
  <c r="J114" i="8"/>
  <c r="Z113" i="8"/>
  <c r="AA113" i="8" s="1"/>
  <c r="Q113" i="8"/>
  <c r="R113" i="8" s="1"/>
  <c r="Z112" i="8"/>
  <c r="AA112" i="8" s="1"/>
  <c r="Q112" i="8"/>
  <c r="R112" i="8" s="1"/>
  <c r="Z111" i="8"/>
  <c r="AA111" i="8" s="1"/>
  <c r="Q111" i="8"/>
  <c r="R111" i="8" s="1"/>
  <c r="Z110" i="8"/>
  <c r="AA110" i="8" s="1"/>
  <c r="Q110" i="8"/>
  <c r="R110" i="8" s="1"/>
  <c r="Z109" i="8"/>
  <c r="AA109" i="8" s="1"/>
  <c r="Q109" i="8"/>
  <c r="R109" i="8" s="1"/>
  <c r="Z108" i="8"/>
  <c r="AA108" i="8" s="1"/>
  <c r="Q108" i="8"/>
  <c r="R108" i="8" s="1"/>
  <c r="Z107" i="8"/>
  <c r="AA107" i="8" s="1"/>
  <c r="Q107" i="8"/>
  <c r="R107" i="8" s="1"/>
  <c r="Z106" i="8"/>
  <c r="AA106" i="8" s="1"/>
  <c r="Q106" i="8"/>
  <c r="R106" i="8" s="1"/>
  <c r="Z105" i="8"/>
  <c r="AA105" i="8" s="1"/>
  <c r="Q105" i="8"/>
  <c r="R105" i="8" s="1"/>
  <c r="Z104" i="8"/>
  <c r="AA104" i="8" s="1"/>
  <c r="Q104" i="8"/>
  <c r="R104" i="8" s="1"/>
  <c r="Z103" i="8"/>
  <c r="AA103" i="8" s="1"/>
  <c r="Q103" i="8"/>
  <c r="R103" i="8" s="1"/>
  <c r="Z102" i="8"/>
  <c r="AA102" i="8" s="1"/>
  <c r="Q102" i="8"/>
  <c r="R102" i="8" s="1"/>
  <c r="Z101" i="8"/>
  <c r="AA101" i="8" s="1"/>
  <c r="Q101" i="8"/>
  <c r="R101" i="8" s="1"/>
  <c r="Z100" i="8"/>
  <c r="AA100" i="8" s="1"/>
  <c r="Q100" i="8"/>
  <c r="R100" i="8" s="1"/>
  <c r="Z99" i="8"/>
  <c r="AA99" i="8" s="1"/>
  <c r="Q99" i="8"/>
  <c r="R99" i="8" s="1"/>
  <c r="Z98" i="8"/>
  <c r="AA98" i="8" s="1"/>
  <c r="Q98" i="8"/>
  <c r="R98" i="8" s="1"/>
  <c r="Z97" i="8"/>
  <c r="AA97" i="8" s="1"/>
  <c r="Q97" i="8"/>
  <c r="R97" i="8" s="1"/>
  <c r="Z96" i="8"/>
  <c r="AA96" i="8" s="1"/>
  <c r="Q96" i="8"/>
  <c r="R96" i="8" s="1"/>
  <c r="Z95" i="8"/>
  <c r="AA95" i="8" s="1"/>
  <c r="Q95" i="8"/>
  <c r="R95" i="8" s="1"/>
  <c r="Z94" i="8"/>
  <c r="AA94" i="8" s="1"/>
  <c r="R94" i="8"/>
  <c r="Q94" i="8"/>
  <c r="Z93" i="8"/>
  <c r="AA93" i="8" s="1"/>
  <c r="Q93" i="8"/>
  <c r="R93" i="8" s="1"/>
  <c r="Z92" i="8"/>
  <c r="AA92" i="8" s="1"/>
  <c r="R92" i="8"/>
  <c r="Q92" i="8"/>
  <c r="Z91" i="8"/>
  <c r="AA91" i="8" s="1"/>
  <c r="Q91" i="8"/>
  <c r="R91" i="8" s="1"/>
  <c r="Z90" i="8"/>
  <c r="AA90" i="8" s="1"/>
  <c r="Q90" i="8"/>
  <c r="R90" i="8" s="1"/>
  <c r="Z89" i="8"/>
  <c r="AA89" i="8" s="1"/>
  <c r="Q89" i="8"/>
  <c r="R89" i="8" s="1"/>
  <c r="Q88" i="8"/>
  <c r="R88" i="8" s="1"/>
  <c r="Z87" i="8"/>
  <c r="AA87" i="8" s="1"/>
  <c r="Q87" i="8"/>
  <c r="R87" i="8" s="1"/>
  <c r="Z86" i="8"/>
  <c r="AA86" i="8" s="1"/>
  <c r="Q86" i="8"/>
  <c r="R86" i="8" s="1"/>
  <c r="Z85" i="8"/>
  <c r="AA85" i="8" s="1"/>
  <c r="Q85" i="8"/>
  <c r="R85" i="8" s="1"/>
  <c r="Z84" i="8"/>
  <c r="AA84" i="8" s="1"/>
  <c r="Q84" i="8"/>
  <c r="R84" i="8" s="1"/>
  <c r="Z83" i="8"/>
  <c r="AA83" i="8" s="1"/>
  <c r="Q83" i="8"/>
  <c r="R83" i="8" s="1"/>
  <c r="Z82" i="8"/>
  <c r="AA82" i="8" s="1"/>
  <c r="Q82" i="8"/>
  <c r="R82" i="8" s="1"/>
  <c r="Q81" i="8"/>
  <c r="R81" i="8" s="1"/>
  <c r="Q80" i="8"/>
  <c r="R80" i="8" s="1"/>
  <c r="Q79" i="8"/>
  <c r="R79" i="8" s="1"/>
  <c r="Q78" i="8"/>
  <c r="R78" i="8" s="1"/>
  <c r="Q77" i="8"/>
  <c r="R77" i="8" s="1"/>
  <c r="Z76" i="8"/>
  <c r="AA76" i="8" s="1"/>
  <c r="Q76" i="8"/>
  <c r="R76" i="8" s="1"/>
  <c r="Z75" i="8"/>
  <c r="AA75" i="8" s="1"/>
  <c r="Q75" i="8"/>
  <c r="R75" i="8" s="1"/>
  <c r="Z74" i="8"/>
  <c r="AA74" i="8" s="1"/>
  <c r="Q74" i="8"/>
  <c r="R74" i="8" s="1"/>
  <c r="Z73" i="8"/>
  <c r="AA73" i="8" s="1"/>
  <c r="Q73" i="8"/>
  <c r="R73" i="8" s="1"/>
  <c r="Q72" i="8"/>
  <c r="R72" i="8" s="1"/>
  <c r="Q71" i="8"/>
  <c r="R71" i="8" s="1"/>
  <c r="Z70" i="8"/>
  <c r="AA70" i="8" s="1"/>
  <c r="Q70" i="8"/>
  <c r="R70" i="8" s="1"/>
  <c r="Z69" i="8"/>
  <c r="AA69" i="8" s="1"/>
  <c r="Q69" i="8"/>
  <c r="R69" i="8" s="1"/>
  <c r="Z68" i="8"/>
  <c r="AA68" i="8" s="1"/>
  <c r="Q68" i="8"/>
  <c r="R68" i="8" s="1"/>
  <c r="Q67" i="8"/>
  <c r="R67" i="8" s="1"/>
  <c r="Q66" i="8"/>
  <c r="R66" i="8" s="1"/>
  <c r="Q65" i="8"/>
  <c r="R65" i="8" s="1"/>
  <c r="Q64" i="8"/>
  <c r="R64" i="8" s="1"/>
  <c r="Z63" i="8"/>
  <c r="AA63" i="8" s="1"/>
  <c r="Q63" i="8"/>
  <c r="R63" i="8" s="1"/>
  <c r="Q62" i="8"/>
  <c r="Q61" i="8"/>
  <c r="Q60" i="8"/>
  <c r="R60" i="8" s="1"/>
  <c r="Q59" i="8"/>
  <c r="R59" i="8" s="1"/>
  <c r="Z58" i="8"/>
  <c r="AA58" i="8" s="1"/>
  <c r="Q58" i="8"/>
  <c r="R58" i="8" s="1"/>
  <c r="Z57" i="8"/>
  <c r="AA57" i="8" s="1"/>
  <c r="Q57" i="8"/>
  <c r="R57" i="8" s="1"/>
  <c r="Z56" i="8"/>
  <c r="AA56" i="8" s="1"/>
  <c r="Q56" i="8"/>
  <c r="R56" i="8" s="1"/>
  <c r="Z55" i="8"/>
  <c r="AA55" i="8" s="1"/>
  <c r="Q55" i="8"/>
  <c r="R55" i="8" s="1"/>
  <c r="Z54" i="8"/>
  <c r="AA54" i="8" s="1"/>
  <c r="Q54" i="8"/>
  <c r="R54" i="8" s="1"/>
  <c r="Z53" i="8"/>
  <c r="AA53" i="8" s="1"/>
  <c r="Q53" i="8"/>
  <c r="R53" i="8" s="1"/>
  <c r="Z52" i="8"/>
  <c r="AA52" i="8" s="1"/>
  <c r="Q52" i="8"/>
  <c r="R52" i="8" s="1"/>
  <c r="Z51" i="8"/>
  <c r="AA51" i="8" s="1"/>
  <c r="Q51" i="8"/>
  <c r="R51" i="8" s="1"/>
  <c r="Z50" i="8"/>
  <c r="AA50" i="8" s="1"/>
  <c r="Q50" i="8"/>
  <c r="R50" i="8" s="1"/>
  <c r="Z49" i="8"/>
  <c r="AA49" i="8" s="1"/>
  <c r="Q49" i="8"/>
  <c r="R49" i="8" s="1"/>
  <c r="Z48" i="8"/>
  <c r="AA48" i="8" s="1"/>
  <c r="Q48" i="8"/>
  <c r="R48" i="8" s="1"/>
  <c r="Q47" i="8"/>
  <c r="Q46" i="8"/>
  <c r="Z45" i="8"/>
  <c r="AA45" i="8" s="1"/>
  <c r="Q45" i="8"/>
  <c r="R45" i="8" s="1"/>
  <c r="Q44" i="8"/>
  <c r="Q43" i="8"/>
  <c r="Q42" i="8"/>
  <c r="AA41" i="8"/>
  <c r="Z41" i="8"/>
  <c r="R41" i="8"/>
  <c r="Q41" i="8"/>
  <c r="AA40" i="8"/>
  <c r="Z40" i="8"/>
  <c r="R40" i="8"/>
  <c r="Q40" i="8"/>
  <c r="AA39" i="8"/>
  <c r="Z39" i="8"/>
  <c r="R39" i="8"/>
  <c r="Q39" i="8"/>
  <c r="AA38" i="8"/>
  <c r="Z38" i="8"/>
  <c r="R38" i="8"/>
  <c r="Q38" i="8"/>
  <c r="AA37" i="8"/>
  <c r="Z37" i="8"/>
  <c r="R37" i="8"/>
  <c r="Q37" i="8"/>
  <c r="AA36" i="8"/>
  <c r="Z36" i="8"/>
  <c r="R36" i="8"/>
  <c r="Q36" i="8"/>
  <c r="AA35" i="8"/>
  <c r="Z35" i="8"/>
  <c r="R35" i="8"/>
  <c r="Q35" i="8"/>
  <c r="R34" i="8"/>
  <c r="Q34" i="8"/>
  <c r="R33" i="8"/>
  <c r="Q33" i="8"/>
  <c r="AA32" i="8"/>
  <c r="Z32" i="8"/>
  <c r="R32" i="8"/>
  <c r="Q32" i="8"/>
  <c r="AA31" i="8"/>
  <c r="Z31" i="8"/>
  <c r="R31" i="8"/>
  <c r="Q31" i="8"/>
  <c r="AA30" i="8"/>
  <c r="Z30" i="8"/>
  <c r="R30" i="8"/>
  <c r="Q30" i="8"/>
  <c r="AA29" i="8"/>
  <c r="Z29" i="8"/>
  <c r="R29" i="8"/>
  <c r="Q29" i="8"/>
  <c r="AA28" i="8"/>
  <c r="Z28" i="8"/>
  <c r="R28" i="8"/>
  <c r="Q28" i="8"/>
  <c r="AA27" i="8"/>
  <c r="Z27" i="8"/>
  <c r="R27" i="8"/>
  <c r="Q27" i="8"/>
  <c r="AA26" i="8"/>
  <c r="Z26" i="8"/>
  <c r="R26" i="8"/>
  <c r="Q26" i="8"/>
  <c r="R25" i="8"/>
  <c r="Q25" i="8"/>
  <c r="R24" i="8"/>
  <c r="Q24" i="8"/>
  <c r="AA23" i="8"/>
  <c r="Z23" i="8"/>
  <c r="R23" i="8"/>
  <c r="Q23" i="8"/>
  <c r="AA22" i="8"/>
  <c r="Z22" i="8"/>
  <c r="R22" i="8"/>
  <c r="Q22" i="8"/>
  <c r="AA21" i="8"/>
  <c r="Z21" i="8"/>
  <c r="R21" i="8"/>
  <c r="Q21" i="8"/>
  <c r="AA20" i="8"/>
  <c r="Z20" i="8"/>
  <c r="R20" i="8"/>
  <c r="Q20" i="8"/>
  <c r="AA19" i="8"/>
  <c r="Z19" i="8"/>
  <c r="R19" i="8"/>
  <c r="Q19" i="8"/>
  <c r="AA18" i="8"/>
  <c r="Z18" i="8"/>
  <c r="R18" i="8"/>
  <c r="Q18" i="8"/>
  <c r="AA17" i="8"/>
  <c r="Z17" i="8"/>
  <c r="R17" i="8"/>
  <c r="Q17" i="8"/>
  <c r="AA16" i="8"/>
  <c r="Z16" i="8"/>
  <c r="R16" i="8"/>
  <c r="Q16" i="8"/>
  <c r="AA15" i="8"/>
  <c r="Z15" i="8"/>
  <c r="R15" i="8"/>
  <c r="Q15" i="8"/>
  <c r="AA6" i="8"/>
  <c r="Z6" i="8"/>
  <c r="R6" i="8"/>
  <c r="Q6" i="8"/>
  <c r="L108" i="6" l="1"/>
  <c r="K108" i="6"/>
  <c r="J108" i="6"/>
  <c r="L107" i="6"/>
  <c r="K107" i="6"/>
  <c r="J107" i="6"/>
  <c r="L106" i="6"/>
  <c r="K106" i="6"/>
  <c r="J106" i="6"/>
  <c r="L105" i="6"/>
  <c r="K105" i="6"/>
  <c r="J105" i="6"/>
  <c r="I61" i="6"/>
  <c r="H61" i="6"/>
  <c r="G61" i="6"/>
  <c r="I60" i="6"/>
  <c r="H60" i="6"/>
  <c r="G60" i="6"/>
  <c r="I59" i="6"/>
  <c r="H59" i="6"/>
  <c r="G59" i="6"/>
  <c r="E59" i="6"/>
  <c r="D59" i="6"/>
  <c r="C59" i="6"/>
  <c r="I58" i="6"/>
  <c r="H58" i="6"/>
  <c r="G58" i="6"/>
  <c r="E58" i="6"/>
  <c r="D58" i="6"/>
  <c r="C58" i="6"/>
  <c r="M114" i="3"/>
  <c r="M111" i="3"/>
  <c r="V63" i="5"/>
  <c r="W60" i="5"/>
  <c r="W61" i="5"/>
  <c r="V61" i="5"/>
  <c r="V60" i="5"/>
  <c r="J117" i="3" l="1"/>
  <c r="O117" i="3" s="1"/>
  <c r="J118" i="3"/>
  <c r="O118" i="3" s="1"/>
  <c r="J119" i="3"/>
  <c r="O119" i="3" s="1"/>
  <c r="J120" i="3"/>
  <c r="O120" i="3" s="1"/>
  <c r="J121" i="3"/>
  <c r="O121" i="3" s="1"/>
  <c r="J122" i="3"/>
  <c r="O122" i="3" s="1"/>
  <c r="J123" i="3"/>
  <c r="O123" i="3" s="1"/>
  <c r="J124" i="3"/>
  <c r="O124" i="3" s="1"/>
  <c r="J125" i="3"/>
  <c r="O125" i="3" s="1"/>
  <c r="J126" i="3"/>
  <c r="O126" i="3" s="1"/>
  <c r="J127" i="3"/>
  <c r="O127" i="3" s="1"/>
  <c r="J128" i="3"/>
  <c r="O128" i="3" s="1"/>
  <c r="J129" i="3"/>
  <c r="O129" i="3" s="1"/>
  <c r="J130" i="3"/>
  <c r="O130" i="3" s="1"/>
  <c r="J131" i="3"/>
  <c r="O131" i="3" s="1"/>
  <c r="J132" i="3"/>
  <c r="O132" i="3" s="1"/>
  <c r="J133" i="3"/>
  <c r="O133" i="3" s="1"/>
  <c r="J134" i="3"/>
  <c r="O134" i="3" s="1"/>
  <c r="J135" i="3"/>
  <c r="O135" i="3" s="1"/>
  <c r="J136" i="3"/>
  <c r="O136" i="3" s="1"/>
  <c r="J137" i="3"/>
  <c r="O137" i="3" s="1"/>
  <c r="J138" i="3"/>
  <c r="O138" i="3" s="1"/>
  <c r="J139" i="3"/>
  <c r="O139" i="3" s="1"/>
  <c r="J140" i="3"/>
  <c r="O140" i="3" s="1"/>
  <c r="J141" i="3"/>
  <c r="O141" i="3" s="1"/>
  <c r="J142" i="3"/>
  <c r="O142" i="3" s="1"/>
  <c r="J143" i="3"/>
  <c r="O143" i="3" s="1"/>
  <c r="J144" i="3"/>
  <c r="O144" i="3" s="1"/>
  <c r="J145" i="3"/>
  <c r="O145" i="3" s="1"/>
  <c r="J146" i="3"/>
  <c r="O146" i="3" s="1"/>
  <c r="J147" i="3"/>
  <c r="O147" i="3" s="1"/>
  <c r="J148" i="3"/>
  <c r="O148" i="3" s="1"/>
  <c r="J149" i="3"/>
  <c r="O149" i="3" s="1"/>
  <c r="J150" i="3"/>
  <c r="O150" i="3" s="1"/>
  <c r="J151" i="3"/>
  <c r="O151" i="3" s="1"/>
  <c r="J152" i="3"/>
  <c r="O152" i="3" s="1"/>
  <c r="J153" i="3"/>
  <c r="O153" i="3" s="1"/>
  <c r="J154" i="3"/>
  <c r="O154" i="3" s="1"/>
  <c r="J155" i="3"/>
  <c r="O155" i="3" s="1"/>
  <c r="J156" i="3"/>
  <c r="O156" i="3" s="1"/>
  <c r="J157" i="3"/>
  <c r="O157" i="3" s="1"/>
  <c r="J158" i="3"/>
  <c r="O158" i="3" s="1"/>
  <c r="J159" i="3"/>
  <c r="O159" i="3" s="1"/>
  <c r="J160" i="3"/>
  <c r="O160" i="3" s="1"/>
  <c r="J161" i="3"/>
  <c r="O161" i="3" s="1"/>
  <c r="J162" i="3"/>
  <c r="O162" i="3" s="1"/>
  <c r="J163" i="3"/>
  <c r="O163" i="3" s="1"/>
  <c r="J164" i="3"/>
  <c r="O164" i="3" s="1"/>
  <c r="J165" i="3"/>
  <c r="O165" i="3" s="1"/>
  <c r="J166" i="3"/>
  <c r="O166" i="3" s="1"/>
  <c r="J116" i="3"/>
  <c r="O116" i="3" s="1"/>
  <c r="V115" i="3"/>
  <c r="V114" i="3"/>
  <c r="V112" i="3"/>
  <c r="V111" i="3"/>
  <c r="F115" i="3" l="1"/>
  <c r="G115" i="3"/>
  <c r="H115" i="3"/>
  <c r="K115" i="3"/>
  <c r="L115" i="3"/>
  <c r="N115" i="3"/>
  <c r="M115" i="3"/>
  <c r="F114" i="3"/>
  <c r="G114" i="3"/>
  <c r="H114" i="3"/>
  <c r="K114" i="3"/>
  <c r="L114" i="3"/>
  <c r="N114" i="3"/>
  <c r="D115" i="3"/>
  <c r="D114" i="3"/>
  <c r="E112" i="3"/>
  <c r="F112" i="3"/>
  <c r="G112" i="3"/>
  <c r="H112" i="3"/>
  <c r="I112" i="3"/>
  <c r="O112" i="3"/>
  <c r="K112" i="3"/>
  <c r="L112" i="3"/>
  <c r="N112" i="3"/>
  <c r="M112" i="3"/>
  <c r="E111" i="3"/>
  <c r="F111" i="3"/>
  <c r="G111" i="3"/>
  <c r="H111" i="3"/>
  <c r="I111" i="3"/>
  <c r="O111" i="3"/>
  <c r="K111" i="3"/>
  <c r="L111" i="3"/>
  <c r="N111" i="3"/>
  <c r="D112" i="3"/>
  <c r="D111" i="3"/>
  <c r="I187" i="3"/>
  <c r="J187" i="3" s="1"/>
  <c r="O187" i="3" s="1"/>
  <c r="E187" i="3"/>
  <c r="I186" i="3"/>
  <c r="J186" i="3" s="1"/>
  <c r="O186" i="3" s="1"/>
  <c r="E186" i="3"/>
  <c r="I185" i="3"/>
  <c r="J185" i="3" s="1"/>
  <c r="O185" i="3" s="1"/>
  <c r="E185" i="3"/>
  <c r="I184" i="3"/>
  <c r="J184" i="3" s="1"/>
  <c r="O184" i="3" s="1"/>
  <c r="E184" i="3"/>
  <c r="I183" i="3"/>
  <c r="J183" i="3" s="1"/>
  <c r="O183" i="3" s="1"/>
  <c r="E183" i="3"/>
  <c r="I182" i="3"/>
  <c r="J182" i="3" s="1"/>
  <c r="O182" i="3" s="1"/>
  <c r="E182" i="3"/>
  <c r="I181" i="3"/>
  <c r="J181" i="3" s="1"/>
  <c r="O181" i="3" s="1"/>
  <c r="E181" i="3"/>
  <c r="I180" i="3"/>
  <c r="J180" i="3" s="1"/>
  <c r="O180" i="3" s="1"/>
  <c r="E180" i="3"/>
  <c r="I179" i="3"/>
  <c r="J179" i="3" s="1"/>
  <c r="O179" i="3" s="1"/>
  <c r="E179" i="3"/>
  <c r="I178" i="3"/>
  <c r="J178" i="3" s="1"/>
  <c r="O178" i="3" s="1"/>
  <c r="E178" i="3"/>
  <c r="I177" i="3"/>
  <c r="J177" i="3" s="1"/>
  <c r="O177" i="3" s="1"/>
  <c r="E177" i="3"/>
  <c r="I176" i="3"/>
  <c r="J176" i="3" s="1"/>
  <c r="O176" i="3" s="1"/>
  <c r="E176" i="3"/>
  <c r="I175" i="3"/>
  <c r="J175" i="3" s="1"/>
  <c r="O175" i="3" s="1"/>
  <c r="E175" i="3"/>
  <c r="I174" i="3"/>
  <c r="J174" i="3" s="1"/>
  <c r="O174" i="3" s="1"/>
  <c r="E174" i="3"/>
  <c r="I173" i="3"/>
  <c r="J173" i="3" s="1"/>
  <c r="O173" i="3" s="1"/>
  <c r="E173" i="3"/>
  <c r="I172" i="3"/>
  <c r="J172" i="3" s="1"/>
  <c r="O172" i="3" s="1"/>
  <c r="E172" i="3"/>
  <c r="I171" i="3"/>
  <c r="J171" i="3" s="1"/>
  <c r="O171" i="3" s="1"/>
  <c r="E171" i="3"/>
  <c r="I170" i="3"/>
  <c r="J170" i="3" s="1"/>
  <c r="O170" i="3" s="1"/>
  <c r="E170" i="3"/>
  <c r="I169" i="3"/>
  <c r="J169" i="3" s="1"/>
  <c r="O169" i="3" s="1"/>
  <c r="E169" i="3"/>
  <c r="I168" i="3"/>
  <c r="J168" i="3" s="1"/>
  <c r="O168" i="3" s="1"/>
  <c r="E168" i="3"/>
  <c r="I167" i="3"/>
  <c r="J167" i="3" s="1"/>
  <c r="O167" i="3" s="1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P145" i="3"/>
  <c r="E145" i="3" s="1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I113" i="3"/>
  <c r="J113" i="3" s="1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E115" i="3" l="1"/>
  <c r="J112" i="3"/>
  <c r="O115" i="3"/>
  <c r="O114" i="3"/>
  <c r="J111" i="3"/>
  <c r="I114" i="3"/>
  <c r="E114" i="3"/>
  <c r="I115" i="3"/>
  <c r="J114" i="3"/>
  <c r="J115" i="3"/>
</calcChain>
</file>

<file path=xl/sharedStrings.xml><?xml version="1.0" encoding="utf-8"?>
<sst xmlns="http://schemas.openxmlformats.org/spreadsheetml/2006/main" count="1565" uniqueCount="471">
  <si>
    <t>IOL</t>
  </si>
  <si>
    <t>Cyl</t>
  </si>
  <si>
    <t>ID</t>
  </si>
  <si>
    <t>Sph</t>
  </si>
  <si>
    <t>나이</t>
  </si>
  <si>
    <t>성명</t>
  </si>
  <si>
    <t>SE</t>
  </si>
  <si>
    <t>황덕순</t>
  </si>
  <si>
    <t>김종권</t>
  </si>
  <si>
    <t>박정재</t>
  </si>
  <si>
    <t>최종식</t>
  </si>
  <si>
    <t>김정원</t>
  </si>
  <si>
    <t>신영식</t>
  </si>
  <si>
    <t>김민정</t>
  </si>
  <si>
    <t>김영남</t>
  </si>
  <si>
    <t>한병준</t>
  </si>
  <si>
    <t>이복심</t>
  </si>
  <si>
    <t>김경순</t>
  </si>
  <si>
    <t>유영길</t>
  </si>
  <si>
    <t>서민호</t>
  </si>
  <si>
    <t>장희자</t>
  </si>
  <si>
    <t>박승춘</t>
  </si>
  <si>
    <t>한완기</t>
  </si>
  <si>
    <t>박중양</t>
  </si>
  <si>
    <t>이창휘</t>
  </si>
  <si>
    <t>노희광</t>
  </si>
  <si>
    <t>김상철</t>
  </si>
  <si>
    <t>박경자</t>
  </si>
  <si>
    <t>박태만</t>
  </si>
  <si>
    <t>이수영</t>
  </si>
  <si>
    <t>유성식</t>
  </si>
  <si>
    <t>김범태</t>
  </si>
  <si>
    <t>조규혁</t>
  </si>
  <si>
    <t>서화영</t>
  </si>
  <si>
    <t>김동문</t>
  </si>
  <si>
    <t>유기현</t>
  </si>
  <si>
    <t>이영애</t>
  </si>
  <si>
    <t>홍선호</t>
  </si>
  <si>
    <t>안정란</t>
  </si>
  <si>
    <t>정숙교</t>
  </si>
  <si>
    <t>이순란</t>
  </si>
  <si>
    <t>조수원</t>
  </si>
  <si>
    <t>조수행</t>
  </si>
  <si>
    <t>이경자</t>
  </si>
  <si>
    <t>이원성</t>
  </si>
  <si>
    <t>정진산</t>
  </si>
  <si>
    <t>권순찬</t>
  </si>
  <si>
    <t>조규봉</t>
  </si>
  <si>
    <t>임경규</t>
  </si>
  <si>
    <t>정국원</t>
  </si>
  <si>
    <t>장은혜</t>
  </si>
  <si>
    <t>조춘화</t>
  </si>
  <si>
    <t>김종열</t>
  </si>
  <si>
    <t>이신웅</t>
  </si>
  <si>
    <t>이민우</t>
  </si>
  <si>
    <t>이승도</t>
  </si>
  <si>
    <t>황봉희</t>
  </si>
  <si>
    <t>이양화</t>
  </si>
  <si>
    <t>이형길</t>
  </si>
  <si>
    <t>강수경</t>
  </si>
  <si>
    <t>김미화</t>
  </si>
  <si>
    <t>유석종</t>
  </si>
  <si>
    <t>최영희</t>
  </si>
  <si>
    <t>최동열</t>
  </si>
  <si>
    <t>조용수</t>
  </si>
  <si>
    <t>김연자</t>
  </si>
  <si>
    <t>문계주</t>
  </si>
  <si>
    <t>김종희</t>
  </si>
  <si>
    <t>최미아</t>
  </si>
  <si>
    <t>임정은</t>
  </si>
  <si>
    <t>구인자</t>
  </si>
  <si>
    <t>김경수</t>
  </si>
  <si>
    <t>박태숙</t>
  </si>
  <si>
    <t>송미석</t>
  </si>
  <si>
    <t>최옥진</t>
  </si>
  <si>
    <t>김귀성</t>
  </si>
  <si>
    <t>김현미</t>
  </si>
  <si>
    <t>최용숙</t>
  </si>
  <si>
    <t>박흥희</t>
  </si>
  <si>
    <t>김경숙</t>
  </si>
  <si>
    <t>최숙자</t>
  </si>
  <si>
    <t>황순옥</t>
  </si>
  <si>
    <t>박경희</t>
  </si>
  <si>
    <t>김인순</t>
  </si>
  <si>
    <t>박귀선</t>
  </si>
  <si>
    <t>김천석</t>
  </si>
  <si>
    <t>정영자</t>
  </si>
  <si>
    <t>김진규</t>
  </si>
  <si>
    <t>김종철</t>
  </si>
  <si>
    <t>조영부</t>
  </si>
  <si>
    <t>조유진</t>
  </si>
  <si>
    <t>유점상</t>
  </si>
  <si>
    <t>전운성</t>
  </si>
  <si>
    <t>정신재</t>
  </si>
  <si>
    <t>이병규</t>
  </si>
  <si>
    <t>전원홍</t>
  </si>
  <si>
    <t>이세현</t>
  </si>
  <si>
    <t>정낙천</t>
  </si>
  <si>
    <t>오예순</t>
  </si>
  <si>
    <t>김기평</t>
  </si>
  <si>
    <t>강상균</t>
  </si>
  <si>
    <t>임옥순</t>
  </si>
  <si>
    <t>도영희</t>
  </si>
  <si>
    <t>윤보일</t>
  </si>
  <si>
    <t>강병호</t>
  </si>
  <si>
    <t>이석만</t>
  </si>
  <si>
    <t>김진복</t>
  </si>
  <si>
    <t>김순희</t>
  </si>
  <si>
    <t>최진숙</t>
  </si>
  <si>
    <t>김화겸</t>
  </si>
  <si>
    <t>설민순</t>
  </si>
  <si>
    <t>김기성</t>
  </si>
  <si>
    <t>문영금</t>
  </si>
  <si>
    <t>정민향</t>
  </si>
  <si>
    <t>송성자</t>
  </si>
  <si>
    <t>강금순</t>
  </si>
  <si>
    <t>박현기</t>
  </si>
  <si>
    <t>최병훈</t>
  </si>
  <si>
    <t>천재권</t>
  </si>
  <si>
    <t>백병권</t>
  </si>
  <si>
    <t>김남임</t>
  </si>
  <si>
    <t>조경애</t>
  </si>
  <si>
    <t>이동연</t>
  </si>
  <si>
    <t>김혜경</t>
  </si>
  <si>
    <t>Prediction error</t>
  </si>
  <si>
    <t>Target Refraction</t>
  </si>
  <si>
    <t>IOL Diopter</t>
  </si>
  <si>
    <t xml:space="preserve">F106529 </t>
  </si>
  <si>
    <t>70050220</t>
  </si>
  <si>
    <t xml:space="preserve">C038674 </t>
  </si>
  <si>
    <t>70497272</t>
  </si>
  <si>
    <t xml:space="preserve">F104488 </t>
  </si>
  <si>
    <t xml:space="preserve">C023801 </t>
  </si>
  <si>
    <t>70677863</t>
  </si>
  <si>
    <t>70663382</t>
  </si>
  <si>
    <t>70298971</t>
  </si>
  <si>
    <t xml:space="preserve">D022126 </t>
  </si>
  <si>
    <t>70239693</t>
  </si>
  <si>
    <t>50845217</t>
  </si>
  <si>
    <t>50848054</t>
  </si>
  <si>
    <t>50845802</t>
  </si>
  <si>
    <t>50848446</t>
  </si>
  <si>
    <t>50848099</t>
  </si>
  <si>
    <t>50845707</t>
  </si>
  <si>
    <t>50844859</t>
  </si>
  <si>
    <t>50847752</t>
  </si>
  <si>
    <t>50841290</t>
  </si>
  <si>
    <t>50843122</t>
  </si>
  <si>
    <t>50842068</t>
  </si>
  <si>
    <t>50843644</t>
  </si>
  <si>
    <t>50843213</t>
  </si>
  <si>
    <t>50843878</t>
  </si>
  <si>
    <t>50844529</t>
  </si>
  <si>
    <t>50843803</t>
  </si>
  <si>
    <t>50841628</t>
  </si>
  <si>
    <t>50844383</t>
  </si>
  <si>
    <t>50842308</t>
  </si>
  <si>
    <t>50837804</t>
  </si>
  <si>
    <t>50839168</t>
  </si>
  <si>
    <t>50840263</t>
  </si>
  <si>
    <t>50841093</t>
  </si>
  <si>
    <t>50840407</t>
  </si>
  <si>
    <t>50839926</t>
  </si>
  <si>
    <t>50838585</t>
  </si>
  <si>
    <t>50837415</t>
  </si>
  <si>
    <t>50840697</t>
  </si>
  <si>
    <t>50840113</t>
  </si>
  <si>
    <t>50840970</t>
  </si>
  <si>
    <t>50835873</t>
  </si>
  <si>
    <t>50826982</t>
  </si>
  <si>
    <t>50826722</t>
  </si>
  <si>
    <t>50819420</t>
  </si>
  <si>
    <t>50832257</t>
  </si>
  <si>
    <t>50836298</t>
  </si>
  <si>
    <t>50832922</t>
  </si>
  <si>
    <t>50806033</t>
  </si>
  <si>
    <t>50835071</t>
  </si>
  <si>
    <t>50836887</t>
  </si>
  <si>
    <t>50831501</t>
  </si>
  <si>
    <t>50701700</t>
  </si>
  <si>
    <t>50674562</t>
  </si>
  <si>
    <t>50800865</t>
  </si>
  <si>
    <t>50771939</t>
  </si>
  <si>
    <t>50772734</t>
  </si>
  <si>
    <t>50766024</t>
  </si>
  <si>
    <t>50738140</t>
  </si>
  <si>
    <t>50803074</t>
  </si>
  <si>
    <t>50735223</t>
  </si>
  <si>
    <t>50652671</t>
  </si>
  <si>
    <t>50494945</t>
  </si>
  <si>
    <t>50365265</t>
  </si>
  <si>
    <t>50307983</t>
  </si>
  <si>
    <t>50402442</t>
  </si>
  <si>
    <t>50631508</t>
  </si>
  <si>
    <t>50612067</t>
  </si>
  <si>
    <t>50546133</t>
  </si>
  <si>
    <t>50215072</t>
  </si>
  <si>
    <t>50038736</t>
  </si>
  <si>
    <t>50271641</t>
  </si>
  <si>
    <t>50138216</t>
  </si>
  <si>
    <t>50521349 </t>
  </si>
  <si>
    <t xml:space="preserve">H002351 </t>
  </si>
  <si>
    <t>Eyhance</t>
  </si>
  <si>
    <t>40cm</t>
  </si>
  <si>
    <t>Symfony</t>
  </si>
  <si>
    <t>UCVA</t>
  </si>
  <si>
    <t>BCVA</t>
  </si>
  <si>
    <t>H023854</t>
  </si>
  <si>
    <t>D126350</t>
  </si>
  <si>
    <t>E011043</t>
  </si>
  <si>
    <t>A046812</t>
  </si>
  <si>
    <t>66cm</t>
  </si>
  <si>
    <t>D059125</t>
  </si>
  <si>
    <t>A108507</t>
  </si>
  <si>
    <t>POD 3Months</t>
    <phoneticPr fontId="3" type="noConversion"/>
  </si>
  <si>
    <t>Pre Op Baseline</t>
    <phoneticPr fontId="3" type="noConversion"/>
  </si>
  <si>
    <t>절대값</t>
    <phoneticPr fontId="3" type="noConversion"/>
  </si>
  <si>
    <t>Eyhance</t>
    <phoneticPr fontId="3" type="noConversion"/>
  </si>
  <si>
    <t>우안1 좌안2</t>
    <phoneticPr fontId="3" type="noConversion"/>
  </si>
  <si>
    <t>남1 여2</t>
    <phoneticPr fontId="3" type="noConversion"/>
  </si>
  <si>
    <t>술전</t>
    <phoneticPr fontId="3" type="noConversion"/>
  </si>
  <si>
    <t>술후 3개월</t>
    <phoneticPr fontId="3" type="noConversion"/>
  </si>
  <si>
    <t>평균</t>
    <phoneticPr fontId="3" type="noConversion"/>
  </si>
  <si>
    <t>표준편차</t>
    <phoneticPr fontId="3" type="noConversion"/>
  </si>
  <si>
    <t>F-검정: 분산에 대한 두 집단</t>
  </si>
  <si>
    <t>평균</t>
  </si>
  <si>
    <t>분산</t>
  </si>
  <si>
    <t>관측수</t>
  </si>
  <si>
    <t>자유도</t>
  </si>
  <si>
    <t>F 비</t>
  </si>
  <si>
    <t>P(F&lt;=f) 단측 검정</t>
  </si>
  <si>
    <t>F 기각치: 단측 검정</t>
  </si>
  <si>
    <t>Eyhance</t>
    <phoneticPr fontId="3" type="noConversion"/>
  </si>
  <si>
    <t>Symfony</t>
    <phoneticPr fontId="3" type="noConversion"/>
  </si>
  <si>
    <t>t-검정: 이분산 가정 두 집단</t>
  </si>
  <si>
    <t>가설 평균차</t>
  </si>
  <si>
    <t>t 통계량</t>
  </si>
  <si>
    <t>P(T&lt;=t) 단측 검정</t>
  </si>
  <si>
    <t>t 기각치 단측 검정</t>
  </si>
  <si>
    <t>P(T&lt;=t) 양측 검정</t>
  </si>
  <si>
    <t>t 기각치 양측 검정</t>
  </si>
  <si>
    <t>t-검정: 등분산 가정 두 집단</t>
  </si>
  <si>
    <t>공동(Pooled) 분산</t>
  </si>
  <si>
    <t>수정</t>
    <phoneticPr fontId="3" type="noConversion"/>
  </si>
  <si>
    <t>수정</t>
    <phoneticPr fontId="3" type="noConversion"/>
  </si>
  <si>
    <t>RE &gt; 0.5 D, &lt; 0.5D</t>
    <phoneticPr fontId="3" type="noConversion"/>
  </si>
  <si>
    <t>RE within ± 0.5 D</t>
    <phoneticPr fontId="3" type="noConversion"/>
  </si>
  <si>
    <r>
      <t>t</t>
    </r>
    <r>
      <rPr>
        <sz val="11"/>
        <color rgb="FF000000"/>
        <rFont val="맑은 고딕"/>
        <family val="3"/>
        <charset val="129"/>
      </rPr>
      <t>otal</t>
    </r>
    <phoneticPr fontId="3" type="noConversion"/>
  </si>
  <si>
    <r>
      <t>P</t>
    </r>
    <r>
      <rPr>
        <sz val="11"/>
        <color rgb="FF000000"/>
        <rFont val="맑은 고딕"/>
        <family val="3"/>
        <charset val="129"/>
      </rPr>
      <t>-value</t>
    </r>
    <phoneticPr fontId="3" type="noConversion"/>
  </si>
  <si>
    <t>Chi-test</t>
    <phoneticPr fontId="3" type="noConversion"/>
  </si>
  <si>
    <t>SYMFONY</t>
    <phoneticPr fontId="13" type="noConversion"/>
  </si>
  <si>
    <t>Preop.</t>
    <phoneticPr fontId="13" type="noConversion"/>
  </si>
  <si>
    <t>SYMFONY Postop.</t>
    <phoneticPr fontId="13" type="noConversion"/>
  </si>
  <si>
    <t>EYHANCE Postop.</t>
    <phoneticPr fontId="13" type="noConversion"/>
  </si>
  <si>
    <t>OD=1</t>
    <phoneticPr fontId="13" type="noConversion"/>
  </si>
  <si>
    <t>OSI</t>
    <phoneticPr fontId="13" type="noConversion"/>
  </si>
  <si>
    <t xml:space="preserve">MTF cutoff </t>
  </si>
  <si>
    <t>Strehl ratio</t>
    <phoneticPr fontId="13" type="noConversion"/>
  </si>
  <si>
    <t xml:space="preserve">D126350 </t>
  </si>
  <si>
    <t>A108507</t>
    <phoneticPr fontId="13" type="noConversion"/>
  </si>
  <si>
    <t xml:space="preserve">E011043 </t>
  </si>
  <si>
    <t xml:space="preserve">A046812 </t>
  </si>
  <si>
    <t xml:space="preserve">D059125 </t>
  </si>
  <si>
    <t>ZXR00</t>
    <phoneticPr fontId="3" type="noConversion"/>
  </si>
  <si>
    <t>ICB00</t>
    <phoneticPr fontId="3" type="noConversion"/>
  </si>
  <si>
    <t xml:space="preserve">참고자료 </t>
    <phoneticPr fontId="3" type="noConversion"/>
  </si>
  <si>
    <t>만들어야 하는 것</t>
    <phoneticPr fontId="3" type="noConversion"/>
  </si>
  <si>
    <t>세로축을 0.0이 위로 0.5가 아래로 가게 해주세요</t>
    <phoneticPr fontId="3" type="noConversion"/>
  </si>
  <si>
    <t>세록축은 참고자료와 동일</t>
    <phoneticPr fontId="3" type="noConversion"/>
  </si>
  <si>
    <t>가로축은 Defocus (D)</t>
    <phoneticPr fontId="3" type="noConversion"/>
  </si>
  <si>
    <t xml:space="preserve"> level이란 단어는 빼기 </t>
    <phoneticPr fontId="3" type="noConversion"/>
  </si>
  <si>
    <t>ZXR00 이 실선, ICB00이 점선</t>
    <phoneticPr fontId="3" type="noConversion"/>
  </si>
  <si>
    <t>Pre Op Baseline</t>
    <phoneticPr fontId="19" type="noConversion"/>
  </si>
  <si>
    <t>#1M</t>
    <phoneticPr fontId="19" type="noConversion"/>
  </si>
  <si>
    <t>실제론 1주)</t>
    <phoneticPr fontId="13" type="noConversion"/>
  </si>
  <si>
    <t>#3M</t>
    <phoneticPr fontId="19" type="noConversion"/>
  </si>
  <si>
    <t>(실제론 1달)</t>
    <phoneticPr fontId="13" type="noConversion"/>
  </si>
  <si>
    <t>전신질환여부</t>
    <phoneticPr fontId="13" type="noConversion"/>
  </si>
  <si>
    <t>Refraction</t>
    <phoneticPr fontId="19" type="noConversion"/>
  </si>
  <si>
    <t>Target Refraction</t>
    <phoneticPr fontId="13" type="noConversion"/>
  </si>
  <si>
    <t>Vision</t>
    <phoneticPr fontId="19" type="noConversion"/>
  </si>
  <si>
    <t>Prediction error</t>
    <phoneticPr fontId="13" type="noConversion"/>
  </si>
  <si>
    <t>ID</t>
    <phoneticPr fontId="19" type="noConversion"/>
  </si>
  <si>
    <t>OD/OS</t>
    <phoneticPr fontId="19" type="noConversion"/>
  </si>
  <si>
    <t>IOL</t>
    <phoneticPr fontId="13" type="noConversion"/>
  </si>
  <si>
    <t>성명</t>
    <phoneticPr fontId="19" type="noConversion"/>
  </si>
  <si>
    <t>나이</t>
    <phoneticPr fontId="19" type="noConversion"/>
  </si>
  <si>
    <t>성별</t>
    <phoneticPr fontId="19" type="noConversion"/>
  </si>
  <si>
    <t>OP Date</t>
    <phoneticPr fontId="19" type="noConversion"/>
  </si>
  <si>
    <t>Sph</t>
    <phoneticPr fontId="19" type="noConversion"/>
  </si>
  <si>
    <t>Cyl</t>
    <phoneticPr fontId="19" type="noConversion"/>
  </si>
  <si>
    <t>SE</t>
    <phoneticPr fontId="19" type="noConversion"/>
  </si>
  <si>
    <t>Haigis</t>
    <phoneticPr fontId="19" type="noConversion"/>
  </si>
  <si>
    <t>IOL Diopter</t>
    <phoneticPr fontId="13" type="noConversion"/>
  </si>
  <si>
    <t>UCVA</t>
    <phoneticPr fontId="19" type="noConversion"/>
  </si>
  <si>
    <t>BCVA</t>
    <phoneticPr fontId="19" type="noConversion"/>
  </si>
  <si>
    <t>40cm</t>
    <phoneticPr fontId="19" type="noConversion"/>
  </si>
  <si>
    <t>66cm</t>
    <phoneticPr fontId="19" type="noConversion"/>
  </si>
  <si>
    <t>33cm</t>
    <phoneticPr fontId="19" type="noConversion"/>
  </si>
  <si>
    <t>60cm</t>
    <phoneticPr fontId="19" type="noConversion"/>
  </si>
  <si>
    <t>80cm</t>
    <phoneticPr fontId="19" type="noConversion"/>
  </si>
  <si>
    <t>당뇨</t>
    <phoneticPr fontId="13" type="noConversion"/>
  </si>
  <si>
    <t>고혈압</t>
    <phoneticPr fontId="13" type="noConversion"/>
  </si>
  <si>
    <t>기타질환
1년이내 진단받은질환</t>
    <phoneticPr fontId="13" type="noConversion"/>
  </si>
  <si>
    <t>H023854</t>
    <phoneticPr fontId="13" type="noConversion"/>
  </si>
  <si>
    <t>Eyhance</t>
    <phoneticPr fontId="13" type="noConversion"/>
  </si>
  <si>
    <t xml:space="preserve">F106529 </t>
    <phoneticPr fontId="13" type="noConversion"/>
  </si>
  <si>
    <t xml:space="preserve">F104488 </t>
    <phoneticPr fontId="13" type="noConversion"/>
  </si>
  <si>
    <t xml:space="preserve">D022126 </t>
    <phoneticPr fontId="13" type="noConversion"/>
  </si>
  <si>
    <t xml:space="preserve">C038674 </t>
    <phoneticPr fontId="13" type="noConversion"/>
  </si>
  <si>
    <t xml:space="preserve">C023801 </t>
    <phoneticPr fontId="13" type="noConversion"/>
  </si>
  <si>
    <t>70677863</t>
    <phoneticPr fontId="13" type="noConversion"/>
  </si>
  <si>
    <t>70663382</t>
    <phoneticPr fontId="13" type="noConversion"/>
  </si>
  <si>
    <t>0.8-</t>
    <phoneticPr fontId="13" type="noConversion"/>
  </si>
  <si>
    <t>70497272</t>
    <phoneticPr fontId="13" type="noConversion"/>
  </si>
  <si>
    <t>1.0-</t>
    <phoneticPr fontId="13" type="noConversion"/>
  </si>
  <si>
    <t>70298971</t>
    <phoneticPr fontId="13" type="noConversion"/>
  </si>
  <si>
    <t>70239693</t>
    <phoneticPr fontId="13" type="noConversion"/>
  </si>
  <si>
    <t>70050220</t>
    <phoneticPr fontId="13" type="noConversion"/>
  </si>
  <si>
    <t>N-S</t>
    <phoneticPr fontId="13" type="noConversion"/>
  </si>
  <si>
    <t>50848446</t>
    <phoneticPr fontId="13" type="noConversion"/>
  </si>
  <si>
    <t>0.9-</t>
    <phoneticPr fontId="13" type="noConversion"/>
  </si>
  <si>
    <t>50848099</t>
    <phoneticPr fontId="13" type="noConversion"/>
  </si>
  <si>
    <t>50848054</t>
    <phoneticPr fontId="13" type="noConversion"/>
  </si>
  <si>
    <t>50847752</t>
    <phoneticPr fontId="13" type="noConversion"/>
  </si>
  <si>
    <t>no shadow</t>
    <phoneticPr fontId="13" type="noConversion"/>
  </si>
  <si>
    <t>50845802</t>
    <phoneticPr fontId="13" type="noConversion"/>
  </si>
  <si>
    <t>50845707</t>
    <phoneticPr fontId="13" type="noConversion"/>
  </si>
  <si>
    <t>50845217</t>
    <phoneticPr fontId="13" type="noConversion"/>
  </si>
  <si>
    <t>50844957</t>
    <phoneticPr fontId="13" type="noConversion"/>
  </si>
  <si>
    <t>이후남</t>
  </si>
  <si>
    <t>50844859</t>
    <phoneticPr fontId="13" type="noConversion"/>
  </si>
  <si>
    <t>50844609</t>
    <phoneticPr fontId="13" type="noConversion"/>
  </si>
  <si>
    <t>리수옥</t>
  </si>
  <si>
    <t>50844529</t>
    <phoneticPr fontId="13" type="noConversion"/>
  </si>
  <si>
    <t>50844383</t>
    <phoneticPr fontId="13" type="noConversion"/>
  </si>
  <si>
    <t>50843878</t>
    <phoneticPr fontId="13" type="noConversion"/>
  </si>
  <si>
    <t>50843803</t>
    <phoneticPr fontId="19" type="noConversion"/>
  </si>
  <si>
    <t>50843644</t>
    <phoneticPr fontId="13" type="noConversion"/>
  </si>
  <si>
    <t>50843213</t>
    <phoneticPr fontId="13" type="noConversion"/>
  </si>
  <si>
    <t>50843122</t>
    <phoneticPr fontId="19" type="noConversion"/>
  </si>
  <si>
    <t>50842308</t>
    <phoneticPr fontId="13" type="noConversion"/>
  </si>
  <si>
    <t>50842068</t>
    <phoneticPr fontId="13" type="noConversion"/>
  </si>
  <si>
    <t>50841628</t>
    <phoneticPr fontId="19" type="noConversion"/>
  </si>
  <si>
    <t>50841290</t>
    <phoneticPr fontId="13" type="noConversion"/>
  </si>
  <si>
    <t>50841093</t>
    <phoneticPr fontId="13" type="noConversion"/>
  </si>
  <si>
    <t>50840970</t>
    <phoneticPr fontId="13" type="noConversion"/>
  </si>
  <si>
    <t>0.7-</t>
    <phoneticPr fontId="13" type="noConversion"/>
  </si>
  <si>
    <t>50840697</t>
    <phoneticPr fontId="19" type="noConversion"/>
  </si>
  <si>
    <t>50840407</t>
    <phoneticPr fontId="13" type="noConversion"/>
  </si>
  <si>
    <t>50840263</t>
    <phoneticPr fontId="13" type="noConversion"/>
  </si>
  <si>
    <t>50840113</t>
    <phoneticPr fontId="13" type="noConversion"/>
  </si>
  <si>
    <t>50839926</t>
    <phoneticPr fontId="13" type="noConversion"/>
  </si>
  <si>
    <t>50839168</t>
    <phoneticPr fontId="13" type="noConversion"/>
  </si>
  <si>
    <t>50838585</t>
    <phoneticPr fontId="13" type="noConversion"/>
  </si>
  <si>
    <t>50837804</t>
    <phoneticPr fontId="13" type="noConversion"/>
  </si>
  <si>
    <t>50837415</t>
    <phoneticPr fontId="13" type="noConversion"/>
  </si>
  <si>
    <t>50836887</t>
    <phoneticPr fontId="13" type="noConversion"/>
  </si>
  <si>
    <t>50836298</t>
    <phoneticPr fontId="13" type="noConversion"/>
  </si>
  <si>
    <t>50835873</t>
    <phoneticPr fontId="13" type="noConversion"/>
  </si>
  <si>
    <t>50835071</t>
    <phoneticPr fontId="13" type="noConversion"/>
  </si>
  <si>
    <t>50832922</t>
    <phoneticPr fontId="13" type="noConversion"/>
  </si>
  <si>
    <t>50832257</t>
    <phoneticPr fontId="13" type="noConversion"/>
  </si>
  <si>
    <t>50831501</t>
    <phoneticPr fontId="13" type="noConversion"/>
  </si>
  <si>
    <t>50826982</t>
    <phoneticPr fontId="13" type="noConversion"/>
  </si>
  <si>
    <t>50826722</t>
    <phoneticPr fontId="13" type="noConversion"/>
  </si>
  <si>
    <t>50819420</t>
    <phoneticPr fontId="13" type="noConversion"/>
  </si>
  <si>
    <t>50806033</t>
    <phoneticPr fontId="13" type="noConversion"/>
  </si>
  <si>
    <t>50803074</t>
    <phoneticPr fontId="13" type="noConversion"/>
  </si>
  <si>
    <t>50800865</t>
    <phoneticPr fontId="13" type="noConversion"/>
  </si>
  <si>
    <t>50772734</t>
    <phoneticPr fontId="13" type="noConversion"/>
  </si>
  <si>
    <t>50771939</t>
    <phoneticPr fontId="13" type="noConversion"/>
  </si>
  <si>
    <t>50766024</t>
    <phoneticPr fontId="13" type="noConversion"/>
  </si>
  <si>
    <t>50761040</t>
    <phoneticPr fontId="13" type="noConversion"/>
  </si>
  <si>
    <t>김선준</t>
  </si>
  <si>
    <t>50739922</t>
    <phoneticPr fontId="13" type="noConversion"/>
  </si>
  <si>
    <t>이연화</t>
  </si>
  <si>
    <t>50738140</t>
    <phoneticPr fontId="13" type="noConversion"/>
  </si>
  <si>
    <t>50735223</t>
    <phoneticPr fontId="13" type="noConversion"/>
  </si>
  <si>
    <t>50701700</t>
    <phoneticPr fontId="13" type="noConversion"/>
  </si>
  <si>
    <t>50674562</t>
    <phoneticPr fontId="13" type="noConversion"/>
  </si>
  <si>
    <t>50652671</t>
    <phoneticPr fontId="13" type="noConversion"/>
  </si>
  <si>
    <t>50631508</t>
    <phoneticPr fontId="13" type="noConversion"/>
  </si>
  <si>
    <t>50612067</t>
    <phoneticPr fontId="13" type="noConversion"/>
  </si>
  <si>
    <t>50546133</t>
    <phoneticPr fontId="13" type="noConversion"/>
  </si>
  <si>
    <t>50494945</t>
    <phoneticPr fontId="13" type="noConversion"/>
  </si>
  <si>
    <t>50469235</t>
    <phoneticPr fontId="13" type="noConversion"/>
  </si>
  <si>
    <t>손보경</t>
  </si>
  <si>
    <t>50469235</t>
  </si>
  <si>
    <t>50403585</t>
    <phoneticPr fontId="13" type="noConversion"/>
  </si>
  <si>
    <t>오세택</t>
  </si>
  <si>
    <t>50402442</t>
    <phoneticPr fontId="13" type="noConversion"/>
  </si>
  <si>
    <t>50402442</t>
    <phoneticPr fontId="19" type="noConversion"/>
  </si>
  <si>
    <t>50365265</t>
    <phoneticPr fontId="13" type="noConversion"/>
  </si>
  <si>
    <t>50307983</t>
    <phoneticPr fontId="13" type="noConversion"/>
  </si>
  <si>
    <t>50271641</t>
    <phoneticPr fontId="13" type="noConversion"/>
  </si>
  <si>
    <t>50271641</t>
    <phoneticPr fontId="19" type="noConversion"/>
  </si>
  <si>
    <t>50215072</t>
    <phoneticPr fontId="13" type="noConversion"/>
  </si>
  <si>
    <t>50138216</t>
    <phoneticPr fontId="13" type="noConversion"/>
  </si>
  <si>
    <t>50038736</t>
    <phoneticPr fontId="13" type="noConversion"/>
  </si>
  <si>
    <t>김기성</t>
    <phoneticPr fontId="13" type="noConversion"/>
  </si>
  <si>
    <t>송하자</t>
    <phoneticPr fontId="13" type="noConversion"/>
  </si>
  <si>
    <t>서주석</t>
    <phoneticPr fontId="13" type="noConversion"/>
  </si>
  <si>
    <t>고수명</t>
    <phoneticPr fontId="13" type="noConversion"/>
  </si>
  <si>
    <t>안도윤</t>
    <phoneticPr fontId="13" type="noConversion"/>
  </si>
  <si>
    <t>유기현</t>
    <phoneticPr fontId="13" type="noConversion"/>
  </si>
  <si>
    <t>홍선호</t>
    <phoneticPr fontId="13" type="noConversion"/>
  </si>
  <si>
    <t>0.6-</t>
    <phoneticPr fontId="13" type="noConversion"/>
  </si>
  <si>
    <t>서화영</t>
    <phoneticPr fontId="13" type="noConversion"/>
  </si>
  <si>
    <t>한병준</t>
    <phoneticPr fontId="13" type="noConversion"/>
  </si>
  <si>
    <t>황덕순</t>
    <phoneticPr fontId="13" type="noConversion"/>
  </si>
  <si>
    <t>유영혜</t>
    <phoneticPr fontId="13" type="noConversion"/>
  </si>
  <si>
    <t>구인자</t>
    <phoneticPr fontId="13" type="noConversion"/>
  </si>
  <si>
    <t>고춘례</t>
    <phoneticPr fontId="13" type="noConversion"/>
  </si>
  <si>
    <t>송미석</t>
    <phoneticPr fontId="13" type="noConversion"/>
  </si>
  <si>
    <t>이월자</t>
    <phoneticPr fontId="13" type="noConversion"/>
  </si>
  <si>
    <t xml:space="preserve">H002351 </t>
    <phoneticPr fontId="13" type="noConversion"/>
  </si>
  <si>
    <t>Symfony</t>
    <phoneticPr fontId="13" type="noConversion"/>
  </si>
  <si>
    <t>조유진</t>
    <phoneticPr fontId="13" type="noConversion"/>
  </si>
  <si>
    <t>E011043</t>
    <phoneticPr fontId="13" type="noConversion"/>
  </si>
  <si>
    <t>박경희</t>
    <phoneticPr fontId="13" type="noConversion"/>
  </si>
  <si>
    <t>D126350</t>
    <phoneticPr fontId="13" type="noConversion"/>
  </si>
  <si>
    <t>최숙자</t>
    <phoneticPr fontId="13" type="noConversion"/>
  </si>
  <si>
    <t>D059125</t>
    <phoneticPr fontId="13" type="noConversion"/>
  </si>
  <si>
    <t>김진규</t>
    <phoneticPr fontId="13" type="noConversion"/>
  </si>
  <si>
    <t>A046812</t>
    <phoneticPr fontId="13" type="noConversion"/>
  </si>
  <si>
    <t>정영자</t>
    <phoneticPr fontId="13" type="noConversion"/>
  </si>
  <si>
    <t>조경애</t>
    <phoneticPr fontId="13" type="noConversion"/>
  </si>
  <si>
    <t>최종식</t>
    <phoneticPr fontId="13" type="noConversion"/>
  </si>
  <si>
    <t>0.4-</t>
    <phoneticPr fontId="13" type="noConversion"/>
  </si>
  <si>
    <t>박정재</t>
    <phoneticPr fontId="13" type="noConversion"/>
  </si>
  <si>
    <t>이경자</t>
    <phoneticPr fontId="13" type="noConversion"/>
  </si>
  <si>
    <t>이창휘</t>
    <phoneticPr fontId="13" type="noConversion"/>
  </si>
  <si>
    <t>김경숙</t>
    <phoneticPr fontId="13" type="noConversion"/>
  </si>
  <si>
    <t>김천석</t>
    <phoneticPr fontId="13" type="noConversion"/>
  </si>
  <si>
    <t>김인순</t>
    <phoneticPr fontId="13" type="noConversion"/>
  </si>
  <si>
    <t>최병훈</t>
    <phoneticPr fontId="13" type="noConversion"/>
  </si>
  <si>
    <t>강병호</t>
    <phoneticPr fontId="13" type="noConversion"/>
  </si>
  <si>
    <t>김영남</t>
    <phoneticPr fontId="13" type="noConversion"/>
  </si>
  <si>
    <t>이석만</t>
    <phoneticPr fontId="13" type="noConversion"/>
  </si>
  <si>
    <t>도영희</t>
    <phoneticPr fontId="13" type="noConversion"/>
  </si>
  <si>
    <t>김종권</t>
    <phoneticPr fontId="13" type="noConversion"/>
  </si>
  <si>
    <t>강상균</t>
    <phoneticPr fontId="13" type="noConversion"/>
  </si>
  <si>
    <t>박흥희</t>
    <phoneticPr fontId="13" type="noConversion"/>
  </si>
  <si>
    <t>설민순</t>
    <phoneticPr fontId="13" type="noConversion"/>
  </si>
  <si>
    <t>김경순</t>
    <phoneticPr fontId="13" type="noConversion"/>
  </si>
  <si>
    <t>김정원</t>
    <phoneticPr fontId="13" type="noConversion"/>
  </si>
  <si>
    <t>천재권</t>
    <phoneticPr fontId="13" type="noConversion"/>
  </si>
  <si>
    <t>이영애</t>
    <phoneticPr fontId="13" type="noConversion"/>
  </si>
  <si>
    <t>박태만</t>
    <phoneticPr fontId="13" type="noConversion"/>
  </si>
  <si>
    <t>임옥순</t>
    <phoneticPr fontId="13" type="noConversion"/>
  </si>
  <si>
    <t>문영금</t>
    <phoneticPr fontId="13" type="noConversion"/>
  </si>
  <si>
    <t>강금순</t>
    <phoneticPr fontId="13" type="noConversion"/>
  </si>
  <si>
    <t>윤보일</t>
    <phoneticPr fontId="13" type="noConversion"/>
  </si>
  <si>
    <t>백병권</t>
    <phoneticPr fontId="13" type="noConversion"/>
  </si>
  <si>
    <t>1.00-</t>
    <phoneticPr fontId="13" type="noConversion"/>
  </si>
  <si>
    <t>김기평</t>
    <phoneticPr fontId="13" type="noConversion"/>
  </si>
  <si>
    <t>김남임</t>
    <phoneticPr fontId="13" type="noConversion"/>
  </si>
  <si>
    <t>김진복</t>
    <phoneticPr fontId="13" type="noConversion"/>
  </si>
  <si>
    <t>0.80-</t>
    <phoneticPr fontId="13" type="noConversion"/>
  </si>
  <si>
    <t>정민향</t>
    <phoneticPr fontId="13" type="noConversion"/>
  </si>
  <si>
    <t>김순희</t>
    <phoneticPr fontId="13" type="noConversion"/>
  </si>
  <si>
    <t>송성자</t>
    <phoneticPr fontId="13" type="noConversion"/>
  </si>
  <si>
    <t>이동연</t>
    <phoneticPr fontId="13" type="noConversion"/>
  </si>
  <si>
    <t>김혜경</t>
    <phoneticPr fontId="13" type="noConversion"/>
  </si>
  <si>
    <t>김화겸</t>
    <phoneticPr fontId="13" type="noConversion"/>
  </si>
  <si>
    <t>박현기</t>
    <phoneticPr fontId="13" type="noConversion"/>
  </si>
  <si>
    <t>최진숙</t>
    <phoneticPr fontId="13" type="noConversion"/>
  </si>
  <si>
    <t>Comparison between an extended depth of focus intraocular lens (Tecnis® Symfony® ZXR00) and a new monofocal intraocular lens enhanced for intermediate vision (Tecnis® Eyhance® ICB00)</t>
    <phoneticPr fontId="3" type="noConversion"/>
  </si>
  <si>
    <t>Kim's Eye Hospital, Konyang University College of Medicine 
136 Youngshinro, Youngdeungpo-Gu, Seoul, Republic of Korea, 07301</t>
    <phoneticPr fontId="3" type="noConversion"/>
  </si>
  <si>
    <t>Yisang Yoon, MD, Young Joon Jeon, MD, Tae-im Kim, MD,PhD, and Kyungmin Koh, MD, PhD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</si>
</sst>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0_ "/>
    <numFmt numFmtId="177" formatCode="0.00_);[Red]\(0.00\)"/>
    <numFmt numFmtId="178" formatCode="0.00;[Red]0.00"/>
    <numFmt numFmtId="179" formatCode="0.0_ "/>
    <numFmt numFmtId="180" formatCode="0.000"/>
  </numFmts>
  <fonts count="26">
    <font>
      <sz val="11"/>
      <color rgb="FF000000"/>
      <name val="맑은 고딕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맑은 고딕"/>
      <family val="3"/>
      <charset val="129"/>
    </font>
    <font>
      <sz val="10"/>
      <color rgb="FF000000"/>
      <name val="Arial Unicode MS"/>
    </font>
    <font>
      <b/>
      <sz val="1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333333"/>
      <name val="Arial"/>
      <family val="2"/>
    </font>
    <font>
      <b/>
      <sz val="9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333333"/>
      <name val="Arial"/>
      <family val="2"/>
    </font>
    <font>
      <sz val="9"/>
      <color theme="1"/>
      <name val="Arial Unicode MS"/>
      <family val="2"/>
    </font>
    <font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DA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 applyNumberForma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6" fontId="1" fillId="6" borderId="0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8" fillId="6" borderId="0" xfId="0" applyNumberFormat="1" applyFont="1" applyFill="1" applyAlignment="1">
      <alignment horizontal="center" vertical="center"/>
    </xf>
    <xf numFmtId="0" fontId="4" fillId="6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176" fontId="4" fillId="6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/>
    </xf>
    <xf numFmtId="0" fontId="1" fillId="4" borderId="0" xfId="0" applyNumberFormat="1" applyFont="1" applyFill="1" applyBorder="1" applyAlignment="1">
      <alignment vertical="center"/>
    </xf>
    <xf numFmtId="176" fontId="1" fillId="4" borderId="0" xfId="0" applyNumberFormat="1" applyFont="1" applyFill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76" fontId="4" fillId="6" borderId="0" xfId="0" applyNumberFormat="1" applyFont="1" applyFill="1" applyAlignment="1">
      <alignment horizontal="center" vertical="center"/>
    </xf>
    <xf numFmtId="176" fontId="4" fillId="8" borderId="0" xfId="0" applyNumberFormat="1" applyFont="1" applyFill="1" applyAlignment="1">
      <alignment horizontal="center" vertical="center"/>
    </xf>
    <xf numFmtId="176" fontId="4" fillId="8" borderId="0" xfId="0" applyNumberFormat="1" applyFont="1" applyFill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 wrapText="1"/>
    </xf>
    <xf numFmtId="0" fontId="4" fillId="11" borderId="2" xfId="0" applyNumberFormat="1" applyFont="1" applyFill="1" applyBorder="1" applyAlignment="1">
      <alignment horizontal="center" vertical="center" wrapText="1"/>
    </xf>
    <xf numFmtId="176" fontId="4" fillId="11" borderId="2" xfId="0" applyNumberFormat="1" applyFont="1" applyFill="1" applyBorder="1" applyAlignment="1">
      <alignment horizontal="center" vertical="center" wrapText="1"/>
    </xf>
    <xf numFmtId="176" fontId="5" fillId="11" borderId="2" xfId="0" applyNumberFormat="1" applyFont="1" applyFill="1" applyBorder="1" applyAlignment="1">
      <alignment horizontal="center" vertical="center" wrapText="1"/>
    </xf>
    <xf numFmtId="0" fontId="1" fillId="11" borderId="0" xfId="0" applyNumberFormat="1" applyFont="1" applyFill="1" applyBorder="1" applyAlignment="1">
      <alignment vertical="center" wrapText="1"/>
    </xf>
    <xf numFmtId="176" fontId="1" fillId="11" borderId="1" xfId="0" applyNumberFormat="1" applyFont="1" applyFill="1" applyBorder="1" applyAlignment="1">
      <alignment horizontal="center" vertical="center" wrapText="1"/>
    </xf>
    <xf numFmtId="176" fontId="1" fillId="11" borderId="2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11" borderId="2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11" borderId="2" xfId="0" applyNumberFormat="1" applyFont="1" applyFill="1" applyBorder="1" applyAlignment="1">
      <alignment horizontal="center" vertical="center" wrapText="1"/>
    </xf>
    <xf numFmtId="177" fontId="4" fillId="4" borderId="0" xfId="0" applyNumberFormat="1" applyFont="1" applyFill="1" applyAlignment="1">
      <alignment horizontal="center" vertical="center"/>
    </xf>
    <xf numFmtId="177" fontId="4" fillId="6" borderId="0" xfId="0" applyNumberFormat="1" applyFont="1" applyFill="1" applyAlignment="1">
      <alignment horizontal="center" vertical="center"/>
    </xf>
    <xf numFmtId="177" fontId="4" fillId="3" borderId="0" xfId="0" applyNumberFormat="1" applyFont="1" applyFill="1" applyBorder="1" applyAlignment="1">
      <alignment horizontal="center" vertical="center"/>
    </xf>
    <xf numFmtId="176" fontId="5" fillId="10" borderId="2" xfId="0" applyNumberFormat="1" applyFont="1" applyFill="1" applyBorder="1" applyAlignment="1">
      <alignment vertical="center"/>
    </xf>
    <xf numFmtId="178" fontId="11" fillId="10" borderId="2" xfId="0" applyNumberFormat="1" applyFont="1" applyFill="1" applyBorder="1" applyAlignment="1">
      <alignment vertical="center"/>
    </xf>
    <xf numFmtId="178" fontId="11" fillId="11" borderId="2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178" fontId="9" fillId="4" borderId="0" xfId="0" applyNumberFormat="1" applyFont="1" applyFill="1" applyAlignment="1">
      <alignment horizontal="center" vertical="center"/>
    </xf>
    <xf numFmtId="178" fontId="9" fillId="6" borderId="0" xfId="0" applyNumberFormat="1" applyFont="1" applyFill="1" applyAlignment="1">
      <alignment horizontal="center" vertical="center"/>
    </xf>
    <xf numFmtId="178" fontId="9" fillId="3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3" borderId="0" xfId="0" applyNumberFormat="1" applyFill="1" applyBorder="1" applyAlignment="1">
      <alignment vertical="center"/>
    </xf>
    <xf numFmtId="0" fontId="12" fillId="0" borderId="0" xfId="0" applyNumberFormat="1" applyFont="1">
      <alignment vertical="center"/>
    </xf>
    <xf numFmtId="0" fontId="0" fillId="0" borderId="6" xfId="0" applyNumberFormat="1" applyBorder="1">
      <alignment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Border="1">
      <alignment vertic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176" fontId="0" fillId="6" borderId="0" xfId="0" applyNumberFormat="1" applyFill="1" applyAlignment="1">
      <alignment horizontal="center"/>
    </xf>
    <xf numFmtId="0" fontId="0" fillId="0" borderId="0" xfId="0" applyAlignment="1"/>
    <xf numFmtId="176" fontId="14" fillId="3" borderId="0" xfId="0" applyNumberFormat="1" applyFont="1" applyFill="1" applyAlignment="1">
      <alignment horizontal="center"/>
    </xf>
    <xf numFmtId="176" fontId="14" fillId="6" borderId="0" xfId="0" applyNumberFormat="1" applyFont="1" applyFill="1" applyAlignment="1">
      <alignment horizontal="center"/>
    </xf>
    <xf numFmtId="177" fontId="14" fillId="7" borderId="0" xfId="0" applyNumberFormat="1" applyFont="1" applyFill="1" applyAlignment="1">
      <alignment horizontal="center"/>
    </xf>
    <xf numFmtId="177" fontId="14" fillId="11" borderId="0" xfId="0" applyNumberFormat="1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177" fontId="0" fillId="4" borderId="0" xfId="0" applyNumberFormat="1" applyFill="1" applyAlignment="1">
      <alignment horizontal="center"/>
    </xf>
    <xf numFmtId="176" fontId="0" fillId="7" borderId="0" xfId="0" applyNumberFormat="1" applyFill="1" applyAlignment="1">
      <alignment horizontal="center"/>
    </xf>
    <xf numFmtId="177" fontId="0" fillId="7" borderId="0" xfId="0" applyNumberFormat="1" applyFill="1" applyAlignment="1">
      <alignment horizontal="center"/>
    </xf>
    <xf numFmtId="0" fontId="0" fillId="0" borderId="0" xfId="0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13" borderId="0" xfId="0" applyFont="1" applyFill="1" applyAlignment="1">
      <alignment horizontal="left" vertical="center"/>
    </xf>
    <xf numFmtId="0" fontId="16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49" fontId="18" fillId="14" borderId="2" xfId="0" applyNumberFormat="1" applyFont="1" applyFill="1" applyBorder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4" fillId="16" borderId="2" xfId="0" applyFont="1" applyFill="1" applyBorder="1">
      <alignment vertical="center"/>
    </xf>
    <xf numFmtId="0" fontId="18" fillId="16" borderId="2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4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17" fillId="15" borderId="0" xfId="0" applyFont="1" applyFill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7" fillId="15" borderId="0" xfId="0" applyNumberFormat="1" applyFont="1" applyFill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15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76" fontId="17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80" fontId="1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176" fontId="17" fillId="6" borderId="0" xfId="0" applyNumberFormat="1" applyFont="1" applyFill="1" applyAlignment="1">
      <alignment horizontal="center" vertical="center"/>
    </xf>
    <xf numFmtId="2" fontId="17" fillId="6" borderId="0" xfId="0" applyNumberFormat="1" applyFont="1" applyFill="1" applyAlignment="1">
      <alignment horizontal="center" vertical="center"/>
    </xf>
    <xf numFmtId="180" fontId="17" fillId="6" borderId="0" xfId="0" applyNumberFormat="1" applyFont="1" applyFill="1" applyAlignment="1">
      <alignment horizontal="center" vertical="center"/>
    </xf>
    <xf numFmtId="2" fontId="17" fillId="6" borderId="3" xfId="0" applyNumberFormat="1" applyFont="1" applyFill="1" applyBorder="1" applyAlignment="1">
      <alignment horizontal="center" vertical="center"/>
    </xf>
    <xf numFmtId="2" fontId="14" fillId="6" borderId="0" xfId="0" applyNumberFormat="1" applyFont="1" applyFill="1" applyAlignment="1">
      <alignment horizontal="center" vertical="center"/>
    </xf>
    <xf numFmtId="0" fontId="17" fillId="6" borderId="0" xfId="0" applyFont="1" applyFill="1">
      <alignment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3" xfId="0" applyFont="1" applyBorder="1">
      <alignment vertical="center"/>
    </xf>
    <xf numFmtId="49" fontId="17" fillId="0" borderId="0" xfId="0" applyNumberFormat="1" applyFont="1">
      <alignment vertical="center"/>
    </xf>
    <xf numFmtId="0" fontId="17" fillId="15" borderId="0" xfId="0" applyFont="1" applyFill="1">
      <alignment vertical="center"/>
    </xf>
    <xf numFmtId="2" fontId="1" fillId="0" borderId="0" xfId="0" applyNumberFormat="1" applyFont="1" applyFill="1" applyAlignment="1">
      <alignment horizontal="center" vertical="center"/>
    </xf>
    <xf numFmtId="176" fontId="5" fillId="9" borderId="2" xfId="0" applyNumberFormat="1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17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17" xfId="0" applyNumberFormat="1" applyFont="1" applyFill="1" applyBorder="1" applyAlignment="1">
      <alignment horizontal="left" vertical="center"/>
    </xf>
    <xf numFmtId="176" fontId="0" fillId="3" borderId="0" xfId="0" applyNumberFormat="1" applyFill="1" applyAlignment="1">
      <alignment horizontal="center"/>
    </xf>
    <xf numFmtId="177" fontId="0" fillId="7" borderId="0" xfId="0" applyNumberFormat="1" applyFill="1" applyAlignment="1">
      <alignment horizontal="center"/>
    </xf>
    <xf numFmtId="177" fontId="0" fillId="11" borderId="0" xfId="0" applyNumberFormat="1" applyFill="1" applyAlignment="1">
      <alignment horizontal="center"/>
    </xf>
    <xf numFmtId="176" fontId="5" fillId="10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176" fontId="5" fillId="9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Medium9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[1]DEFOCUS!$C$10:$C$18</c:f>
              <c:numCache>
                <c:formatCode>General</c:formatCode>
                <c:ptCount val="9"/>
                <c:pt idx="0">
                  <c:v>0.31</c:v>
                </c:pt>
                <c:pt idx="1">
                  <c:v>0.19</c:v>
                </c:pt>
                <c:pt idx="2">
                  <c:v>0.13</c:v>
                </c:pt>
                <c:pt idx="3">
                  <c:v>0.15</c:v>
                </c:pt>
                <c:pt idx="4">
                  <c:v>0.19</c:v>
                </c:pt>
                <c:pt idx="5">
                  <c:v>0.22</c:v>
                </c:pt>
                <c:pt idx="6">
                  <c:v>0.28999999999999998</c:v>
                </c:pt>
                <c:pt idx="7">
                  <c:v>0.32</c:v>
                </c:pt>
                <c:pt idx="8">
                  <c:v>0.4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[1]DEFOCUS!$C$9</c15:sqref>
                        </c15:formulaRef>
                      </c:ext>
                    </c:extLst>
                    <c:strCache>
                      <c:ptCount val="1"/>
                      <c:pt idx="0">
                        <c:v>ZXR00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[1]DEFOCUS!$B$10:$B$18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0.5</c:v>
                      </c:pt>
                      <c:pt idx="2">
                        <c:v>0</c:v>
                      </c:pt>
                      <c:pt idx="3">
                        <c:v>-0.5</c:v>
                      </c:pt>
                      <c:pt idx="4">
                        <c:v>-1</c:v>
                      </c:pt>
                      <c:pt idx="5">
                        <c:v>-1.5</c:v>
                      </c:pt>
                      <c:pt idx="6">
                        <c:v>-2</c:v>
                      </c:pt>
                      <c:pt idx="7">
                        <c:v>-2.5</c:v>
                      </c:pt>
                      <c:pt idx="8">
                        <c:v>-3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29-4046-89A0-10DA1D8C241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[1]DEFOCUS!$D$10:$D$18</c:f>
              <c:numCache>
                <c:formatCode>General</c:formatCode>
                <c:ptCount val="9"/>
                <c:pt idx="0">
                  <c:v>0.34</c:v>
                </c:pt>
                <c:pt idx="1">
                  <c:v>0.22</c:v>
                </c:pt>
                <c:pt idx="2">
                  <c:v>0.11</c:v>
                </c:pt>
                <c:pt idx="3">
                  <c:v>0.16</c:v>
                </c:pt>
                <c:pt idx="4">
                  <c:v>0.21</c:v>
                </c:pt>
                <c:pt idx="5">
                  <c:v>0.26</c:v>
                </c:pt>
                <c:pt idx="6">
                  <c:v>0.37</c:v>
                </c:pt>
                <c:pt idx="7">
                  <c:v>0.42</c:v>
                </c:pt>
                <c:pt idx="8">
                  <c:v>0.48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[1]DEFOCUS!$D$9</c15:sqref>
                        </c15:formulaRef>
                      </c:ext>
                    </c:extLst>
                    <c:strCache>
                      <c:ptCount val="1"/>
                      <c:pt idx="0">
                        <c:v>ICB00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[1]DEFOCUS!$B$10:$B$18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0.5</c:v>
                      </c:pt>
                      <c:pt idx="2">
                        <c:v>0</c:v>
                      </c:pt>
                      <c:pt idx="3">
                        <c:v>-0.5</c:v>
                      </c:pt>
                      <c:pt idx="4">
                        <c:v>-1</c:v>
                      </c:pt>
                      <c:pt idx="5">
                        <c:v>-1.5</c:v>
                      </c:pt>
                      <c:pt idx="6">
                        <c:v>-2</c:v>
                      </c:pt>
                      <c:pt idx="7">
                        <c:v>-2.5</c:v>
                      </c:pt>
                      <c:pt idx="8">
                        <c:v>-3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929-4046-89A0-10DA1D8C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076440"/>
        <c:axId val="428075784"/>
      </c:lineChart>
      <c:catAx>
        <c:axId val="4280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8075784"/>
        <c:crosses val="autoZero"/>
        <c:auto val="1"/>
        <c:lblAlgn val="ctr"/>
        <c:lblOffset val="100"/>
        <c:noMultiLvlLbl val="0"/>
      </c:catAx>
      <c:valAx>
        <c:axId val="428075784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80764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366345</xdr:colOff>
      <xdr:row>94</xdr:row>
      <xdr:rowOff>139213</xdr:rowOff>
    </xdr:from>
    <xdr:to>
      <xdr:col>29</xdr:col>
      <xdr:colOff>508619</xdr:colOff>
      <xdr:row>109</xdr:row>
      <xdr:rowOff>59044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1CA4C51-2F9C-4DA6-B43F-3AD0FD896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13172" y="15489117"/>
          <a:ext cx="4809524" cy="2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</xdr:colOff>
      <xdr:row>18</xdr:row>
      <xdr:rowOff>47624</xdr:rowOff>
    </xdr:from>
    <xdr:to>
      <xdr:col>7</xdr:col>
      <xdr:colOff>266700</xdr:colOff>
      <xdr:row>31</xdr:row>
      <xdr:rowOff>190499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37D9F59-066C-4697-BCE8-85F97D331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552450</xdr:colOff>
      <xdr:row>5</xdr:row>
      <xdr:rowOff>161925</xdr:rowOff>
    </xdr:from>
    <xdr:to>
      <xdr:col>16</xdr:col>
      <xdr:colOff>428092</xdr:colOff>
      <xdr:row>27</xdr:row>
      <xdr:rowOff>151257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E4E6BDB-FF9E-40AC-96D3-4F9CD701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419225"/>
          <a:ext cx="6047842" cy="4599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7"/>
  <sheetViews>
    <sheetView tabSelected="1" zoomScale="130" zoomScaleNormal="130" zoomScaleSheetLayoutView="75" workbookViewId="0">
      <pane xSplit="4" ySplit="8" topLeftCell="E72" activePane="bottomRight" state="frozen"/>
      <selection pane="topRight"/>
      <selection pane="bottomLeft"/>
      <selection pane="bottomRight" activeCell="C5" sqref="C5"/>
    </sheetView>
  </sheetViews>
  <sheetFormatPr defaultColWidth="8.75" defaultRowHeight="13.5"/>
  <cols>
    <col min="1" max="1" width="7.25" style="22" customWidth="1"/>
    <col min="2" max="2" width="5.875" style="22" customWidth="1"/>
    <col min="3" max="3" width="4.25" style="22" customWidth="1"/>
    <col min="4" max="4" width="5.75" style="60" customWidth="1"/>
    <col min="5" max="5" width="7.625" style="30" customWidth="1"/>
    <col min="6" max="6" width="8.625" style="30" customWidth="1"/>
    <col min="7" max="7" width="5.25" style="30" customWidth="1"/>
    <col min="8" max="8" width="5.125" style="30" customWidth="1"/>
    <col min="9" max="9" width="5.875" style="30" customWidth="1"/>
    <col min="10" max="10" width="8.75" style="30" customWidth="1"/>
    <col min="11" max="11" width="5.25" style="30" customWidth="1"/>
    <col min="12" max="14" width="5.125" style="30" customWidth="1"/>
    <col min="15" max="15" width="5.875" style="72" customWidth="1"/>
    <col min="16" max="16" width="7.875" style="15" customWidth="1"/>
    <col min="17" max="17" width="5.75" style="15" customWidth="1"/>
    <col min="18" max="18" width="6.5" style="2" customWidth="1"/>
    <col min="19" max="19" width="5.75" style="1" customWidth="1"/>
    <col min="20" max="20" width="13.375" style="22" customWidth="1"/>
    <col min="21" max="21" width="6.625" style="22" customWidth="1"/>
    <col min="22" max="22" width="6.625" style="30" customWidth="1"/>
    <col min="23" max="16384" width="8.75" style="1"/>
  </cols>
  <sheetData>
    <row r="1" spans="1:22" ht="30.75" customHeight="1">
      <c r="E1" s="182" t="s">
        <v>468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/>
    </row>
    <row r="2" spans="1:22"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3"/>
    </row>
    <row r="3" spans="1:22">
      <c r="E3" s="184" t="s">
        <v>470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</row>
    <row r="4" spans="1:22"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</row>
    <row r="5" spans="1:22" ht="36" customHeight="1">
      <c r="E5" s="182" t="s">
        <v>469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</row>
    <row r="7" spans="1:22" ht="19.149999999999999" customHeight="1">
      <c r="B7" s="23"/>
      <c r="E7" s="180" t="s">
        <v>220</v>
      </c>
      <c r="F7" s="180"/>
      <c r="G7" s="180"/>
      <c r="H7" s="180"/>
      <c r="I7" s="65" t="s">
        <v>221</v>
      </c>
      <c r="J7" s="65"/>
      <c r="K7" s="65"/>
      <c r="L7" s="65"/>
      <c r="M7" s="65"/>
      <c r="N7" s="65"/>
      <c r="O7" s="66"/>
      <c r="P7" s="181" t="s">
        <v>215</v>
      </c>
      <c r="Q7" s="181"/>
      <c r="R7" s="16" t="s">
        <v>214</v>
      </c>
      <c r="S7" s="17"/>
      <c r="V7" s="22"/>
    </row>
    <row r="8" spans="1:22" s="55" customFormat="1" ht="27">
      <c r="A8" s="51" t="s">
        <v>0</v>
      </c>
      <c r="B8" s="52" t="s">
        <v>218</v>
      </c>
      <c r="C8" s="52" t="s">
        <v>219</v>
      </c>
      <c r="D8" s="61" t="s">
        <v>4</v>
      </c>
      <c r="E8" s="53" t="s">
        <v>6</v>
      </c>
      <c r="F8" s="54" t="s">
        <v>125</v>
      </c>
      <c r="G8" s="53" t="s">
        <v>205</v>
      </c>
      <c r="H8" s="53" t="s">
        <v>206</v>
      </c>
      <c r="I8" s="53" t="s">
        <v>6</v>
      </c>
      <c r="J8" s="54" t="s">
        <v>124</v>
      </c>
      <c r="K8" s="53" t="s">
        <v>205</v>
      </c>
      <c r="L8" s="53" t="s">
        <v>206</v>
      </c>
      <c r="M8" s="53" t="s">
        <v>211</v>
      </c>
      <c r="N8" s="53" t="s">
        <v>203</v>
      </c>
      <c r="O8" s="67" t="s">
        <v>216</v>
      </c>
      <c r="P8" s="56" t="s">
        <v>3</v>
      </c>
      <c r="Q8" s="57" t="s">
        <v>1</v>
      </c>
      <c r="R8" s="58" t="s">
        <v>3</v>
      </c>
      <c r="S8" s="59" t="s">
        <v>1</v>
      </c>
      <c r="T8" s="52" t="s">
        <v>2</v>
      </c>
      <c r="U8" s="52" t="s">
        <v>5</v>
      </c>
      <c r="V8" s="53" t="s">
        <v>126</v>
      </c>
    </row>
    <row r="9" spans="1:22" ht="34.5" customHeight="1">
      <c r="A9" s="25" t="s">
        <v>202</v>
      </c>
      <c r="B9" s="25">
        <v>1</v>
      </c>
      <c r="C9" s="25">
        <v>1</v>
      </c>
      <c r="D9" s="27">
        <v>68</v>
      </c>
      <c r="E9" s="26">
        <v>1</v>
      </c>
      <c r="F9" s="26">
        <v>0</v>
      </c>
      <c r="G9" s="26">
        <v>0.6</v>
      </c>
      <c r="H9" s="26">
        <v>0.5</v>
      </c>
      <c r="I9" s="26">
        <v>0.5</v>
      </c>
      <c r="J9" s="31">
        <f t="shared" ref="J9:J37" si="0">I9-F9</f>
        <v>0.5</v>
      </c>
      <c r="K9" s="26">
        <v>0</v>
      </c>
      <c r="L9" s="26">
        <v>0</v>
      </c>
      <c r="M9" s="31">
        <v>0.2</v>
      </c>
      <c r="N9" s="31">
        <v>0.4</v>
      </c>
      <c r="O9" s="68">
        <v>0.5</v>
      </c>
      <c r="P9" s="4">
        <v>1</v>
      </c>
      <c r="Q9" s="4">
        <v>0</v>
      </c>
      <c r="R9" s="9">
        <v>-0.5</v>
      </c>
      <c r="S9" s="10">
        <v>-0.5</v>
      </c>
      <c r="T9" s="24" t="s">
        <v>207</v>
      </c>
      <c r="U9" s="25" t="s">
        <v>23</v>
      </c>
      <c r="V9" s="31">
        <v>23.5</v>
      </c>
    </row>
    <row r="10" spans="1:22">
      <c r="A10" s="25" t="s">
        <v>202</v>
      </c>
      <c r="B10" s="25">
        <v>2</v>
      </c>
      <c r="C10" s="25">
        <v>1</v>
      </c>
      <c r="D10" s="27">
        <v>68</v>
      </c>
      <c r="E10" s="26">
        <v>2.5</v>
      </c>
      <c r="F10" s="26">
        <v>0</v>
      </c>
      <c r="G10" s="26">
        <v>0.2</v>
      </c>
      <c r="H10" s="26">
        <v>0.1</v>
      </c>
      <c r="I10" s="26">
        <v>-0.5</v>
      </c>
      <c r="J10" s="31">
        <f t="shared" si="0"/>
        <v>-0.5</v>
      </c>
      <c r="K10" s="26">
        <v>0</v>
      </c>
      <c r="L10" s="26">
        <v>0</v>
      </c>
      <c r="M10" s="31">
        <v>0.3</v>
      </c>
      <c r="N10" s="31">
        <v>0.5</v>
      </c>
      <c r="O10" s="68">
        <v>0.5</v>
      </c>
      <c r="P10" s="4">
        <v>3</v>
      </c>
      <c r="Q10" s="4">
        <v>-1</v>
      </c>
      <c r="R10" s="9">
        <v>0</v>
      </c>
      <c r="S10" s="10">
        <v>-2</v>
      </c>
      <c r="T10" s="24" t="s">
        <v>127</v>
      </c>
      <c r="U10" s="25" t="s">
        <v>25</v>
      </c>
      <c r="V10" s="31">
        <v>25.5</v>
      </c>
    </row>
    <row r="11" spans="1:22">
      <c r="A11" s="25" t="s">
        <v>202</v>
      </c>
      <c r="B11" s="25">
        <v>1</v>
      </c>
      <c r="C11" s="25">
        <v>1</v>
      </c>
      <c r="D11" s="27">
        <v>68</v>
      </c>
      <c r="E11" s="26">
        <v>3</v>
      </c>
      <c r="F11" s="26">
        <v>0</v>
      </c>
      <c r="G11" s="26">
        <v>0.2</v>
      </c>
      <c r="H11" s="26">
        <v>0.1</v>
      </c>
      <c r="I11" s="26">
        <v>-0.25</v>
      </c>
      <c r="J11" s="31">
        <f t="shared" si="0"/>
        <v>-0.25</v>
      </c>
      <c r="K11" s="26">
        <v>0</v>
      </c>
      <c r="L11" s="26">
        <v>0</v>
      </c>
      <c r="M11" s="31">
        <v>0.2</v>
      </c>
      <c r="N11" s="31">
        <v>0.3</v>
      </c>
      <c r="O11" s="68">
        <v>0.25</v>
      </c>
      <c r="P11" s="4">
        <v>3</v>
      </c>
      <c r="Q11" s="4">
        <v>0</v>
      </c>
      <c r="R11" s="9">
        <v>0.5</v>
      </c>
      <c r="S11" s="10">
        <v>-0.25</v>
      </c>
      <c r="T11" s="24" t="s">
        <v>127</v>
      </c>
      <c r="U11" s="25" t="s">
        <v>25</v>
      </c>
      <c r="V11" s="31">
        <v>26.5</v>
      </c>
    </row>
    <row r="12" spans="1:22">
      <c r="A12" s="25" t="s">
        <v>202</v>
      </c>
      <c r="B12" s="25">
        <v>1</v>
      </c>
      <c r="C12" s="25">
        <v>1</v>
      </c>
      <c r="D12" s="27">
        <v>75</v>
      </c>
      <c r="E12" s="26">
        <v>0</v>
      </c>
      <c r="F12" s="26">
        <v>-0.42</v>
      </c>
      <c r="G12" s="26">
        <v>0.7</v>
      </c>
      <c r="H12" s="26">
        <v>0.2</v>
      </c>
      <c r="I12" s="26">
        <v>-0.35</v>
      </c>
      <c r="J12" s="31">
        <f t="shared" si="0"/>
        <v>7.0000000000000007E-2</v>
      </c>
      <c r="K12" s="26">
        <v>0.1</v>
      </c>
      <c r="L12" s="26">
        <v>0</v>
      </c>
      <c r="M12" s="31">
        <v>0.3</v>
      </c>
      <c r="N12" s="31">
        <v>0.5</v>
      </c>
      <c r="O12" s="68">
        <v>0.7</v>
      </c>
      <c r="P12" s="4">
        <v>0.5</v>
      </c>
      <c r="Q12" s="4">
        <v>-1</v>
      </c>
      <c r="R12" s="9">
        <v>0</v>
      </c>
      <c r="S12" s="10">
        <v>-1</v>
      </c>
      <c r="T12" s="24" t="s">
        <v>131</v>
      </c>
      <c r="U12" s="25" t="s">
        <v>18</v>
      </c>
      <c r="V12" s="31">
        <v>20</v>
      </c>
    </row>
    <row r="13" spans="1:22">
      <c r="A13" s="25" t="s">
        <v>202</v>
      </c>
      <c r="B13" s="25">
        <v>2</v>
      </c>
      <c r="C13" s="25">
        <v>1</v>
      </c>
      <c r="D13" s="27">
        <v>75</v>
      </c>
      <c r="E13" s="26">
        <v>-1</v>
      </c>
      <c r="F13" s="26">
        <v>-1.29</v>
      </c>
      <c r="G13" s="26">
        <v>0.7</v>
      </c>
      <c r="H13" s="26">
        <v>0.3</v>
      </c>
      <c r="I13" s="26">
        <v>-1</v>
      </c>
      <c r="J13" s="31">
        <f t="shared" si="0"/>
        <v>0.29000000000000004</v>
      </c>
      <c r="K13" s="26">
        <v>0.2</v>
      </c>
      <c r="L13" s="26">
        <v>0.05</v>
      </c>
      <c r="M13" s="31">
        <v>0.4</v>
      </c>
      <c r="N13" s="31">
        <v>0.4</v>
      </c>
      <c r="O13" s="68">
        <v>0.28999999999999998</v>
      </c>
      <c r="P13" s="4">
        <v>-0.5</v>
      </c>
      <c r="Q13" s="4">
        <v>-1</v>
      </c>
      <c r="R13" s="9">
        <v>-0.5</v>
      </c>
      <c r="S13" s="10">
        <v>0</v>
      </c>
      <c r="T13" s="24" t="s">
        <v>131</v>
      </c>
      <c r="U13" s="25" t="s">
        <v>18</v>
      </c>
      <c r="V13" s="31">
        <v>21</v>
      </c>
    </row>
    <row r="14" spans="1:22">
      <c r="A14" s="25" t="s">
        <v>202</v>
      </c>
      <c r="B14" s="25">
        <v>1</v>
      </c>
      <c r="C14" s="25">
        <v>1</v>
      </c>
      <c r="D14" s="27">
        <v>77</v>
      </c>
      <c r="E14" s="26">
        <v>1.5</v>
      </c>
      <c r="F14" s="26">
        <v>0</v>
      </c>
      <c r="G14" s="26">
        <v>0.2</v>
      </c>
      <c r="H14" s="26">
        <v>0.1</v>
      </c>
      <c r="I14" s="26">
        <v>-0.25</v>
      </c>
      <c r="J14" s="31">
        <f t="shared" si="0"/>
        <v>-0.25</v>
      </c>
      <c r="K14" s="26">
        <v>0</v>
      </c>
      <c r="L14" s="26">
        <v>0</v>
      </c>
      <c r="M14" s="31">
        <v>0.3</v>
      </c>
      <c r="N14" s="31">
        <v>0.3</v>
      </c>
      <c r="O14" s="68">
        <v>0.25</v>
      </c>
      <c r="P14" s="4">
        <v>1.75</v>
      </c>
      <c r="Q14" s="4">
        <v>-0.5</v>
      </c>
      <c r="R14" s="9">
        <v>0.5</v>
      </c>
      <c r="S14" s="10">
        <v>-0.75</v>
      </c>
      <c r="T14" s="24" t="s">
        <v>136</v>
      </c>
      <c r="U14" s="25" t="s">
        <v>26</v>
      </c>
      <c r="V14" s="31">
        <v>21.5</v>
      </c>
    </row>
    <row r="15" spans="1:22">
      <c r="A15" s="25" t="s">
        <v>202</v>
      </c>
      <c r="B15" s="25">
        <v>2</v>
      </c>
      <c r="C15" s="25">
        <v>1</v>
      </c>
      <c r="D15" s="27">
        <v>77</v>
      </c>
      <c r="E15" s="26">
        <v>1.5</v>
      </c>
      <c r="F15" s="26">
        <v>0</v>
      </c>
      <c r="G15" s="26">
        <v>0.2</v>
      </c>
      <c r="H15" s="26">
        <v>0.1</v>
      </c>
      <c r="I15" s="26">
        <v>-0.5</v>
      </c>
      <c r="J15" s="31">
        <f t="shared" si="0"/>
        <v>-0.5</v>
      </c>
      <c r="K15" s="26">
        <v>0</v>
      </c>
      <c r="L15" s="26">
        <v>0</v>
      </c>
      <c r="M15" s="31">
        <v>0.2</v>
      </c>
      <c r="N15" s="31">
        <v>0.2</v>
      </c>
      <c r="O15" s="68">
        <v>0.5</v>
      </c>
      <c r="P15" s="4">
        <v>2</v>
      </c>
      <c r="Q15" s="4">
        <v>-0.75</v>
      </c>
      <c r="R15" s="9">
        <v>0</v>
      </c>
      <c r="S15" s="10">
        <v>-0.75</v>
      </c>
      <c r="T15" s="24" t="s">
        <v>136</v>
      </c>
      <c r="U15" s="25" t="s">
        <v>26</v>
      </c>
      <c r="V15" s="31">
        <v>21.5</v>
      </c>
    </row>
    <row r="16" spans="1:22">
      <c r="A16" s="25" t="s">
        <v>202</v>
      </c>
      <c r="B16" s="25">
        <v>1</v>
      </c>
      <c r="C16" s="25">
        <v>2</v>
      </c>
      <c r="D16" s="27">
        <v>66</v>
      </c>
      <c r="E16" s="26">
        <v>-0.75</v>
      </c>
      <c r="F16" s="26">
        <v>-0.5</v>
      </c>
      <c r="G16" s="26">
        <v>0.4</v>
      </c>
      <c r="H16" s="26">
        <v>0.3</v>
      </c>
      <c r="I16" s="26">
        <v>0</v>
      </c>
      <c r="J16" s="31">
        <f t="shared" si="0"/>
        <v>0.5</v>
      </c>
      <c r="K16" s="26">
        <v>0.2</v>
      </c>
      <c r="L16" s="26">
        <v>0.05</v>
      </c>
      <c r="M16" s="31">
        <v>0.2</v>
      </c>
      <c r="N16" s="31">
        <v>0.4</v>
      </c>
      <c r="O16" s="68">
        <v>0.5</v>
      </c>
      <c r="P16" s="4">
        <v>-0.25</v>
      </c>
      <c r="Q16" s="4">
        <v>-0.1</v>
      </c>
      <c r="R16" s="9">
        <v>0</v>
      </c>
      <c r="S16" s="10">
        <v>-1</v>
      </c>
      <c r="T16" s="24" t="s">
        <v>129</v>
      </c>
      <c r="U16" s="25" t="s">
        <v>13</v>
      </c>
      <c r="V16" s="31">
        <v>18.5</v>
      </c>
    </row>
    <row r="17" spans="1:22">
      <c r="A17" s="25" t="s">
        <v>202</v>
      </c>
      <c r="B17" s="25">
        <v>2</v>
      </c>
      <c r="C17" s="25">
        <v>2</v>
      </c>
      <c r="D17" s="27">
        <v>66</v>
      </c>
      <c r="E17" s="26">
        <v>0</v>
      </c>
      <c r="F17" s="26">
        <v>-0.5</v>
      </c>
      <c r="G17" s="26">
        <v>0.5</v>
      </c>
      <c r="H17" s="26">
        <v>0.3</v>
      </c>
      <c r="I17" s="26">
        <v>0</v>
      </c>
      <c r="J17" s="31">
        <f t="shared" si="0"/>
        <v>0.5</v>
      </c>
      <c r="K17" s="26">
        <v>0.2</v>
      </c>
      <c r="L17" s="26">
        <v>0.1</v>
      </c>
      <c r="M17" s="31">
        <v>0.2</v>
      </c>
      <c r="N17" s="31">
        <v>0.4</v>
      </c>
      <c r="O17" s="68">
        <v>0.5</v>
      </c>
      <c r="P17" s="4">
        <v>0.5</v>
      </c>
      <c r="Q17" s="4">
        <v>-1</v>
      </c>
      <c r="R17" s="9">
        <v>0</v>
      </c>
      <c r="S17" s="10">
        <v>-1</v>
      </c>
      <c r="T17" s="24" t="s">
        <v>129</v>
      </c>
      <c r="U17" s="25" t="s">
        <v>13</v>
      </c>
      <c r="V17" s="31">
        <v>18.5</v>
      </c>
    </row>
    <row r="18" spans="1:22">
      <c r="A18" s="25" t="s">
        <v>202</v>
      </c>
      <c r="B18" s="25">
        <v>1</v>
      </c>
      <c r="C18" s="25">
        <v>1</v>
      </c>
      <c r="D18" s="27">
        <v>65</v>
      </c>
      <c r="E18" s="26">
        <v>3</v>
      </c>
      <c r="F18" s="26">
        <v>-0.5</v>
      </c>
      <c r="G18" s="26">
        <v>0.8</v>
      </c>
      <c r="H18" s="26">
        <v>0.4</v>
      </c>
      <c r="I18" s="26">
        <v>-0.25</v>
      </c>
      <c r="J18" s="31">
        <f t="shared" si="0"/>
        <v>0.25</v>
      </c>
      <c r="K18" s="26">
        <v>0</v>
      </c>
      <c r="L18" s="26">
        <v>0</v>
      </c>
      <c r="M18" s="31">
        <v>0.1</v>
      </c>
      <c r="N18" s="31">
        <v>0.4</v>
      </c>
      <c r="O18" s="68">
        <v>0.25</v>
      </c>
      <c r="P18" s="4">
        <v>3.25</v>
      </c>
      <c r="Q18" s="4">
        <v>-0.5</v>
      </c>
      <c r="R18" s="9">
        <v>0</v>
      </c>
      <c r="S18" s="10">
        <v>-1</v>
      </c>
      <c r="T18" s="24" t="s">
        <v>132</v>
      </c>
      <c r="U18" s="25" t="s">
        <v>19</v>
      </c>
      <c r="V18" s="31">
        <v>25</v>
      </c>
    </row>
    <row r="19" spans="1:22">
      <c r="A19" s="25" t="s">
        <v>202</v>
      </c>
      <c r="B19" s="25">
        <v>2</v>
      </c>
      <c r="C19" s="25">
        <v>1</v>
      </c>
      <c r="D19" s="27">
        <v>65</v>
      </c>
      <c r="E19" s="26">
        <v>1.75</v>
      </c>
      <c r="F19" s="26">
        <v>-0.5</v>
      </c>
      <c r="G19" s="26">
        <v>0.6</v>
      </c>
      <c r="H19" s="26">
        <v>0.5</v>
      </c>
      <c r="I19" s="26">
        <v>-0.75</v>
      </c>
      <c r="J19" s="31">
        <f t="shared" si="0"/>
        <v>-0.25</v>
      </c>
      <c r="K19" s="26">
        <v>0.05</v>
      </c>
      <c r="L19" s="26">
        <v>0</v>
      </c>
      <c r="M19" s="31">
        <v>0.1</v>
      </c>
      <c r="N19" s="31">
        <v>0.4</v>
      </c>
      <c r="O19" s="68">
        <v>0.25</v>
      </c>
      <c r="P19" s="4">
        <v>0</v>
      </c>
      <c r="Q19" s="4">
        <v>-1</v>
      </c>
      <c r="R19" s="9">
        <v>0</v>
      </c>
      <c r="S19" s="10">
        <v>-1</v>
      </c>
      <c r="T19" s="24" t="s">
        <v>132</v>
      </c>
      <c r="U19" s="25" t="s">
        <v>19</v>
      </c>
      <c r="V19" s="31">
        <v>24.5</v>
      </c>
    </row>
    <row r="20" spans="1:22">
      <c r="A20" s="25" t="s">
        <v>202</v>
      </c>
      <c r="B20" s="25">
        <v>2</v>
      </c>
      <c r="C20" s="25">
        <v>2</v>
      </c>
      <c r="D20" s="27">
        <v>63</v>
      </c>
      <c r="E20" s="26">
        <v>0</v>
      </c>
      <c r="F20" s="26">
        <v>-0.5</v>
      </c>
      <c r="G20" s="26">
        <v>0.3</v>
      </c>
      <c r="H20" s="26">
        <v>0.05</v>
      </c>
      <c r="I20" s="26">
        <v>0.25</v>
      </c>
      <c r="J20" s="31">
        <f t="shared" si="0"/>
        <v>0.75</v>
      </c>
      <c r="K20" s="26">
        <v>0.2</v>
      </c>
      <c r="L20" s="26">
        <v>0</v>
      </c>
      <c r="M20" s="31">
        <v>0.3</v>
      </c>
      <c r="N20" s="31">
        <v>0.4</v>
      </c>
      <c r="O20" s="68">
        <v>0.75</v>
      </c>
      <c r="P20" s="4">
        <v>-0.5</v>
      </c>
      <c r="Q20" s="4">
        <v>-0.5</v>
      </c>
      <c r="R20" s="9">
        <v>0</v>
      </c>
      <c r="S20" s="6">
        <v>-1.5</v>
      </c>
      <c r="T20" s="24" t="s">
        <v>133</v>
      </c>
      <c r="U20" s="25" t="s">
        <v>27</v>
      </c>
      <c r="V20" s="31">
        <v>18.5</v>
      </c>
    </row>
    <row r="21" spans="1:22">
      <c r="A21" s="25" t="s">
        <v>202</v>
      </c>
      <c r="B21" s="25">
        <v>1</v>
      </c>
      <c r="C21" s="25">
        <v>1</v>
      </c>
      <c r="D21" s="27">
        <v>56</v>
      </c>
      <c r="E21" s="26">
        <v>-4.5</v>
      </c>
      <c r="F21" s="26">
        <v>-0.5</v>
      </c>
      <c r="G21" s="26">
        <v>0.4</v>
      </c>
      <c r="H21" s="26">
        <v>0.3</v>
      </c>
      <c r="I21" s="26">
        <v>0.1</v>
      </c>
      <c r="J21" s="31">
        <f t="shared" si="0"/>
        <v>0.6</v>
      </c>
      <c r="K21" s="26">
        <v>0.1</v>
      </c>
      <c r="L21" s="26">
        <v>0</v>
      </c>
      <c r="M21" s="31">
        <v>0.2</v>
      </c>
      <c r="N21" s="31">
        <v>0.4</v>
      </c>
      <c r="O21" s="68">
        <v>0.6</v>
      </c>
      <c r="P21" s="4">
        <v>-4.5</v>
      </c>
      <c r="Q21" s="4">
        <v>0</v>
      </c>
      <c r="R21" s="9">
        <v>-0.5</v>
      </c>
      <c r="S21" s="6">
        <v>-0.5</v>
      </c>
      <c r="T21" s="24" t="s">
        <v>134</v>
      </c>
      <c r="U21" s="25" t="s">
        <v>30</v>
      </c>
      <c r="V21" s="31">
        <v>21</v>
      </c>
    </row>
    <row r="22" spans="1:22">
      <c r="A22" s="25" t="s">
        <v>202</v>
      </c>
      <c r="B22" s="25">
        <v>2</v>
      </c>
      <c r="C22" s="25">
        <v>1</v>
      </c>
      <c r="D22" s="27">
        <v>56</v>
      </c>
      <c r="E22" s="26">
        <v>-5.25</v>
      </c>
      <c r="F22" s="26">
        <v>-0.5</v>
      </c>
      <c r="G22" s="26">
        <v>0.4</v>
      </c>
      <c r="H22" s="26">
        <v>0.3</v>
      </c>
      <c r="I22" s="26">
        <v>0.5</v>
      </c>
      <c r="J22" s="31">
        <f t="shared" si="0"/>
        <v>1</v>
      </c>
      <c r="K22" s="26">
        <v>0.1</v>
      </c>
      <c r="L22" s="26">
        <v>0</v>
      </c>
      <c r="M22" s="31">
        <v>0.3</v>
      </c>
      <c r="N22" s="31">
        <v>0.4</v>
      </c>
      <c r="O22" s="68">
        <v>1</v>
      </c>
      <c r="P22" s="4">
        <v>-5</v>
      </c>
      <c r="Q22" s="4">
        <v>-0.5</v>
      </c>
      <c r="R22" s="9">
        <v>0.75</v>
      </c>
      <c r="S22" s="6">
        <v>-1.25</v>
      </c>
      <c r="T22" s="24" t="s">
        <v>134</v>
      </c>
      <c r="U22" s="25" t="s">
        <v>30</v>
      </c>
      <c r="V22" s="31">
        <v>20.5</v>
      </c>
    </row>
    <row r="23" spans="1:22">
      <c r="A23" s="25" t="s">
        <v>202</v>
      </c>
      <c r="B23" s="25">
        <v>2</v>
      </c>
      <c r="C23" s="25">
        <v>2</v>
      </c>
      <c r="D23" s="27">
        <v>74</v>
      </c>
      <c r="E23" s="26">
        <v>0.25</v>
      </c>
      <c r="F23" s="26">
        <v>0</v>
      </c>
      <c r="G23" s="26">
        <v>0.2</v>
      </c>
      <c r="H23" s="26">
        <v>0.15</v>
      </c>
      <c r="I23" s="26">
        <v>-0.5</v>
      </c>
      <c r="J23" s="31">
        <f t="shared" si="0"/>
        <v>-0.5</v>
      </c>
      <c r="K23" s="26">
        <v>0.15</v>
      </c>
      <c r="L23" s="26">
        <v>0.1</v>
      </c>
      <c r="M23" s="31">
        <v>0.3</v>
      </c>
      <c r="N23" s="31">
        <v>0.4</v>
      </c>
      <c r="O23" s="68">
        <v>0.5</v>
      </c>
      <c r="P23" s="4">
        <v>0.5</v>
      </c>
      <c r="Q23" s="4">
        <v>-0.5</v>
      </c>
      <c r="R23" s="9">
        <v>0.25</v>
      </c>
      <c r="S23" s="6">
        <v>-1.25</v>
      </c>
      <c r="T23" s="24" t="s">
        <v>130</v>
      </c>
      <c r="U23" s="25" t="s">
        <v>38</v>
      </c>
      <c r="V23" s="31">
        <v>20</v>
      </c>
    </row>
    <row r="24" spans="1:22">
      <c r="A24" s="25" t="s">
        <v>202</v>
      </c>
      <c r="B24" s="25">
        <v>1</v>
      </c>
      <c r="C24" s="25">
        <v>1</v>
      </c>
      <c r="D24" s="27">
        <v>67</v>
      </c>
      <c r="E24" s="26">
        <v>-0.75</v>
      </c>
      <c r="F24" s="26">
        <v>-0.5</v>
      </c>
      <c r="G24" s="26">
        <v>1</v>
      </c>
      <c r="H24" s="26">
        <v>0.5</v>
      </c>
      <c r="I24" s="26">
        <v>-1.25</v>
      </c>
      <c r="J24" s="31">
        <f t="shared" si="0"/>
        <v>-0.75</v>
      </c>
      <c r="K24" s="26">
        <v>0.15</v>
      </c>
      <c r="L24" s="26">
        <v>0</v>
      </c>
      <c r="M24" s="31">
        <v>0.3</v>
      </c>
      <c r="N24" s="31">
        <v>0.7</v>
      </c>
      <c r="O24" s="68">
        <v>0.75</v>
      </c>
      <c r="P24" s="4">
        <v>-0.5</v>
      </c>
      <c r="Q24" s="4">
        <v>-0.5</v>
      </c>
      <c r="R24" s="9">
        <v>0.5</v>
      </c>
      <c r="S24" s="6">
        <v>-0.5</v>
      </c>
      <c r="T24" s="24" t="s">
        <v>135</v>
      </c>
      <c r="U24" s="25" t="s">
        <v>31</v>
      </c>
      <c r="V24" s="31">
        <v>22</v>
      </c>
    </row>
    <row r="25" spans="1:22">
      <c r="A25" s="25" t="s">
        <v>202</v>
      </c>
      <c r="B25" s="25">
        <v>2</v>
      </c>
      <c r="C25" s="25">
        <v>1</v>
      </c>
      <c r="D25" s="27">
        <v>69</v>
      </c>
      <c r="E25" s="26">
        <v>-3.75</v>
      </c>
      <c r="F25" s="26">
        <v>-0.2</v>
      </c>
      <c r="G25" s="26">
        <v>1.4</v>
      </c>
      <c r="H25" s="26">
        <v>0.2</v>
      </c>
      <c r="I25" s="26">
        <v>-0.25</v>
      </c>
      <c r="J25" s="31">
        <f t="shared" si="0"/>
        <v>-4.9999999999999989E-2</v>
      </c>
      <c r="K25" s="26">
        <v>0.1</v>
      </c>
      <c r="L25" s="26">
        <v>0</v>
      </c>
      <c r="M25" s="31">
        <v>0.3</v>
      </c>
      <c r="N25" s="31">
        <v>0.8</v>
      </c>
      <c r="O25" s="68">
        <v>0.05</v>
      </c>
      <c r="P25" s="4">
        <v>-3.5</v>
      </c>
      <c r="Q25" s="4">
        <v>-0.5</v>
      </c>
      <c r="R25" s="9">
        <v>0</v>
      </c>
      <c r="S25" s="6">
        <v>-0.5</v>
      </c>
      <c r="T25" s="24" t="s">
        <v>137</v>
      </c>
      <c r="U25" s="25" t="s">
        <v>32</v>
      </c>
      <c r="V25" s="31">
        <v>21</v>
      </c>
    </row>
    <row r="26" spans="1:22">
      <c r="A26" s="25" t="s">
        <v>202</v>
      </c>
      <c r="B26" s="25">
        <v>1</v>
      </c>
      <c r="C26" s="25">
        <v>1</v>
      </c>
      <c r="D26" s="27">
        <v>69</v>
      </c>
      <c r="E26" s="26">
        <v>-2.5</v>
      </c>
      <c r="F26" s="26">
        <v>-0.2</v>
      </c>
      <c r="G26" s="26">
        <v>0.7</v>
      </c>
      <c r="H26" s="26">
        <v>0.2</v>
      </c>
      <c r="I26" s="26">
        <v>-0.75</v>
      </c>
      <c r="J26" s="31">
        <f t="shared" si="0"/>
        <v>-0.55000000000000004</v>
      </c>
      <c r="K26" s="26">
        <v>0.1</v>
      </c>
      <c r="L26" s="26">
        <v>0</v>
      </c>
      <c r="M26" s="31">
        <v>0.2</v>
      </c>
      <c r="N26" s="31">
        <v>0.4</v>
      </c>
      <c r="O26" s="68">
        <v>0.55000000000000004</v>
      </c>
      <c r="P26" s="4">
        <v>-2.25</v>
      </c>
      <c r="Q26" s="4">
        <v>-0.5</v>
      </c>
      <c r="R26" s="9">
        <v>-0.75</v>
      </c>
      <c r="S26" s="6">
        <v>0</v>
      </c>
      <c r="T26" s="24" t="s">
        <v>137</v>
      </c>
      <c r="U26" s="25" t="s">
        <v>32</v>
      </c>
      <c r="V26" s="31">
        <v>21.5</v>
      </c>
    </row>
    <row r="27" spans="1:22">
      <c r="A27" s="25" t="s">
        <v>202</v>
      </c>
      <c r="B27" s="25">
        <v>2</v>
      </c>
      <c r="C27" s="25">
        <v>1</v>
      </c>
      <c r="D27" s="27">
        <v>64</v>
      </c>
      <c r="E27" s="26">
        <v>1</v>
      </c>
      <c r="F27" s="26">
        <v>0</v>
      </c>
      <c r="G27" s="26">
        <v>0.5</v>
      </c>
      <c r="H27" s="26">
        <v>0.3</v>
      </c>
      <c r="I27" s="26">
        <v>0.25</v>
      </c>
      <c r="J27" s="31">
        <f t="shared" si="0"/>
        <v>0.25</v>
      </c>
      <c r="K27" s="26">
        <v>0.05</v>
      </c>
      <c r="L27" s="26">
        <v>0</v>
      </c>
      <c r="M27" s="31">
        <v>0.1</v>
      </c>
      <c r="N27" s="31">
        <v>0.3</v>
      </c>
      <c r="O27" s="68">
        <v>0.25</v>
      </c>
      <c r="P27" s="4">
        <v>-2.25</v>
      </c>
      <c r="Q27" s="4">
        <v>-0.5</v>
      </c>
      <c r="R27" s="9">
        <v>-0.5</v>
      </c>
      <c r="S27" s="6">
        <v>-1</v>
      </c>
      <c r="T27" s="24" t="s">
        <v>128</v>
      </c>
      <c r="U27" s="25" t="s">
        <v>12</v>
      </c>
      <c r="V27" s="31">
        <v>19</v>
      </c>
    </row>
    <row r="28" spans="1:22">
      <c r="A28" s="25" t="s">
        <v>202</v>
      </c>
      <c r="B28" s="25">
        <v>1</v>
      </c>
      <c r="C28" s="25">
        <v>2</v>
      </c>
      <c r="D28" s="27">
        <v>74</v>
      </c>
      <c r="E28" s="26">
        <v>2</v>
      </c>
      <c r="F28" s="26">
        <v>-0.37</v>
      </c>
      <c r="G28" s="26">
        <v>0.6</v>
      </c>
      <c r="H28" s="26">
        <v>0.15</v>
      </c>
      <c r="I28" s="26">
        <v>-1</v>
      </c>
      <c r="J28" s="31">
        <f t="shared" si="0"/>
        <v>-0.63</v>
      </c>
      <c r="K28" s="26">
        <v>0.2</v>
      </c>
      <c r="L28" s="26">
        <v>0.05</v>
      </c>
      <c r="M28" s="31">
        <v>0.2</v>
      </c>
      <c r="N28" s="31">
        <v>0.3</v>
      </c>
      <c r="O28" s="68">
        <v>0.63</v>
      </c>
      <c r="P28" s="4">
        <v>2.75</v>
      </c>
      <c r="Q28" s="4">
        <v>-1.25</v>
      </c>
      <c r="R28" s="9">
        <v>0.25</v>
      </c>
      <c r="S28" s="6">
        <v>-0.75</v>
      </c>
      <c r="T28" s="24" t="s">
        <v>141</v>
      </c>
      <c r="U28" s="25" t="s">
        <v>35</v>
      </c>
      <c r="V28" s="31">
        <v>24.5</v>
      </c>
    </row>
    <row r="29" spans="1:22">
      <c r="A29" s="25" t="s">
        <v>202</v>
      </c>
      <c r="B29" s="25">
        <v>2</v>
      </c>
      <c r="C29" s="25">
        <v>2</v>
      </c>
      <c r="D29" s="27">
        <v>74</v>
      </c>
      <c r="E29" s="26">
        <v>2.25</v>
      </c>
      <c r="F29" s="26">
        <v>-0.56999999999999995</v>
      </c>
      <c r="G29" s="26">
        <v>0.4</v>
      </c>
      <c r="H29" s="26">
        <v>0.2</v>
      </c>
      <c r="I29" s="26">
        <v>-1</v>
      </c>
      <c r="J29" s="31">
        <f t="shared" si="0"/>
        <v>-0.43000000000000005</v>
      </c>
      <c r="K29" s="26">
        <v>0.2</v>
      </c>
      <c r="L29" s="26">
        <v>0.05</v>
      </c>
      <c r="M29" s="31">
        <v>0.2</v>
      </c>
      <c r="N29" s="31">
        <v>0.3</v>
      </c>
      <c r="O29" s="68">
        <v>0.43</v>
      </c>
      <c r="P29" s="4">
        <v>2.5</v>
      </c>
      <c r="Q29" s="4">
        <v>-0.5</v>
      </c>
      <c r="R29" s="9">
        <v>0.25</v>
      </c>
      <c r="S29" s="6">
        <v>-1</v>
      </c>
      <c r="T29" s="24" t="s">
        <v>141</v>
      </c>
      <c r="U29" s="25" t="s">
        <v>35</v>
      </c>
      <c r="V29" s="31">
        <v>24.5</v>
      </c>
    </row>
    <row r="30" spans="1:22">
      <c r="A30" s="25" t="s">
        <v>202</v>
      </c>
      <c r="B30" s="25">
        <v>1</v>
      </c>
      <c r="C30" s="25">
        <v>2</v>
      </c>
      <c r="D30" s="27">
        <v>57</v>
      </c>
      <c r="E30" s="26">
        <v>-1</v>
      </c>
      <c r="F30" s="26">
        <v>-0.2</v>
      </c>
      <c r="G30" s="26">
        <v>0.4</v>
      </c>
      <c r="H30" s="26">
        <v>0.3</v>
      </c>
      <c r="I30" s="26">
        <v>-0.5</v>
      </c>
      <c r="J30" s="31">
        <f t="shared" si="0"/>
        <v>-0.3</v>
      </c>
      <c r="K30" s="26">
        <v>0.05</v>
      </c>
      <c r="L30" s="26">
        <v>0</v>
      </c>
      <c r="M30" s="31">
        <v>0.2</v>
      </c>
      <c r="N30" s="31">
        <v>0.3</v>
      </c>
      <c r="O30" s="68">
        <v>0.3</v>
      </c>
      <c r="P30" s="4">
        <v>-1</v>
      </c>
      <c r="Q30" s="4">
        <v>0</v>
      </c>
      <c r="R30" s="9">
        <v>0.25</v>
      </c>
      <c r="S30" s="6">
        <v>-1.25</v>
      </c>
      <c r="T30" s="24" t="s">
        <v>142</v>
      </c>
      <c r="U30" s="25" t="s">
        <v>37</v>
      </c>
      <c r="V30" s="31">
        <v>21.5</v>
      </c>
    </row>
    <row r="31" spans="1:22">
      <c r="A31" s="25" t="s">
        <v>202</v>
      </c>
      <c r="B31" s="25">
        <v>2</v>
      </c>
      <c r="C31" s="25">
        <v>2</v>
      </c>
      <c r="D31" s="27">
        <v>57</v>
      </c>
      <c r="E31" s="26">
        <v>-1</v>
      </c>
      <c r="F31" s="26">
        <v>-0.2</v>
      </c>
      <c r="G31" s="26">
        <v>0.4</v>
      </c>
      <c r="H31" s="26">
        <v>0.3</v>
      </c>
      <c r="I31" s="26">
        <v>-0.5</v>
      </c>
      <c r="J31" s="31">
        <f t="shared" si="0"/>
        <v>-0.3</v>
      </c>
      <c r="K31" s="26">
        <v>0.05</v>
      </c>
      <c r="L31" s="26">
        <v>0</v>
      </c>
      <c r="M31" s="31">
        <v>0.1</v>
      </c>
      <c r="N31" s="31">
        <v>0.3</v>
      </c>
      <c r="O31" s="68">
        <v>0.3</v>
      </c>
      <c r="P31" s="4">
        <v>-1</v>
      </c>
      <c r="Q31" s="4">
        <v>0</v>
      </c>
      <c r="R31" s="9">
        <v>0.25</v>
      </c>
      <c r="S31" s="6">
        <v>-1</v>
      </c>
      <c r="T31" s="24" t="s">
        <v>142</v>
      </c>
      <c r="U31" s="25" t="s">
        <v>37</v>
      </c>
      <c r="V31" s="31">
        <v>21</v>
      </c>
    </row>
    <row r="32" spans="1:22">
      <c r="A32" s="25" t="s">
        <v>202</v>
      </c>
      <c r="B32" s="25">
        <v>1</v>
      </c>
      <c r="C32" s="25">
        <v>1</v>
      </c>
      <c r="D32" s="27">
        <v>59</v>
      </c>
      <c r="E32" s="26">
        <v>-0.15</v>
      </c>
      <c r="F32" s="26">
        <v>-0.4</v>
      </c>
      <c r="G32" s="26">
        <v>0.6</v>
      </c>
      <c r="H32" s="26">
        <v>0.4</v>
      </c>
      <c r="I32" s="26">
        <v>-0.5</v>
      </c>
      <c r="J32" s="31">
        <f t="shared" si="0"/>
        <v>-9.9999999999999978E-2</v>
      </c>
      <c r="K32" s="26">
        <v>0</v>
      </c>
      <c r="L32" s="26">
        <v>0</v>
      </c>
      <c r="M32" s="31">
        <v>0.2</v>
      </c>
      <c r="N32" s="31">
        <v>0.3</v>
      </c>
      <c r="O32" s="68">
        <v>0.1</v>
      </c>
      <c r="P32" s="4">
        <v>0.25</v>
      </c>
      <c r="Q32" s="4">
        <v>-0.75</v>
      </c>
      <c r="R32" s="9">
        <v>0</v>
      </c>
      <c r="S32" s="6">
        <v>-0.5</v>
      </c>
      <c r="T32" s="24" t="s">
        <v>139</v>
      </c>
      <c r="U32" s="25" t="s">
        <v>33</v>
      </c>
      <c r="V32" s="31">
        <v>21</v>
      </c>
    </row>
    <row r="33" spans="1:22">
      <c r="A33" s="25" t="s">
        <v>202</v>
      </c>
      <c r="B33" s="25">
        <v>1</v>
      </c>
      <c r="C33" s="25">
        <v>1</v>
      </c>
      <c r="D33" s="27">
        <v>76</v>
      </c>
      <c r="E33" s="26">
        <v>0.75</v>
      </c>
      <c r="F33" s="26">
        <v>-0.4</v>
      </c>
      <c r="G33" s="26">
        <v>1</v>
      </c>
      <c r="H33" s="26">
        <v>1</v>
      </c>
      <c r="I33" s="26">
        <v>-0.5</v>
      </c>
      <c r="J33" s="31">
        <f t="shared" si="0"/>
        <v>-9.9999999999999978E-2</v>
      </c>
      <c r="K33" s="26">
        <v>0.1</v>
      </c>
      <c r="L33" s="26">
        <v>0.05</v>
      </c>
      <c r="M33" s="31">
        <v>0.3</v>
      </c>
      <c r="N33" s="31">
        <v>0.5</v>
      </c>
      <c r="O33" s="68">
        <v>0.1</v>
      </c>
      <c r="P33" s="4">
        <v>-1</v>
      </c>
      <c r="Q33" s="4">
        <v>-0.5</v>
      </c>
      <c r="R33" s="9">
        <v>-0.75</v>
      </c>
      <c r="S33" s="6">
        <v>-0.5</v>
      </c>
      <c r="T33" s="24" t="s">
        <v>145</v>
      </c>
      <c r="U33" s="25" t="s">
        <v>21</v>
      </c>
      <c r="V33" s="31">
        <v>21.5</v>
      </c>
    </row>
    <row r="34" spans="1:22">
      <c r="A34" s="25" t="s">
        <v>202</v>
      </c>
      <c r="B34" s="25">
        <v>1</v>
      </c>
      <c r="C34" s="25">
        <v>1</v>
      </c>
      <c r="D34" s="27">
        <v>68</v>
      </c>
      <c r="E34" s="26">
        <v>0.5</v>
      </c>
      <c r="F34" s="26">
        <v>-0.4</v>
      </c>
      <c r="G34" s="26">
        <v>1.7</v>
      </c>
      <c r="H34" s="26">
        <v>1.7</v>
      </c>
      <c r="I34" s="26">
        <v>-0.5</v>
      </c>
      <c r="J34" s="31">
        <f t="shared" si="0"/>
        <v>-9.9999999999999978E-2</v>
      </c>
      <c r="K34" s="26">
        <v>0.4</v>
      </c>
      <c r="L34" s="26">
        <v>0.05</v>
      </c>
      <c r="M34" s="31">
        <v>0.2</v>
      </c>
      <c r="N34" s="31">
        <v>0.5</v>
      </c>
      <c r="O34" s="68">
        <v>0.1</v>
      </c>
      <c r="P34" s="4">
        <v>-1</v>
      </c>
      <c r="Q34" s="4">
        <v>-0.5</v>
      </c>
      <c r="R34" s="9">
        <v>-0.5</v>
      </c>
      <c r="S34" s="6">
        <v>0</v>
      </c>
      <c r="T34" s="24" t="s">
        <v>140</v>
      </c>
      <c r="U34" s="25" t="s">
        <v>29</v>
      </c>
      <c r="V34" s="31">
        <v>22</v>
      </c>
    </row>
    <row r="35" spans="1:22">
      <c r="A35" s="25" t="s">
        <v>202</v>
      </c>
      <c r="B35" s="25">
        <v>1</v>
      </c>
      <c r="C35" s="25">
        <v>2</v>
      </c>
      <c r="D35" s="27">
        <v>62</v>
      </c>
      <c r="E35" s="26">
        <v>0.75</v>
      </c>
      <c r="F35" s="26">
        <v>-0.2</v>
      </c>
      <c r="G35" s="26">
        <v>0.7</v>
      </c>
      <c r="H35" s="26">
        <v>0.5</v>
      </c>
      <c r="I35" s="26">
        <v>0</v>
      </c>
      <c r="J35" s="31">
        <f t="shared" si="0"/>
        <v>0.2</v>
      </c>
      <c r="K35" s="26">
        <v>0</v>
      </c>
      <c r="L35" s="26">
        <v>0</v>
      </c>
      <c r="M35" s="31">
        <v>0.3</v>
      </c>
      <c r="N35" s="31">
        <v>0.5</v>
      </c>
      <c r="O35" s="68">
        <v>0.2</v>
      </c>
      <c r="P35" s="4">
        <v>1.5</v>
      </c>
      <c r="Q35" s="4">
        <v>-0.75</v>
      </c>
      <c r="R35" s="9">
        <v>-0.25</v>
      </c>
      <c r="S35" s="6">
        <v>-1</v>
      </c>
      <c r="T35" s="24" t="s">
        <v>143</v>
      </c>
      <c r="U35" s="25" t="s">
        <v>20</v>
      </c>
      <c r="V35" s="31">
        <v>21</v>
      </c>
    </row>
    <row r="36" spans="1:22">
      <c r="A36" s="25" t="s">
        <v>202</v>
      </c>
      <c r="B36" s="25">
        <v>2</v>
      </c>
      <c r="C36" s="25">
        <v>1</v>
      </c>
      <c r="D36" s="27">
        <v>60</v>
      </c>
      <c r="E36" s="26">
        <v>-1.25</v>
      </c>
      <c r="F36" s="26">
        <v>0</v>
      </c>
      <c r="G36" s="26">
        <v>0.6</v>
      </c>
      <c r="H36" s="26">
        <v>0.5</v>
      </c>
      <c r="I36" s="26">
        <v>0.25</v>
      </c>
      <c r="J36" s="31">
        <f t="shared" si="0"/>
        <v>0.25</v>
      </c>
      <c r="K36" s="26">
        <v>0</v>
      </c>
      <c r="L36" s="26">
        <v>0</v>
      </c>
      <c r="M36" s="31">
        <v>0.2</v>
      </c>
      <c r="N36" s="31">
        <v>0.6</v>
      </c>
      <c r="O36" s="68">
        <v>0.22500000000000001</v>
      </c>
      <c r="P36" s="4">
        <v>-1</v>
      </c>
      <c r="Q36" s="4">
        <v>-0.5</v>
      </c>
      <c r="R36" s="9">
        <v>0.5</v>
      </c>
      <c r="S36" s="6">
        <v>-0.75</v>
      </c>
      <c r="T36" s="24" t="s">
        <v>138</v>
      </c>
      <c r="U36" s="25" t="s">
        <v>22</v>
      </c>
      <c r="V36" s="31">
        <v>21</v>
      </c>
    </row>
    <row r="37" spans="1:22">
      <c r="A37" s="25" t="s">
        <v>202</v>
      </c>
      <c r="B37" s="25">
        <v>2</v>
      </c>
      <c r="C37" s="25">
        <v>2</v>
      </c>
      <c r="D37" s="27">
        <v>75</v>
      </c>
      <c r="E37" s="26">
        <v>1</v>
      </c>
      <c r="F37" s="26">
        <v>-0.3</v>
      </c>
      <c r="G37" s="26">
        <v>0.2</v>
      </c>
      <c r="H37" s="26">
        <v>0.1</v>
      </c>
      <c r="I37" s="26">
        <v>-0.3</v>
      </c>
      <c r="J37" s="31">
        <f t="shared" si="0"/>
        <v>0</v>
      </c>
      <c r="K37" s="26">
        <v>0</v>
      </c>
      <c r="L37" s="26">
        <v>0</v>
      </c>
      <c r="M37" s="31">
        <v>0.2</v>
      </c>
      <c r="N37" s="31">
        <v>0.5</v>
      </c>
      <c r="O37" s="68">
        <v>0</v>
      </c>
      <c r="P37" s="4">
        <v>1.25</v>
      </c>
      <c r="Q37" s="4">
        <v>-1</v>
      </c>
      <c r="R37" s="9">
        <v>0</v>
      </c>
      <c r="S37" s="6">
        <v>0</v>
      </c>
      <c r="T37" s="24" t="s">
        <v>144</v>
      </c>
      <c r="U37" s="25" t="s">
        <v>16</v>
      </c>
      <c r="V37" s="31">
        <v>20.5</v>
      </c>
    </row>
    <row r="38" spans="1:22">
      <c r="A38" s="25" t="s">
        <v>202</v>
      </c>
      <c r="B38" s="25">
        <v>2</v>
      </c>
      <c r="C38" s="25">
        <v>1</v>
      </c>
      <c r="D38" s="27">
        <v>70</v>
      </c>
      <c r="E38" s="26">
        <v>-0.5</v>
      </c>
      <c r="F38" s="26">
        <v>-0.3</v>
      </c>
      <c r="G38" s="26">
        <v>1</v>
      </c>
      <c r="H38" s="26">
        <v>0.7</v>
      </c>
      <c r="I38" s="26">
        <v>-0.4</v>
      </c>
      <c r="J38" s="31">
        <f t="shared" ref="J38:J68" si="1">I38-F38</f>
        <v>-0.10000000000000003</v>
      </c>
      <c r="K38" s="26">
        <v>0.15</v>
      </c>
      <c r="L38" s="26">
        <v>0.1</v>
      </c>
      <c r="M38" s="31">
        <v>0.1</v>
      </c>
      <c r="N38" s="31">
        <v>0.4</v>
      </c>
      <c r="O38" s="68">
        <v>0.1</v>
      </c>
      <c r="P38" s="4">
        <v>0.5</v>
      </c>
      <c r="Q38" s="4">
        <v>-1</v>
      </c>
      <c r="R38" s="9">
        <v>0</v>
      </c>
      <c r="S38" s="6">
        <v>-0.75</v>
      </c>
      <c r="T38" s="24" t="s">
        <v>152</v>
      </c>
      <c r="U38" s="25" t="s">
        <v>34</v>
      </c>
      <c r="V38" s="31">
        <v>24</v>
      </c>
    </row>
    <row r="39" spans="1:22">
      <c r="A39" s="25" t="s">
        <v>202</v>
      </c>
      <c r="B39" s="25">
        <v>1</v>
      </c>
      <c r="C39" s="25">
        <v>2</v>
      </c>
      <c r="D39" s="27">
        <v>61</v>
      </c>
      <c r="E39" s="26">
        <v>0</v>
      </c>
      <c r="F39" s="26">
        <v>-0.3</v>
      </c>
      <c r="G39" s="26">
        <v>0.15</v>
      </c>
      <c r="H39" s="26">
        <v>0.15</v>
      </c>
      <c r="I39" s="26">
        <v>-0.7</v>
      </c>
      <c r="J39" s="31">
        <f t="shared" si="1"/>
        <v>-0.39999999999999997</v>
      </c>
      <c r="K39" s="26">
        <v>0</v>
      </c>
      <c r="L39" s="26">
        <v>0</v>
      </c>
      <c r="M39" s="31">
        <v>0.1</v>
      </c>
      <c r="N39" s="31">
        <v>0.4</v>
      </c>
      <c r="O39" s="68">
        <v>0.4</v>
      </c>
      <c r="P39" s="4">
        <v>0</v>
      </c>
      <c r="Q39" s="4">
        <v>0</v>
      </c>
      <c r="R39" s="9">
        <v>-0.5</v>
      </c>
      <c r="S39" s="6">
        <v>0</v>
      </c>
      <c r="T39" s="24" t="s">
        <v>155</v>
      </c>
      <c r="U39" s="25" t="s">
        <v>39</v>
      </c>
      <c r="V39" s="31">
        <v>23</v>
      </c>
    </row>
    <row r="40" spans="1:22" s="5" customFormat="1">
      <c r="A40" s="25" t="s">
        <v>202</v>
      </c>
      <c r="B40" s="25">
        <v>1</v>
      </c>
      <c r="C40" s="25">
        <v>2</v>
      </c>
      <c r="D40" s="27">
        <v>77</v>
      </c>
      <c r="E40" s="26">
        <v>-1</v>
      </c>
      <c r="F40" s="26">
        <v>-0.3</v>
      </c>
      <c r="G40" s="26">
        <v>0.3</v>
      </c>
      <c r="H40" s="26">
        <v>0.3</v>
      </c>
      <c r="I40" s="26">
        <v>-0.6</v>
      </c>
      <c r="J40" s="31">
        <f t="shared" si="1"/>
        <v>-0.3</v>
      </c>
      <c r="K40" s="26">
        <v>0</v>
      </c>
      <c r="L40" s="26">
        <v>0</v>
      </c>
      <c r="M40" s="31">
        <v>0.1</v>
      </c>
      <c r="N40" s="31">
        <v>0.5</v>
      </c>
      <c r="O40" s="68">
        <v>0.3</v>
      </c>
      <c r="P40" s="4">
        <v>-0.75</v>
      </c>
      <c r="Q40" s="4">
        <v>-0.5</v>
      </c>
      <c r="R40" s="9">
        <v>-0.5</v>
      </c>
      <c r="S40" s="6">
        <v>-0.5</v>
      </c>
      <c r="T40" s="24" t="s">
        <v>151</v>
      </c>
      <c r="U40" s="25" t="s">
        <v>62</v>
      </c>
      <c r="V40" s="31">
        <v>23.5</v>
      </c>
    </row>
    <row r="41" spans="1:22" s="5" customFormat="1">
      <c r="A41" s="25" t="s">
        <v>202</v>
      </c>
      <c r="B41" s="25">
        <v>2</v>
      </c>
      <c r="C41" s="25">
        <v>2</v>
      </c>
      <c r="D41" s="27">
        <v>77</v>
      </c>
      <c r="E41" s="26">
        <v>-0.75</v>
      </c>
      <c r="F41" s="26">
        <v>-0.3</v>
      </c>
      <c r="G41" s="26">
        <v>0.4</v>
      </c>
      <c r="H41" s="26">
        <v>0.3</v>
      </c>
      <c r="I41" s="26">
        <v>-0.7</v>
      </c>
      <c r="J41" s="31">
        <f t="shared" si="1"/>
        <v>-0.39999999999999997</v>
      </c>
      <c r="K41" s="26">
        <v>0.05</v>
      </c>
      <c r="L41" s="26">
        <v>0.05</v>
      </c>
      <c r="M41" s="31">
        <v>0.1</v>
      </c>
      <c r="N41" s="31">
        <v>0.6</v>
      </c>
      <c r="O41" s="68">
        <v>0.4</v>
      </c>
      <c r="P41" s="4">
        <v>-0.5</v>
      </c>
      <c r="Q41" s="4">
        <v>-0.5</v>
      </c>
      <c r="R41" s="9">
        <v>0</v>
      </c>
      <c r="S41" s="6">
        <v>-1.5</v>
      </c>
      <c r="T41" s="24" t="s">
        <v>151</v>
      </c>
      <c r="U41" s="25" t="s">
        <v>62</v>
      </c>
      <c r="V41" s="31">
        <v>23.5</v>
      </c>
    </row>
    <row r="42" spans="1:22" s="5" customFormat="1">
      <c r="A42" s="25" t="s">
        <v>202</v>
      </c>
      <c r="B42" s="25">
        <v>2</v>
      </c>
      <c r="C42" s="25">
        <v>1</v>
      </c>
      <c r="D42" s="27">
        <v>65</v>
      </c>
      <c r="E42" s="26">
        <v>-1.5</v>
      </c>
      <c r="F42" s="26">
        <v>-0.3</v>
      </c>
      <c r="G42" s="26">
        <v>0.7</v>
      </c>
      <c r="H42" s="26">
        <v>0.4</v>
      </c>
      <c r="I42" s="26">
        <v>-0.8</v>
      </c>
      <c r="J42" s="31">
        <f t="shared" si="1"/>
        <v>-0.5</v>
      </c>
      <c r="K42" s="26">
        <v>0.05</v>
      </c>
      <c r="L42" s="26">
        <v>0</v>
      </c>
      <c r="M42" s="31">
        <v>0.3</v>
      </c>
      <c r="N42" s="31">
        <v>0.5</v>
      </c>
      <c r="O42" s="68">
        <v>0.5</v>
      </c>
      <c r="P42" s="4">
        <v>-1.5</v>
      </c>
      <c r="Q42" s="4">
        <v>0</v>
      </c>
      <c r="R42" s="9">
        <v>-0.75</v>
      </c>
      <c r="S42" s="6">
        <v>-0.25</v>
      </c>
      <c r="T42" s="24" t="s">
        <v>153</v>
      </c>
      <c r="U42" s="25" t="s">
        <v>48</v>
      </c>
      <c r="V42" s="31">
        <v>23.5</v>
      </c>
    </row>
    <row r="43" spans="1:22" s="5" customFormat="1">
      <c r="A43" s="25" t="s">
        <v>202</v>
      </c>
      <c r="B43" s="25">
        <v>1</v>
      </c>
      <c r="C43" s="25">
        <v>2</v>
      </c>
      <c r="D43" s="27">
        <v>71</v>
      </c>
      <c r="E43" s="26">
        <v>2.2999999999999998</v>
      </c>
      <c r="F43" s="26">
        <v>-0.3</v>
      </c>
      <c r="G43" s="26">
        <v>0.4</v>
      </c>
      <c r="H43" s="26">
        <v>0.2</v>
      </c>
      <c r="I43" s="26">
        <v>0</v>
      </c>
      <c r="J43" s="31">
        <f t="shared" si="1"/>
        <v>0.3</v>
      </c>
      <c r="K43" s="26">
        <v>0</v>
      </c>
      <c r="L43" s="26">
        <v>0</v>
      </c>
      <c r="M43" s="31">
        <v>0.2</v>
      </c>
      <c r="N43" s="31">
        <v>0.4</v>
      </c>
      <c r="O43" s="68">
        <v>0.3</v>
      </c>
      <c r="P43" s="4">
        <v>2.75</v>
      </c>
      <c r="Q43" s="4">
        <v>-0.5</v>
      </c>
      <c r="R43" s="9">
        <v>-0.25</v>
      </c>
      <c r="S43" s="10">
        <v>0</v>
      </c>
      <c r="T43" s="24" t="s">
        <v>149</v>
      </c>
      <c r="U43" s="25" t="s">
        <v>43</v>
      </c>
      <c r="V43" s="31">
        <v>24</v>
      </c>
    </row>
    <row r="44" spans="1:22" s="5" customFormat="1">
      <c r="A44" s="25" t="s">
        <v>202</v>
      </c>
      <c r="B44" s="25">
        <v>1</v>
      </c>
      <c r="C44" s="25">
        <v>2</v>
      </c>
      <c r="D44" s="27">
        <v>60</v>
      </c>
      <c r="E44" s="26">
        <v>-1.6</v>
      </c>
      <c r="F44" s="26">
        <v>-0.3</v>
      </c>
      <c r="G44" s="26">
        <v>1</v>
      </c>
      <c r="H44" s="26">
        <v>1</v>
      </c>
      <c r="I44" s="26">
        <v>0.25</v>
      </c>
      <c r="J44" s="31">
        <f t="shared" si="1"/>
        <v>0.55000000000000004</v>
      </c>
      <c r="K44" s="26">
        <v>0.15</v>
      </c>
      <c r="L44" s="26">
        <v>0</v>
      </c>
      <c r="M44" s="31">
        <v>0.3</v>
      </c>
      <c r="N44" s="31">
        <v>0.4</v>
      </c>
      <c r="O44" s="68">
        <v>0.25</v>
      </c>
      <c r="P44" s="4">
        <v>-1.5</v>
      </c>
      <c r="Q44" s="4">
        <v>-0.75</v>
      </c>
      <c r="R44" s="9">
        <v>0.25</v>
      </c>
      <c r="S44" s="10">
        <v>0</v>
      </c>
      <c r="T44" s="24" t="s">
        <v>150</v>
      </c>
      <c r="U44" s="25" t="s">
        <v>40</v>
      </c>
      <c r="V44" s="31">
        <v>22</v>
      </c>
    </row>
    <row r="45" spans="1:22" s="5" customFormat="1">
      <c r="A45" s="25" t="s">
        <v>202</v>
      </c>
      <c r="B45" s="25">
        <v>2</v>
      </c>
      <c r="C45" s="25">
        <v>2</v>
      </c>
      <c r="D45" s="27">
        <v>60</v>
      </c>
      <c r="E45" s="26">
        <v>-2</v>
      </c>
      <c r="F45" s="26">
        <v>-0.3</v>
      </c>
      <c r="G45" s="26">
        <v>1</v>
      </c>
      <c r="H45" s="26">
        <v>0.4</v>
      </c>
      <c r="I45" s="26">
        <v>0.25</v>
      </c>
      <c r="J45" s="31">
        <f t="shared" si="1"/>
        <v>0.55000000000000004</v>
      </c>
      <c r="K45" s="26">
        <v>0.1</v>
      </c>
      <c r="L45" s="26">
        <v>0</v>
      </c>
      <c r="M45" s="31">
        <v>0.2</v>
      </c>
      <c r="N45" s="31">
        <v>0.4</v>
      </c>
      <c r="O45" s="68">
        <v>0.25</v>
      </c>
      <c r="P45" s="4">
        <v>-1.5</v>
      </c>
      <c r="Q45" s="4">
        <v>-1.25</v>
      </c>
      <c r="R45" s="9">
        <v>0</v>
      </c>
      <c r="S45" s="10">
        <v>-1</v>
      </c>
      <c r="T45" s="24" t="s">
        <v>150</v>
      </c>
      <c r="U45" s="25" t="s">
        <v>40</v>
      </c>
      <c r="V45" s="31">
        <v>21.5</v>
      </c>
    </row>
    <row r="46" spans="1:22" s="5" customFormat="1">
      <c r="A46" s="25" t="s">
        <v>202</v>
      </c>
      <c r="B46" s="25">
        <v>1</v>
      </c>
      <c r="C46" s="25">
        <v>2</v>
      </c>
      <c r="D46" s="27">
        <v>66</v>
      </c>
      <c r="E46" s="26">
        <v>-7</v>
      </c>
      <c r="F46" s="26">
        <v>-0.3</v>
      </c>
      <c r="G46" s="26">
        <v>1</v>
      </c>
      <c r="H46" s="26">
        <v>0.3</v>
      </c>
      <c r="I46" s="26">
        <v>0.25</v>
      </c>
      <c r="J46" s="31">
        <f t="shared" si="1"/>
        <v>0.55000000000000004</v>
      </c>
      <c r="K46" s="26">
        <v>0.1</v>
      </c>
      <c r="L46" s="26">
        <v>0.05</v>
      </c>
      <c r="M46" s="31">
        <v>0.3</v>
      </c>
      <c r="N46" s="31">
        <v>0.4</v>
      </c>
      <c r="O46" s="68">
        <v>0.25</v>
      </c>
      <c r="P46" s="4">
        <v>-6.5</v>
      </c>
      <c r="Q46" s="4">
        <v>-1</v>
      </c>
      <c r="R46" s="9">
        <v>-1.25</v>
      </c>
      <c r="S46" s="6">
        <v>0</v>
      </c>
      <c r="T46" s="24" t="s">
        <v>147</v>
      </c>
      <c r="U46" s="25" t="s">
        <v>41</v>
      </c>
      <c r="V46" s="31">
        <v>12</v>
      </c>
    </row>
    <row r="47" spans="1:22" s="5" customFormat="1">
      <c r="A47" s="25" t="s">
        <v>202</v>
      </c>
      <c r="B47" s="25">
        <v>1</v>
      </c>
      <c r="C47" s="25">
        <v>1</v>
      </c>
      <c r="D47" s="27">
        <v>45</v>
      </c>
      <c r="E47" s="26">
        <v>-1.25</v>
      </c>
      <c r="F47" s="26">
        <v>-0.3</v>
      </c>
      <c r="G47" s="26">
        <v>0.2</v>
      </c>
      <c r="H47" s="26">
        <v>0.05</v>
      </c>
      <c r="I47" s="26">
        <v>-0.5</v>
      </c>
      <c r="J47" s="31">
        <f t="shared" si="1"/>
        <v>-0.2</v>
      </c>
      <c r="K47" s="26">
        <v>0.1</v>
      </c>
      <c r="L47" s="26">
        <v>0</v>
      </c>
      <c r="M47" s="31">
        <v>0.2</v>
      </c>
      <c r="N47" s="31">
        <v>0.4</v>
      </c>
      <c r="O47" s="68">
        <v>0.5</v>
      </c>
      <c r="P47" s="4">
        <v>-1</v>
      </c>
      <c r="Q47" s="4">
        <v>-0.5</v>
      </c>
      <c r="R47" s="9">
        <v>-1</v>
      </c>
      <c r="S47" s="10">
        <v>0</v>
      </c>
      <c r="T47" s="24" t="s">
        <v>156</v>
      </c>
      <c r="U47" s="25" t="s">
        <v>44</v>
      </c>
      <c r="V47" s="31">
        <v>19.5</v>
      </c>
    </row>
    <row r="48" spans="1:22" s="5" customFormat="1">
      <c r="A48" s="25" t="s">
        <v>202</v>
      </c>
      <c r="B48" s="25">
        <v>1</v>
      </c>
      <c r="C48" s="25">
        <v>2</v>
      </c>
      <c r="D48" s="27">
        <v>56</v>
      </c>
      <c r="E48" s="26">
        <v>-3.75</v>
      </c>
      <c r="F48" s="26">
        <v>-0.3</v>
      </c>
      <c r="G48" s="26">
        <v>0.5</v>
      </c>
      <c r="H48" s="26">
        <v>0.2</v>
      </c>
      <c r="I48" s="26">
        <v>-0.25</v>
      </c>
      <c r="J48" s="31">
        <f t="shared" si="1"/>
        <v>4.9999999999999989E-2</v>
      </c>
      <c r="K48" s="26">
        <v>0.05</v>
      </c>
      <c r="L48" s="26">
        <v>0</v>
      </c>
      <c r="M48" s="31">
        <v>0.2</v>
      </c>
      <c r="N48" s="31">
        <v>0.5</v>
      </c>
      <c r="O48" s="68">
        <v>0.25</v>
      </c>
      <c r="P48" s="4">
        <v>-3</v>
      </c>
      <c r="Q48" s="4">
        <v>-1.5</v>
      </c>
      <c r="R48" s="9">
        <v>0.5</v>
      </c>
      <c r="S48" s="10">
        <v>-1</v>
      </c>
      <c r="T48" s="24" t="s">
        <v>148</v>
      </c>
      <c r="U48" s="25" t="s">
        <v>68</v>
      </c>
      <c r="V48" s="31">
        <v>18.5</v>
      </c>
    </row>
    <row r="49" spans="1:22" s="5" customFormat="1">
      <c r="A49" s="25" t="s">
        <v>202</v>
      </c>
      <c r="B49" s="25">
        <v>2</v>
      </c>
      <c r="C49" s="25">
        <v>2</v>
      </c>
      <c r="D49" s="27">
        <v>56</v>
      </c>
      <c r="E49" s="26">
        <v>-2.5</v>
      </c>
      <c r="F49" s="26">
        <v>-0.3</v>
      </c>
      <c r="G49" s="26">
        <v>0.2</v>
      </c>
      <c r="H49" s="26">
        <v>0.1</v>
      </c>
      <c r="I49" s="26">
        <v>0.5</v>
      </c>
      <c r="J49" s="31">
        <f t="shared" si="1"/>
        <v>0.8</v>
      </c>
      <c r="K49" s="26">
        <v>0</v>
      </c>
      <c r="L49" s="26">
        <v>0</v>
      </c>
      <c r="M49" s="31">
        <v>0.2</v>
      </c>
      <c r="N49" s="31">
        <v>0.5</v>
      </c>
      <c r="O49" s="68">
        <v>0.5</v>
      </c>
      <c r="P49" s="4">
        <v>-2</v>
      </c>
      <c r="Q49" s="4">
        <v>-1</v>
      </c>
      <c r="R49" s="9">
        <v>-0.25</v>
      </c>
      <c r="S49" s="6">
        <v>-0.75</v>
      </c>
      <c r="T49" s="24" t="s">
        <v>148</v>
      </c>
      <c r="U49" s="25" t="s">
        <v>68</v>
      </c>
      <c r="V49" s="31">
        <v>18</v>
      </c>
    </row>
    <row r="50" spans="1:22" s="5" customFormat="1">
      <c r="A50" s="25" t="s">
        <v>202</v>
      </c>
      <c r="B50" s="25">
        <v>2</v>
      </c>
      <c r="C50" s="25">
        <v>2</v>
      </c>
      <c r="D50" s="27">
        <v>69</v>
      </c>
      <c r="E50" s="26">
        <v>-3.5</v>
      </c>
      <c r="F50" s="26">
        <v>-0.3</v>
      </c>
      <c r="G50" s="26">
        <v>1.1000000000000001</v>
      </c>
      <c r="H50" s="26">
        <v>0.3</v>
      </c>
      <c r="I50" s="26">
        <v>-0.1</v>
      </c>
      <c r="J50" s="31">
        <f t="shared" si="1"/>
        <v>0.19999999999999998</v>
      </c>
      <c r="K50" s="26">
        <v>0.15</v>
      </c>
      <c r="L50" s="26">
        <v>0.05</v>
      </c>
      <c r="M50" s="31">
        <v>0.3</v>
      </c>
      <c r="N50" s="31">
        <v>0.4</v>
      </c>
      <c r="O50" s="68">
        <v>0.1</v>
      </c>
      <c r="P50" s="4">
        <v>-3</v>
      </c>
      <c r="Q50" s="4">
        <v>-1</v>
      </c>
      <c r="R50" s="9">
        <v>-0.25</v>
      </c>
      <c r="S50" s="6">
        <v>-1.25</v>
      </c>
      <c r="T50" s="24" t="s">
        <v>154</v>
      </c>
      <c r="U50" s="25" t="s">
        <v>57</v>
      </c>
      <c r="V50" s="31">
        <v>20</v>
      </c>
    </row>
    <row r="51" spans="1:22" s="5" customFormat="1">
      <c r="A51" s="25" t="s">
        <v>202</v>
      </c>
      <c r="B51" s="25">
        <v>1</v>
      </c>
      <c r="C51" s="25">
        <v>2</v>
      </c>
      <c r="D51" s="27">
        <v>69</v>
      </c>
      <c r="E51" s="26">
        <v>0</v>
      </c>
      <c r="F51" s="26">
        <v>-0.3</v>
      </c>
      <c r="G51" s="26">
        <v>0.15</v>
      </c>
      <c r="H51" s="26">
        <v>0.1</v>
      </c>
      <c r="I51" s="26">
        <v>0.25</v>
      </c>
      <c r="J51" s="31">
        <f t="shared" si="1"/>
        <v>0.55000000000000004</v>
      </c>
      <c r="K51" s="26">
        <v>0.05</v>
      </c>
      <c r="L51" s="26">
        <v>0</v>
      </c>
      <c r="M51" s="31">
        <v>0.1</v>
      </c>
      <c r="N51" s="31">
        <v>0.4</v>
      </c>
      <c r="O51" s="68">
        <v>0.25</v>
      </c>
      <c r="P51" s="4">
        <v>0</v>
      </c>
      <c r="Q51" s="4">
        <v>0</v>
      </c>
      <c r="R51" s="9">
        <v>-0.5</v>
      </c>
      <c r="S51" s="6">
        <v>-0.25</v>
      </c>
      <c r="T51" s="24" t="s">
        <v>154</v>
      </c>
      <c r="U51" s="25" t="s">
        <v>57</v>
      </c>
      <c r="V51" s="31">
        <v>20.5</v>
      </c>
    </row>
    <row r="52" spans="1:22" s="5" customFormat="1">
      <c r="A52" s="25" t="s">
        <v>202</v>
      </c>
      <c r="B52" s="25">
        <v>2</v>
      </c>
      <c r="C52" s="25">
        <v>1</v>
      </c>
      <c r="D52" s="27">
        <v>69</v>
      </c>
      <c r="E52" s="26">
        <v>-1</v>
      </c>
      <c r="F52" s="26">
        <v>-0.3</v>
      </c>
      <c r="G52" s="26">
        <v>1.7</v>
      </c>
      <c r="H52" s="26">
        <v>1.7</v>
      </c>
      <c r="I52" s="26">
        <v>0.5</v>
      </c>
      <c r="J52" s="31">
        <f t="shared" si="1"/>
        <v>0.8</v>
      </c>
      <c r="K52" s="26">
        <v>0.4</v>
      </c>
      <c r="L52" s="26">
        <v>0.2</v>
      </c>
      <c r="M52" s="31">
        <v>0.4</v>
      </c>
      <c r="N52" s="31">
        <v>0.4</v>
      </c>
      <c r="O52" s="68">
        <v>0.5</v>
      </c>
      <c r="P52" s="4">
        <v>-1</v>
      </c>
      <c r="Q52" s="4">
        <v>-0.5</v>
      </c>
      <c r="R52" s="9">
        <v>-0.25</v>
      </c>
      <c r="S52" s="6">
        <v>-0.75</v>
      </c>
      <c r="T52" s="24" t="s">
        <v>146</v>
      </c>
      <c r="U52" s="25" t="s">
        <v>49</v>
      </c>
      <c r="V52" s="31">
        <v>19</v>
      </c>
    </row>
    <row r="53" spans="1:22" s="5" customFormat="1">
      <c r="A53" s="25" t="s">
        <v>202</v>
      </c>
      <c r="B53" s="25">
        <v>1</v>
      </c>
      <c r="C53" s="25">
        <v>1</v>
      </c>
      <c r="D53" s="27">
        <v>77</v>
      </c>
      <c r="E53" s="26">
        <v>0.5</v>
      </c>
      <c r="F53" s="26">
        <v>-0.3</v>
      </c>
      <c r="G53" s="26">
        <v>0.2</v>
      </c>
      <c r="H53" s="26">
        <v>0.1</v>
      </c>
      <c r="I53" s="26">
        <v>0.25</v>
      </c>
      <c r="J53" s="31">
        <f t="shared" si="1"/>
        <v>0.55000000000000004</v>
      </c>
      <c r="K53" s="26">
        <v>0.2</v>
      </c>
      <c r="L53" s="26">
        <v>0.05</v>
      </c>
      <c r="M53" s="31">
        <v>0.2</v>
      </c>
      <c r="N53" s="31">
        <v>0.3</v>
      </c>
      <c r="O53" s="68">
        <v>0.25</v>
      </c>
      <c r="P53" s="4">
        <v>1</v>
      </c>
      <c r="Q53" s="4">
        <v>-1</v>
      </c>
      <c r="R53" s="9">
        <v>-0.75</v>
      </c>
      <c r="S53" s="6">
        <v>-1</v>
      </c>
      <c r="T53" s="24" t="s">
        <v>160</v>
      </c>
      <c r="U53" s="25" t="s">
        <v>53</v>
      </c>
      <c r="V53" s="31">
        <v>23.5</v>
      </c>
    </row>
    <row r="54" spans="1:22" s="5" customFormat="1">
      <c r="A54" s="25" t="s">
        <v>202</v>
      </c>
      <c r="B54" s="25">
        <v>2</v>
      </c>
      <c r="C54" s="25">
        <v>1</v>
      </c>
      <c r="D54" s="27">
        <v>77</v>
      </c>
      <c r="E54" s="26">
        <v>0</v>
      </c>
      <c r="F54" s="26">
        <v>-0.3</v>
      </c>
      <c r="G54" s="26">
        <v>0.2</v>
      </c>
      <c r="H54" s="26">
        <v>0.1</v>
      </c>
      <c r="I54" s="26">
        <v>0.25</v>
      </c>
      <c r="J54" s="31">
        <f t="shared" si="1"/>
        <v>0.55000000000000004</v>
      </c>
      <c r="K54" s="26">
        <v>0.05</v>
      </c>
      <c r="L54" s="26">
        <v>0</v>
      </c>
      <c r="M54" s="31">
        <v>0.2</v>
      </c>
      <c r="N54" s="31">
        <v>0.3</v>
      </c>
      <c r="O54" s="68">
        <v>0.25</v>
      </c>
      <c r="P54" s="4">
        <v>0.5</v>
      </c>
      <c r="Q54" s="4">
        <v>-1</v>
      </c>
      <c r="R54" s="9">
        <v>0</v>
      </c>
      <c r="S54" s="6">
        <v>-0.5</v>
      </c>
      <c r="T54" s="24" t="s">
        <v>160</v>
      </c>
      <c r="U54" s="25" t="s">
        <v>53</v>
      </c>
      <c r="V54" s="31">
        <v>23.5</v>
      </c>
    </row>
    <row r="55" spans="1:22" s="5" customFormat="1">
      <c r="A55" s="25" t="s">
        <v>202</v>
      </c>
      <c r="B55" s="25">
        <v>2</v>
      </c>
      <c r="C55" s="25">
        <v>2</v>
      </c>
      <c r="D55" s="27">
        <v>66</v>
      </c>
      <c r="E55" s="26">
        <v>-0.75</v>
      </c>
      <c r="F55" s="26">
        <v>-0.3</v>
      </c>
      <c r="G55" s="26">
        <v>0.5</v>
      </c>
      <c r="H55" s="26">
        <v>0.5</v>
      </c>
      <c r="I55" s="26">
        <v>-0.5</v>
      </c>
      <c r="J55" s="31">
        <f t="shared" si="1"/>
        <v>-0.2</v>
      </c>
      <c r="K55" s="26">
        <v>0.2</v>
      </c>
      <c r="L55" s="26">
        <v>0.1</v>
      </c>
      <c r="M55" s="31">
        <v>0.3</v>
      </c>
      <c r="N55" s="31">
        <v>0.5</v>
      </c>
      <c r="O55" s="68">
        <v>0.5</v>
      </c>
      <c r="P55" s="4">
        <v>-0.25</v>
      </c>
      <c r="Q55" s="4">
        <v>-1</v>
      </c>
      <c r="R55" s="9">
        <v>0.5</v>
      </c>
      <c r="S55" s="6">
        <v>-0.5</v>
      </c>
      <c r="T55" s="24" t="s">
        <v>167</v>
      </c>
      <c r="U55" s="25" t="s">
        <v>56</v>
      </c>
      <c r="V55" s="31">
        <v>21</v>
      </c>
    </row>
    <row r="56" spans="1:22" s="5" customFormat="1">
      <c r="A56" s="25" t="s">
        <v>202</v>
      </c>
      <c r="B56" s="25">
        <v>1</v>
      </c>
      <c r="C56" s="25">
        <v>2</v>
      </c>
      <c r="D56" s="27">
        <v>66</v>
      </c>
      <c r="E56" s="26">
        <v>-0.75</v>
      </c>
      <c r="F56" s="26">
        <v>-0.3</v>
      </c>
      <c r="G56" s="26">
        <v>0.5</v>
      </c>
      <c r="H56" s="26">
        <v>0.5</v>
      </c>
      <c r="I56" s="26">
        <v>0.25</v>
      </c>
      <c r="J56" s="31">
        <f t="shared" si="1"/>
        <v>0.55000000000000004</v>
      </c>
      <c r="K56" s="26">
        <v>0.15</v>
      </c>
      <c r="L56" s="26">
        <v>0.15</v>
      </c>
      <c r="M56" s="31">
        <v>0.4</v>
      </c>
      <c r="N56" s="31">
        <v>0.6</v>
      </c>
      <c r="O56" s="68">
        <v>0.25</v>
      </c>
      <c r="P56" s="4">
        <v>0</v>
      </c>
      <c r="Q56" s="4">
        <v>-0.5</v>
      </c>
      <c r="R56" s="9">
        <v>0.25</v>
      </c>
      <c r="S56" s="6">
        <v>-0.5</v>
      </c>
      <c r="T56" s="24" t="s">
        <v>167</v>
      </c>
      <c r="U56" s="25" t="s">
        <v>56</v>
      </c>
      <c r="V56" s="31">
        <v>21.5</v>
      </c>
    </row>
    <row r="57" spans="1:22" s="5" customFormat="1">
      <c r="A57" s="25" t="s">
        <v>202</v>
      </c>
      <c r="B57" s="25">
        <v>2</v>
      </c>
      <c r="C57" s="25">
        <v>1</v>
      </c>
      <c r="D57" s="27">
        <v>60</v>
      </c>
      <c r="E57" s="26">
        <v>0.25</v>
      </c>
      <c r="F57" s="26">
        <v>-0.8</v>
      </c>
      <c r="G57" s="26">
        <v>0.7</v>
      </c>
      <c r="H57" s="26">
        <v>0.5</v>
      </c>
      <c r="I57" s="26">
        <v>-1</v>
      </c>
      <c r="J57" s="31">
        <f t="shared" si="1"/>
        <v>-0.19999999999999996</v>
      </c>
      <c r="K57" s="26">
        <v>0.2</v>
      </c>
      <c r="L57" s="26">
        <v>0.2</v>
      </c>
      <c r="M57" s="31">
        <v>0.5</v>
      </c>
      <c r="N57" s="31">
        <v>0.5</v>
      </c>
      <c r="O57" s="68">
        <v>0.2</v>
      </c>
      <c r="P57" s="4">
        <v>1</v>
      </c>
      <c r="Q57" s="4">
        <v>-1.5</v>
      </c>
      <c r="R57" s="9">
        <v>-0.75</v>
      </c>
      <c r="S57" s="6">
        <v>0</v>
      </c>
      <c r="T57" s="24" t="s">
        <v>165</v>
      </c>
      <c r="U57" s="25" t="s">
        <v>15</v>
      </c>
      <c r="V57" s="31">
        <v>22</v>
      </c>
    </row>
    <row r="58" spans="1:22" s="5" customFormat="1">
      <c r="A58" s="25" t="s">
        <v>202</v>
      </c>
      <c r="B58" s="25">
        <v>2</v>
      </c>
      <c r="C58" s="25">
        <v>1</v>
      </c>
      <c r="D58" s="27">
        <v>63</v>
      </c>
      <c r="E58" s="26">
        <v>1.25</v>
      </c>
      <c r="F58" s="26">
        <v>0</v>
      </c>
      <c r="G58" s="26">
        <v>0.5</v>
      </c>
      <c r="H58" s="26">
        <v>0.2</v>
      </c>
      <c r="I58" s="26">
        <v>0</v>
      </c>
      <c r="J58" s="31">
        <f t="shared" si="1"/>
        <v>0</v>
      </c>
      <c r="K58" s="26">
        <v>0</v>
      </c>
      <c r="L58" s="26">
        <v>0.05</v>
      </c>
      <c r="M58" s="31">
        <v>0.2</v>
      </c>
      <c r="N58" s="31">
        <v>0.4</v>
      </c>
      <c r="O58" s="68">
        <v>0</v>
      </c>
      <c r="P58" s="4">
        <v>1.5</v>
      </c>
      <c r="Q58" s="4">
        <v>-0.5</v>
      </c>
      <c r="R58" s="9">
        <v>-0.25</v>
      </c>
      <c r="S58" s="6">
        <v>-0.5</v>
      </c>
      <c r="T58" s="24" t="s">
        <v>161</v>
      </c>
      <c r="U58" s="25" t="s">
        <v>42</v>
      </c>
      <c r="V58" s="31">
        <v>20.5</v>
      </c>
    </row>
    <row r="59" spans="1:22" s="5" customFormat="1">
      <c r="A59" s="25" t="s">
        <v>202</v>
      </c>
      <c r="B59" s="25">
        <v>2</v>
      </c>
      <c r="C59" s="25">
        <v>1</v>
      </c>
      <c r="D59" s="27">
        <v>60</v>
      </c>
      <c r="E59" s="26">
        <v>-10</v>
      </c>
      <c r="F59" s="26">
        <v>-0.5</v>
      </c>
      <c r="G59" s="26">
        <v>1.7</v>
      </c>
      <c r="H59" s="26">
        <v>1.7</v>
      </c>
      <c r="I59" s="26">
        <v>-0.5</v>
      </c>
      <c r="J59" s="31">
        <f t="shared" si="1"/>
        <v>0</v>
      </c>
      <c r="K59" s="26">
        <v>0</v>
      </c>
      <c r="L59" s="26">
        <v>0.05</v>
      </c>
      <c r="M59" s="31">
        <v>0.3</v>
      </c>
      <c r="N59" s="31">
        <v>0.4</v>
      </c>
      <c r="O59" s="68">
        <v>0</v>
      </c>
      <c r="P59" s="4">
        <v>-1</v>
      </c>
      <c r="Q59" s="4">
        <v>-0.5</v>
      </c>
      <c r="R59" s="9">
        <v>0.25</v>
      </c>
      <c r="S59" s="6">
        <v>-0.75</v>
      </c>
      <c r="T59" s="24" t="s">
        <v>159</v>
      </c>
      <c r="U59" s="25" t="s">
        <v>58</v>
      </c>
      <c r="V59" s="31">
        <v>15</v>
      </c>
    </row>
    <row r="60" spans="1:22" s="5" customFormat="1">
      <c r="A60" s="25" t="s">
        <v>202</v>
      </c>
      <c r="B60" s="25">
        <v>2</v>
      </c>
      <c r="C60" s="25">
        <v>1</v>
      </c>
      <c r="D60" s="27">
        <v>65</v>
      </c>
      <c r="E60" s="26">
        <v>0.7</v>
      </c>
      <c r="F60" s="26">
        <v>-0.21</v>
      </c>
      <c r="G60" s="26">
        <v>0.7</v>
      </c>
      <c r="H60" s="26">
        <v>0.5</v>
      </c>
      <c r="I60" s="26">
        <v>-0.3</v>
      </c>
      <c r="J60" s="31">
        <f t="shared" si="1"/>
        <v>-0.09</v>
      </c>
      <c r="K60" s="26">
        <v>0.05</v>
      </c>
      <c r="L60" s="26">
        <v>0</v>
      </c>
      <c r="M60" s="31">
        <v>0.2</v>
      </c>
      <c r="N60" s="31">
        <v>0.4</v>
      </c>
      <c r="O60" s="68">
        <v>0.9</v>
      </c>
      <c r="P60" s="4">
        <v>1</v>
      </c>
      <c r="Q60" s="4">
        <v>-0.75</v>
      </c>
      <c r="R60" s="9">
        <v>0.5</v>
      </c>
      <c r="S60" s="6">
        <v>-1.5</v>
      </c>
      <c r="T60" s="24" t="s">
        <v>166</v>
      </c>
      <c r="U60" s="25" t="s">
        <v>52</v>
      </c>
      <c r="V60" s="31">
        <v>22.5</v>
      </c>
    </row>
    <row r="61" spans="1:22" s="5" customFormat="1">
      <c r="A61" s="25" t="s">
        <v>202</v>
      </c>
      <c r="B61" s="25">
        <v>1</v>
      </c>
      <c r="C61" s="25">
        <v>2</v>
      </c>
      <c r="D61" s="27">
        <v>71</v>
      </c>
      <c r="E61" s="26">
        <v>1.75</v>
      </c>
      <c r="F61" s="26">
        <v>-0.3</v>
      </c>
      <c r="G61" s="26">
        <v>0.39700000000000002</v>
      </c>
      <c r="H61" s="26">
        <v>0.1</v>
      </c>
      <c r="I61" s="26">
        <v>-0.8</v>
      </c>
      <c r="J61" s="31">
        <f t="shared" si="1"/>
        <v>-0.5</v>
      </c>
      <c r="K61" s="26">
        <v>0.05</v>
      </c>
      <c r="L61" s="26">
        <v>0.05</v>
      </c>
      <c r="M61" s="31">
        <v>0.2</v>
      </c>
      <c r="N61" s="31">
        <v>0.3</v>
      </c>
      <c r="O61" s="68">
        <v>0.5</v>
      </c>
      <c r="P61" s="4">
        <v>2</v>
      </c>
      <c r="Q61" s="4">
        <v>-0.5</v>
      </c>
      <c r="R61" s="9">
        <v>-0.25</v>
      </c>
      <c r="S61" s="6">
        <v>-1.25</v>
      </c>
      <c r="T61" s="24" t="s">
        <v>162</v>
      </c>
      <c r="U61" s="25" t="s">
        <v>59</v>
      </c>
      <c r="V61" s="31">
        <v>26</v>
      </c>
    </row>
    <row r="62" spans="1:22" s="5" customFormat="1">
      <c r="A62" s="25" t="s">
        <v>202</v>
      </c>
      <c r="B62" s="25">
        <v>1</v>
      </c>
      <c r="C62" s="25">
        <v>1</v>
      </c>
      <c r="D62" s="27">
        <v>68</v>
      </c>
      <c r="E62" s="26">
        <v>1</v>
      </c>
      <c r="F62" s="26">
        <v>-0.2</v>
      </c>
      <c r="G62" s="26">
        <v>0.6</v>
      </c>
      <c r="H62" s="26">
        <v>0.4</v>
      </c>
      <c r="I62" s="26">
        <v>-0.5</v>
      </c>
      <c r="J62" s="31">
        <f t="shared" si="1"/>
        <v>-0.3</v>
      </c>
      <c r="K62" s="26">
        <v>0</v>
      </c>
      <c r="L62" s="26">
        <v>0.05</v>
      </c>
      <c r="M62" s="31">
        <v>0.2</v>
      </c>
      <c r="N62" s="31">
        <v>0.4</v>
      </c>
      <c r="O62" s="68">
        <v>0.3</v>
      </c>
      <c r="P62" s="4">
        <v>1.5</v>
      </c>
      <c r="Q62" s="4">
        <v>-1</v>
      </c>
      <c r="R62" s="9">
        <v>0.5</v>
      </c>
      <c r="S62" s="10">
        <v>-1</v>
      </c>
      <c r="T62" s="24" t="s">
        <v>158</v>
      </c>
      <c r="U62" s="25" t="s">
        <v>47</v>
      </c>
      <c r="V62" s="31">
        <v>24.5</v>
      </c>
    </row>
    <row r="63" spans="1:22" s="5" customFormat="1">
      <c r="A63" s="25" t="s">
        <v>202</v>
      </c>
      <c r="B63" s="25">
        <v>1</v>
      </c>
      <c r="C63" s="25">
        <v>2</v>
      </c>
      <c r="D63" s="27">
        <v>59</v>
      </c>
      <c r="E63" s="26">
        <v>-5.75</v>
      </c>
      <c r="F63" s="26">
        <v>0</v>
      </c>
      <c r="G63" s="26">
        <v>0.39700000000000002</v>
      </c>
      <c r="H63" s="26">
        <v>0.2</v>
      </c>
      <c r="I63" s="26">
        <v>0.25</v>
      </c>
      <c r="J63" s="31">
        <f t="shared" si="1"/>
        <v>0.25</v>
      </c>
      <c r="K63" s="26">
        <v>0</v>
      </c>
      <c r="L63" s="26">
        <v>0</v>
      </c>
      <c r="M63" s="31">
        <v>0.1</v>
      </c>
      <c r="N63" s="31">
        <v>0.5</v>
      </c>
      <c r="O63" s="68">
        <v>0.25</v>
      </c>
      <c r="P63" s="4">
        <v>-5.25</v>
      </c>
      <c r="Q63" s="4">
        <v>-0.75</v>
      </c>
      <c r="R63" s="9">
        <v>0.75</v>
      </c>
      <c r="S63" s="10">
        <v>-1.25</v>
      </c>
      <c r="T63" s="24" t="s">
        <v>163</v>
      </c>
      <c r="U63" s="25" t="s">
        <v>50</v>
      </c>
      <c r="V63" s="31">
        <v>10.5</v>
      </c>
    </row>
    <row r="64" spans="1:22" s="5" customFormat="1">
      <c r="A64" s="25" t="s">
        <v>202</v>
      </c>
      <c r="B64" s="25">
        <v>2</v>
      </c>
      <c r="C64" s="25">
        <v>2</v>
      </c>
      <c r="D64" s="27">
        <v>59</v>
      </c>
      <c r="E64" s="26">
        <v>-5.75</v>
      </c>
      <c r="F64" s="26">
        <v>0</v>
      </c>
      <c r="G64" s="26">
        <v>0.3</v>
      </c>
      <c r="H64" s="26">
        <v>0.3</v>
      </c>
      <c r="I64" s="26">
        <v>0</v>
      </c>
      <c r="J64" s="31">
        <f t="shared" si="1"/>
        <v>0</v>
      </c>
      <c r="K64" s="26">
        <v>0</v>
      </c>
      <c r="L64" s="26">
        <v>0</v>
      </c>
      <c r="M64" s="31">
        <v>0.2</v>
      </c>
      <c r="N64" s="31">
        <v>0.3</v>
      </c>
      <c r="O64" s="68">
        <v>0</v>
      </c>
      <c r="P64" s="4">
        <v>-5.25</v>
      </c>
      <c r="Q64" s="4">
        <v>-0.5</v>
      </c>
      <c r="R64" s="9">
        <v>0</v>
      </c>
      <c r="S64" s="10">
        <v>-0.5</v>
      </c>
      <c r="T64" s="24" t="s">
        <v>163</v>
      </c>
      <c r="U64" s="25" t="s">
        <v>50</v>
      </c>
      <c r="V64" s="31">
        <v>12.5</v>
      </c>
    </row>
    <row r="65" spans="1:22" s="5" customFormat="1">
      <c r="A65" s="25" t="s">
        <v>202</v>
      </c>
      <c r="B65" s="25">
        <v>2</v>
      </c>
      <c r="C65" s="25">
        <v>2</v>
      </c>
      <c r="D65" s="27">
        <v>74</v>
      </c>
      <c r="E65" s="26">
        <v>-1.75</v>
      </c>
      <c r="F65" s="26">
        <v>-0.38</v>
      </c>
      <c r="G65" s="26">
        <v>0.4</v>
      </c>
      <c r="H65" s="26">
        <v>0.3</v>
      </c>
      <c r="I65" s="26">
        <v>0.1</v>
      </c>
      <c r="J65" s="31">
        <f t="shared" si="1"/>
        <v>0.48</v>
      </c>
      <c r="K65" s="26">
        <v>0.05</v>
      </c>
      <c r="L65" s="26">
        <v>0</v>
      </c>
      <c r="M65" s="31">
        <v>0.3</v>
      </c>
      <c r="N65" s="31">
        <v>0.4</v>
      </c>
      <c r="O65" s="68">
        <v>0.48</v>
      </c>
      <c r="P65" s="4">
        <v>-1.25</v>
      </c>
      <c r="Q65" s="4">
        <v>-1</v>
      </c>
      <c r="R65" s="9">
        <v>0.25</v>
      </c>
      <c r="S65" s="6">
        <v>-0.75</v>
      </c>
      <c r="T65" s="24" t="s">
        <v>157</v>
      </c>
      <c r="U65" s="25" t="s">
        <v>51</v>
      </c>
      <c r="V65" s="31">
        <v>18.5</v>
      </c>
    </row>
    <row r="66" spans="1:22" s="5" customFormat="1">
      <c r="A66" s="25" t="s">
        <v>202</v>
      </c>
      <c r="B66" s="25">
        <v>1</v>
      </c>
      <c r="C66" s="25">
        <v>2</v>
      </c>
      <c r="D66" s="27">
        <v>67</v>
      </c>
      <c r="E66" s="26">
        <v>-0.5</v>
      </c>
      <c r="F66" s="26">
        <v>-0.3</v>
      </c>
      <c r="G66" s="26">
        <v>0.4</v>
      </c>
      <c r="H66" s="26">
        <v>0.4</v>
      </c>
      <c r="I66" s="26">
        <v>0</v>
      </c>
      <c r="J66" s="31">
        <f t="shared" si="1"/>
        <v>0.3</v>
      </c>
      <c r="K66" s="26">
        <v>0.1</v>
      </c>
      <c r="L66" s="26">
        <v>0</v>
      </c>
      <c r="M66" s="31">
        <v>0.2</v>
      </c>
      <c r="N66" s="31">
        <v>0.4</v>
      </c>
      <c r="O66" s="68">
        <v>0.3</v>
      </c>
      <c r="P66" s="4">
        <v>0</v>
      </c>
      <c r="Q66" s="4">
        <v>-1</v>
      </c>
      <c r="R66" s="9">
        <v>0</v>
      </c>
      <c r="S66" s="6">
        <v>-1.75</v>
      </c>
      <c r="T66" s="24" t="s">
        <v>164</v>
      </c>
      <c r="U66" s="25" t="s">
        <v>7</v>
      </c>
      <c r="V66" s="31">
        <v>26</v>
      </c>
    </row>
    <row r="67" spans="1:22" s="5" customFormat="1">
      <c r="A67" s="25" t="s">
        <v>202</v>
      </c>
      <c r="B67" s="25">
        <v>2</v>
      </c>
      <c r="C67" s="25">
        <v>2</v>
      </c>
      <c r="D67" s="27">
        <v>67</v>
      </c>
      <c r="E67" s="26">
        <v>2.75</v>
      </c>
      <c r="F67" s="26">
        <v>-0.81</v>
      </c>
      <c r="G67" s="26">
        <v>0.30099999999999999</v>
      </c>
      <c r="H67" s="26">
        <v>0.2</v>
      </c>
      <c r="I67" s="26">
        <v>-0.65</v>
      </c>
      <c r="J67" s="31">
        <f t="shared" si="1"/>
        <v>0.16000000000000003</v>
      </c>
      <c r="K67" s="26">
        <v>0.15</v>
      </c>
      <c r="L67" s="26">
        <v>0</v>
      </c>
      <c r="M67" s="31">
        <v>0.2</v>
      </c>
      <c r="N67" s="31">
        <v>0.3</v>
      </c>
      <c r="O67" s="68">
        <v>0.16</v>
      </c>
      <c r="P67" s="4">
        <v>3.25</v>
      </c>
      <c r="Q67" s="4">
        <v>-1</v>
      </c>
      <c r="R67" s="9">
        <v>-0.25</v>
      </c>
      <c r="S67" s="6">
        <v>-1.25</v>
      </c>
      <c r="T67" s="24" t="s">
        <v>164</v>
      </c>
      <c r="U67" s="25" t="s">
        <v>7</v>
      </c>
      <c r="V67" s="31">
        <v>26.5</v>
      </c>
    </row>
    <row r="68" spans="1:22" s="5" customFormat="1">
      <c r="A68" s="25" t="s">
        <v>202</v>
      </c>
      <c r="B68" s="25">
        <v>1</v>
      </c>
      <c r="C68" s="25">
        <v>1</v>
      </c>
      <c r="D68" s="27">
        <v>63</v>
      </c>
      <c r="E68" s="26">
        <v>0.25</v>
      </c>
      <c r="F68" s="26">
        <v>0</v>
      </c>
      <c r="G68" s="26">
        <v>1</v>
      </c>
      <c r="H68" s="26">
        <v>0.7</v>
      </c>
      <c r="I68" s="26">
        <v>0.1</v>
      </c>
      <c r="J68" s="31">
        <f t="shared" si="1"/>
        <v>0.1</v>
      </c>
      <c r="K68" s="26">
        <v>0.1</v>
      </c>
      <c r="L68" s="26">
        <v>0.05</v>
      </c>
      <c r="M68" s="31">
        <v>0.3</v>
      </c>
      <c r="N68" s="31">
        <v>0.5</v>
      </c>
      <c r="O68" s="68">
        <v>0.1</v>
      </c>
      <c r="P68" s="4">
        <v>0.5</v>
      </c>
      <c r="Q68" s="4">
        <v>-0.5</v>
      </c>
      <c r="R68" s="9">
        <v>1</v>
      </c>
      <c r="S68" s="6">
        <v>-1.75</v>
      </c>
      <c r="T68" s="24" t="s">
        <v>177</v>
      </c>
      <c r="U68" s="25" t="s">
        <v>71</v>
      </c>
      <c r="V68" s="31">
        <v>20</v>
      </c>
    </row>
    <row r="69" spans="1:22" s="5" customFormat="1">
      <c r="A69" s="25" t="s">
        <v>202</v>
      </c>
      <c r="B69" s="25">
        <v>1</v>
      </c>
      <c r="C69" s="25">
        <v>1</v>
      </c>
      <c r="D69" s="27">
        <v>51</v>
      </c>
      <c r="E69" s="26">
        <v>-0.75</v>
      </c>
      <c r="F69" s="26">
        <v>-0.71</v>
      </c>
      <c r="G69" s="26">
        <v>0.3</v>
      </c>
      <c r="H69" s="26">
        <v>0.15</v>
      </c>
      <c r="I69" s="26">
        <v>-0.25</v>
      </c>
      <c r="J69" s="31">
        <f t="shared" ref="J69:J98" si="2">I69-F69</f>
        <v>0.45999999999999996</v>
      </c>
      <c r="K69" s="26">
        <v>0.05</v>
      </c>
      <c r="L69" s="26">
        <v>0</v>
      </c>
      <c r="M69" s="31">
        <v>0.3</v>
      </c>
      <c r="N69" s="31">
        <v>0.6</v>
      </c>
      <c r="O69" s="68">
        <v>0.46</v>
      </c>
      <c r="P69" s="4">
        <v>-0.5</v>
      </c>
      <c r="Q69" s="4">
        <v>-0.5</v>
      </c>
      <c r="R69" s="9">
        <v>0</v>
      </c>
      <c r="S69" s="10">
        <v>-0.5</v>
      </c>
      <c r="T69" s="24" t="s">
        <v>173</v>
      </c>
      <c r="U69" s="25" t="s">
        <v>45</v>
      </c>
      <c r="V69" s="31">
        <v>21.5</v>
      </c>
    </row>
    <row r="70" spans="1:22" s="5" customFormat="1">
      <c r="A70" s="25" t="s">
        <v>202</v>
      </c>
      <c r="B70" s="25">
        <v>1</v>
      </c>
      <c r="C70" s="25">
        <v>1</v>
      </c>
      <c r="D70" s="27">
        <v>50</v>
      </c>
      <c r="E70" s="26">
        <v>-6.25</v>
      </c>
      <c r="F70" s="26">
        <v>-0.2</v>
      </c>
      <c r="G70" s="26">
        <v>0.39700000000000002</v>
      </c>
      <c r="H70" s="26">
        <v>0.1</v>
      </c>
      <c r="I70" s="26">
        <v>0</v>
      </c>
      <c r="J70" s="31">
        <f t="shared" si="2"/>
        <v>0.2</v>
      </c>
      <c r="K70" s="26">
        <v>0.1</v>
      </c>
      <c r="L70" s="26">
        <v>0</v>
      </c>
      <c r="M70" s="31">
        <v>0.3</v>
      </c>
      <c r="N70" s="31">
        <v>0.5</v>
      </c>
      <c r="O70" s="68">
        <v>0.2</v>
      </c>
      <c r="P70" s="4">
        <v>-5</v>
      </c>
      <c r="Q70" s="4">
        <v>-2.5</v>
      </c>
      <c r="R70" s="9">
        <v>0</v>
      </c>
      <c r="S70" s="10">
        <v>-0.25</v>
      </c>
      <c r="T70" s="24" t="s">
        <v>168</v>
      </c>
      <c r="U70" s="25" t="s">
        <v>46</v>
      </c>
      <c r="V70" s="31">
        <v>18.5</v>
      </c>
    </row>
    <row r="71" spans="1:22" s="5" customFormat="1">
      <c r="A71" s="25" t="s">
        <v>202</v>
      </c>
      <c r="B71" s="25">
        <v>1</v>
      </c>
      <c r="C71" s="25">
        <v>2</v>
      </c>
      <c r="D71" s="27">
        <v>60</v>
      </c>
      <c r="E71" s="26">
        <v>-1.25</v>
      </c>
      <c r="F71" s="26">
        <v>-0.3</v>
      </c>
      <c r="G71" s="26">
        <v>0.4</v>
      </c>
      <c r="H71" s="26">
        <v>0.05</v>
      </c>
      <c r="I71" s="26">
        <v>0</v>
      </c>
      <c r="J71" s="31">
        <f t="shared" si="2"/>
        <v>0.3</v>
      </c>
      <c r="K71" s="26">
        <v>0.1</v>
      </c>
      <c r="L71" s="26">
        <v>0</v>
      </c>
      <c r="M71" s="31">
        <v>0.3</v>
      </c>
      <c r="N71" s="31">
        <v>0.6</v>
      </c>
      <c r="O71" s="68">
        <v>0</v>
      </c>
      <c r="P71" s="4">
        <v>-0.75</v>
      </c>
      <c r="Q71" s="4">
        <v>-0.75</v>
      </c>
      <c r="R71" s="9">
        <v>0.5</v>
      </c>
      <c r="S71" s="10">
        <v>-2</v>
      </c>
      <c r="T71" s="24" t="s">
        <v>176</v>
      </c>
      <c r="U71" s="25" t="s">
        <v>69</v>
      </c>
      <c r="V71" s="31">
        <v>21.5</v>
      </c>
    </row>
    <row r="72" spans="1:22" s="5" customFormat="1">
      <c r="A72" s="25" t="s">
        <v>202</v>
      </c>
      <c r="B72" s="25">
        <v>2</v>
      </c>
      <c r="C72" s="25">
        <v>2</v>
      </c>
      <c r="D72" s="27">
        <v>60</v>
      </c>
      <c r="E72" s="26">
        <v>-0.75</v>
      </c>
      <c r="F72" s="26">
        <v>-0.3</v>
      </c>
      <c r="G72" s="26">
        <v>0.2</v>
      </c>
      <c r="H72" s="26">
        <v>0.05</v>
      </c>
      <c r="I72" s="26">
        <v>0.25</v>
      </c>
      <c r="J72" s="31">
        <f t="shared" si="2"/>
        <v>0.55000000000000004</v>
      </c>
      <c r="K72" s="26">
        <v>0.1</v>
      </c>
      <c r="L72" s="26">
        <v>0</v>
      </c>
      <c r="M72" s="31">
        <v>0.3</v>
      </c>
      <c r="N72" s="31">
        <v>0.5</v>
      </c>
      <c r="O72" s="68">
        <v>0.25</v>
      </c>
      <c r="P72" s="4">
        <v>-0.25</v>
      </c>
      <c r="Q72" s="4">
        <v>-1</v>
      </c>
      <c r="R72" s="9">
        <v>-1.25</v>
      </c>
      <c r="S72" s="10">
        <v>0</v>
      </c>
      <c r="T72" s="24" t="s">
        <v>176</v>
      </c>
      <c r="U72" s="25" t="s">
        <v>69</v>
      </c>
      <c r="V72" s="31">
        <v>22</v>
      </c>
    </row>
    <row r="73" spans="1:22" s="5" customFormat="1">
      <c r="A73" s="25" t="s">
        <v>202</v>
      </c>
      <c r="B73" s="25">
        <v>1</v>
      </c>
      <c r="C73" s="25">
        <v>1</v>
      </c>
      <c r="D73" s="27">
        <v>72</v>
      </c>
      <c r="E73" s="26">
        <v>1.5</v>
      </c>
      <c r="F73" s="26">
        <v>-0.24</v>
      </c>
      <c r="G73" s="26">
        <v>0.2</v>
      </c>
      <c r="H73" s="26">
        <v>0.1</v>
      </c>
      <c r="I73" s="26">
        <v>0.25</v>
      </c>
      <c r="J73" s="31">
        <f t="shared" si="2"/>
        <v>0.49</v>
      </c>
      <c r="K73" s="26">
        <v>0.2</v>
      </c>
      <c r="L73" s="26">
        <v>0</v>
      </c>
      <c r="M73" s="31">
        <v>0.3</v>
      </c>
      <c r="N73" s="31">
        <v>0.5</v>
      </c>
      <c r="O73" s="68">
        <v>0.49</v>
      </c>
      <c r="P73" s="4">
        <v>1.75</v>
      </c>
      <c r="Q73" s="4">
        <v>-0.25</v>
      </c>
      <c r="R73" s="9">
        <v>-1.5</v>
      </c>
      <c r="S73" s="10">
        <v>0</v>
      </c>
      <c r="T73" s="24" t="s">
        <v>174</v>
      </c>
      <c r="U73" s="25" t="s">
        <v>66</v>
      </c>
      <c r="V73" s="31">
        <v>21</v>
      </c>
    </row>
    <row r="74" spans="1:22" s="5" customFormat="1">
      <c r="A74" s="25" t="s">
        <v>202</v>
      </c>
      <c r="B74" s="25">
        <v>1</v>
      </c>
      <c r="C74" s="25">
        <v>2</v>
      </c>
      <c r="D74" s="27">
        <v>52</v>
      </c>
      <c r="E74" s="26">
        <v>0</v>
      </c>
      <c r="F74" s="26">
        <v>-0.25</v>
      </c>
      <c r="G74" s="26">
        <v>0.2</v>
      </c>
      <c r="H74" s="26">
        <v>0.15</v>
      </c>
      <c r="I74" s="26">
        <v>0.25</v>
      </c>
      <c r="J74" s="31">
        <f t="shared" si="2"/>
        <v>0.5</v>
      </c>
      <c r="K74" s="26">
        <v>0.05</v>
      </c>
      <c r="L74" s="26">
        <v>0</v>
      </c>
      <c r="M74" s="31">
        <v>0.4</v>
      </c>
      <c r="N74" s="31">
        <v>0.4</v>
      </c>
      <c r="O74" s="68">
        <v>0.25</v>
      </c>
      <c r="P74" s="4">
        <v>0</v>
      </c>
      <c r="Q74" s="4">
        <v>0</v>
      </c>
      <c r="R74" s="9">
        <v>1.5</v>
      </c>
      <c r="S74" s="10">
        <v>-2</v>
      </c>
      <c r="T74" s="24" t="s">
        <v>172</v>
      </c>
      <c r="U74" s="25" t="s">
        <v>60</v>
      </c>
      <c r="V74" s="31">
        <v>18.5</v>
      </c>
    </row>
    <row r="75" spans="1:22" s="5" customFormat="1">
      <c r="A75" s="25" t="s">
        <v>202</v>
      </c>
      <c r="B75" s="25">
        <v>2</v>
      </c>
      <c r="C75" s="25">
        <v>2</v>
      </c>
      <c r="D75" s="27">
        <v>52</v>
      </c>
      <c r="E75" s="26">
        <v>0</v>
      </c>
      <c r="F75" s="26">
        <v>-0.3</v>
      </c>
      <c r="G75" s="26">
        <v>0.2</v>
      </c>
      <c r="H75" s="26">
        <v>0.1</v>
      </c>
      <c r="I75" s="26">
        <v>0.25</v>
      </c>
      <c r="J75" s="31">
        <f t="shared" si="2"/>
        <v>0.55000000000000004</v>
      </c>
      <c r="K75" s="26">
        <v>0.15</v>
      </c>
      <c r="L75" s="26">
        <v>0</v>
      </c>
      <c r="M75" s="31">
        <v>0.4</v>
      </c>
      <c r="N75" s="31">
        <v>0.3</v>
      </c>
      <c r="O75" s="68">
        <v>0.25</v>
      </c>
      <c r="P75" s="4">
        <v>0</v>
      </c>
      <c r="Q75" s="4">
        <v>0</v>
      </c>
      <c r="R75" s="9">
        <v>0</v>
      </c>
      <c r="S75" s="10">
        <v>-0.5</v>
      </c>
      <c r="T75" s="24" t="s">
        <v>172</v>
      </c>
      <c r="U75" s="25" t="s">
        <v>60</v>
      </c>
      <c r="V75" s="31">
        <v>18</v>
      </c>
    </row>
    <row r="76" spans="1:22" s="5" customFormat="1">
      <c r="A76" s="25" t="s">
        <v>202</v>
      </c>
      <c r="B76" s="25">
        <v>1</v>
      </c>
      <c r="C76" s="25">
        <v>1</v>
      </c>
      <c r="D76" s="27">
        <v>54</v>
      </c>
      <c r="E76" s="26">
        <v>-1</v>
      </c>
      <c r="F76" s="26">
        <v>-0.3</v>
      </c>
      <c r="G76" s="26">
        <v>0.4</v>
      </c>
      <c r="H76" s="26">
        <v>0.15</v>
      </c>
      <c r="I76" s="26">
        <v>0.15</v>
      </c>
      <c r="J76" s="31">
        <f t="shared" si="2"/>
        <v>0.44999999999999996</v>
      </c>
      <c r="K76" s="26">
        <v>0.1</v>
      </c>
      <c r="L76" s="26">
        <v>0</v>
      </c>
      <c r="M76" s="31">
        <v>0.4</v>
      </c>
      <c r="N76" s="31">
        <v>0.4</v>
      </c>
      <c r="O76" s="68">
        <v>0.15</v>
      </c>
      <c r="P76" s="4">
        <v>-0.75</v>
      </c>
      <c r="Q76" s="4">
        <v>-0.75</v>
      </c>
      <c r="R76" s="9">
        <v>0.75</v>
      </c>
      <c r="S76" s="10">
        <v>-0.75</v>
      </c>
      <c r="T76" s="24" t="s">
        <v>178</v>
      </c>
      <c r="U76" s="25" t="s">
        <v>64</v>
      </c>
      <c r="V76" s="31">
        <v>20.5</v>
      </c>
    </row>
    <row r="77" spans="1:22" s="5" customFormat="1">
      <c r="A77" s="25" t="s">
        <v>202</v>
      </c>
      <c r="B77" s="25">
        <v>2</v>
      </c>
      <c r="C77" s="25">
        <v>1</v>
      </c>
      <c r="D77" s="27">
        <v>54</v>
      </c>
      <c r="E77" s="26">
        <v>-1.25</v>
      </c>
      <c r="F77" s="26">
        <v>-0.3</v>
      </c>
      <c r="G77" s="26">
        <v>0.5</v>
      </c>
      <c r="H77" s="26">
        <v>0.3</v>
      </c>
      <c r="I77" s="26">
        <v>-0.25</v>
      </c>
      <c r="J77" s="31">
        <f t="shared" si="2"/>
        <v>4.9999999999999989E-2</v>
      </c>
      <c r="K77" s="26">
        <v>0</v>
      </c>
      <c r="L77" s="26">
        <v>0</v>
      </c>
      <c r="M77" s="31">
        <v>0.3</v>
      </c>
      <c r="N77" s="31">
        <v>0.3</v>
      </c>
      <c r="O77" s="68">
        <v>0.25</v>
      </c>
      <c r="P77" s="4">
        <v>-1</v>
      </c>
      <c r="Q77" s="4">
        <v>-0.5</v>
      </c>
      <c r="R77" s="9">
        <v>-0.25</v>
      </c>
      <c r="S77" s="10">
        <v>0</v>
      </c>
      <c r="T77" s="24" t="s">
        <v>178</v>
      </c>
      <c r="U77" s="25" t="s">
        <v>64</v>
      </c>
      <c r="V77" s="31">
        <v>20.5</v>
      </c>
    </row>
    <row r="78" spans="1:22" s="5" customFormat="1">
      <c r="A78" s="25" t="s">
        <v>202</v>
      </c>
      <c r="B78" s="25">
        <v>1</v>
      </c>
      <c r="C78" s="25">
        <v>1</v>
      </c>
      <c r="D78" s="27">
        <v>66</v>
      </c>
      <c r="E78" s="26">
        <v>2</v>
      </c>
      <c r="F78" s="26">
        <v>-0.3</v>
      </c>
      <c r="G78" s="26">
        <v>1</v>
      </c>
      <c r="H78" s="26">
        <v>0.2</v>
      </c>
      <c r="I78" s="26">
        <v>-0.25</v>
      </c>
      <c r="J78" s="31">
        <f t="shared" si="2"/>
        <v>4.9999999999999989E-2</v>
      </c>
      <c r="K78" s="26">
        <v>0.1</v>
      </c>
      <c r="L78" s="26">
        <v>0</v>
      </c>
      <c r="M78" s="31">
        <v>0.2</v>
      </c>
      <c r="N78" s="31">
        <v>0.4</v>
      </c>
      <c r="O78" s="68">
        <v>0.25</v>
      </c>
      <c r="P78" s="4">
        <v>2.5</v>
      </c>
      <c r="Q78" s="4">
        <v>-1</v>
      </c>
      <c r="R78" s="9">
        <v>0</v>
      </c>
      <c r="S78" s="10">
        <v>-1</v>
      </c>
      <c r="T78" s="24" t="s">
        <v>169</v>
      </c>
      <c r="U78" s="25" t="s">
        <v>54</v>
      </c>
      <c r="V78" s="31">
        <v>18.5</v>
      </c>
    </row>
    <row r="79" spans="1:22" s="5" customFormat="1">
      <c r="A79" s="25" t="s">
        <v>202</v>
      </c>
      <c r="B79" s="25">
        <v>1</v>
      </c>
      <c r="C79" s="25">
        <v>1</v>
      </c>
      <c r="D79" s="27">
        <v>70</v>
      </c>
      <c r="E79" s="26">
        <v>0.8</v>
      </c>
      <c r="F79" s="26">
        <v>-0.3</v>
      </c>
      <c r="G79" s="26">
        <v>0.5</v>
      </c>
      <c r="H79" s="26">
        <v>0.3</v>
      </c>
      <c r="I79" s="26">
        <v>-0.25</v>
      </c>
      <c r="J79" s="31">
        <f t="shared" si="2"/>
        <v>4.9999999999999989E-2</v>
      </c>
      <c r="K79" s="26">
        <v>0.15</v>
      </c>
      <c r="L79" s="26">
        <v>0.1</v>
      </c>
      <c r="M79" s="31">
        <v>0.3</v>
      </c>
      <c r="N79" s="31">
        <v>0.8</v>
      </c>
      <c r="O79" s="68">
        <v>0.25</v>
      </c>
      <c r="P79" s="4">
        <v>1.25</v>
      </c>
      <c r="Q79" s="4">
        <v>-1.25</v>
      </c>
      <c r="R79" s="9">
        <v>-1</v>
      </c>
      <c r="S79" s="10">
        <v>0</v>
      </c>
      <c r="T79" s="24" t="s">
        <v>170</v>
      </c>
      <c r="U79" s="25" t="s">
        <v>63</v>
      </c>
      <c r="V79" s="31">
        <v>21.5</v>
      </c>
    </row>
    <row r="80" spans="1:22" s="5" customFormat="1">
      <c r="A80" s="25" t="s">
        <v>202</v>
      </c>
      <c r="B80" s="25">
        <v>2</v>
      </c>
      <c r="C80" s="25">
        <v>1</v>
      </c>
      <c r="D80" s="27">
        <v>70</v>
      </c>
      <c r="E80" s="26">
        <v>0.9</v>
      </c>
      <c r="F80" s="31">
        <v>-0.5</v>
      </c>
      <c r="G80" s="26">
        <v>0.3</v>
      </c>
      <c r="H80" s="26">
        <v>0.3</v>
      </c>
      <c r="I80" s="26">
        <v>-0.5</v>
      </c>
      <c r="J80" s="31">
        <f t="shared" si="2"/>
        <v>0</v>
      </c>
      <c r="K80" s="26">
        <v>0.15</v>
      </c>
      <c r="L80" s="26">
        <v>0.1</v>
      </c>
      <c r="M80" s="31">
        <v>0.3</v>
      </c>
      <c r="N80" s="31">
        <v>0.5</v>
      </c>
      <c r="O80" s="68">
        <v>0.5</v>
      </c>
      <c r="P80" s="4">
        <v>2</v>
      </c>
      <c r="Q80" s="4">
        <v>-1.25</v>
      </c>
      <c r="R80" s="9">
        <v>-0.5</v>
      </c>
      <c r="S80" s="10">
        <v>0</v>
      </c>
      <c r="T80" s="24" t="s">
        <v>170</v>
      </c>
      <c r="U80" s="25" t="s">
        <v>63</v>
      </c>
      <c r="V80" s="31">
        <v>22</v>
      </c>
    </row>
    <row r="81" spans="1:22" s="5" customFormat="1">
      <c r="A81" s="25" t="s">
        <v>202</v>
      </c>
      <c r="B81" s="25">
        <v>2</v>
      </c>
      <c r="C81" s="25">
        <v>2</v>
      </c>
      <c r="D81" s="27">
        <v>57</v>
      </c>
      <c r="E81" s="26">
        <v>-5</v>
      </c>
      <c r="F81" s="31">
        <v>-0.5</v>
      </c>
      <c r="G81" s="26">
        <v>0.2</v>
      </c>
      <c r="H81" s="26">
        <v>0.1</v>
      </c>
      <c r="I81" s="26">
        <v>-0.25</v>
      </c>
      <c r="J81" s="31">
        <f t="shared" si="2"/>
        <v>0.25</v>
      </c>
      <c r="K81" s="26">
        <v>0.2</v>
      </c>
      <c r="L81" s="26">
        <v>0.15</v>
      </c>
      <c r="M81" s="31">
        <v>0.3</v>
      </c>
      <c r="N81" s="31">
        <v>0.6</v>
      </c>
      <c r="O81" s="68">
        <v>0.05</v>
      </c>
      <c r="P81" s="4">
        <v>-4.25</v>
      </c>
      <c r="Q81" s="4">
        <v>-1.5</v>
      </c>
      <c r="R81" s="9">
        <v>0.5</v>
      </c>
      <c r="S81" s="10">
        <v>-1.25</v>
      </c>
      <c r="T81" s="24" t="s">
        <v>171</v>
      </c>
      <c r="U81" s="25" t="s">
        <v>65</v>
      </c>
      <c r="V81" s="31">
        <v>20</v>
      </c>
    </row>
    <row r="82" spans="1:22" s="5" customFormat="1">
      <c r="A82" s="25" t="s">
        <v>202</v>
      </c>
      <c r="B82" s="25">
        <v>1</v>
      </c>
      <c r="C82" s="25">
        <v>1</v>
      </c>
      <c r="D82" s="27">
        <v>66</v>
      </c>
      <c r="E82" s="26">
        <v>-2.5</v>
      </c>
      <c r="F82" s="31">
        <v>-0.5</v>
      </c>
      <c r="G82" s="26">
        <v>1</v>
      </c>
      <c r="H82" s="26">
        <v>0.5</v>
      </c>
      <c r="I82" s="26">
        <v>0.25</v>
      </c>
      <c r="J82" s="31">
        <f t="shared" si="2"/>
        <v>0.75</v>
      </c>
      <c r="K82" s="26">
        <v>0.2</v>
      </c>
      <c r="L82" s="26">
        <v>0</v>
      </c>
      <c r="M82" s="31">
        <v>0.4</v>
      </c>
      <c r="N82" s="31">
        <v>0.5</v>
      </c>
      <c r="O82" s="68">
        <v>0.25</v>
      </c>
      <c r="P82" s="4">
        <v>-2.25</v>
      </c>
      <c r="Q82" s="4">
        <v>-0.25</v>
      </c>
      <c r="R82" s="9">
        <v>0.5</v>
      </c>
      <c r="S82" s="10">
        <v>-1</v>
      </c>
      <c r="T82" s="24" t="s">
        <v>175</v>
      </c>
      <c r="U82" s="25" t="s">
        <v>55</v>
      </c>
      <c r="V82" s="31">
        <v>17.5</v>
      </c>
    </row>
    <row r="83" spans="1:22" s="5" customFormat="1">
      <c r="A83" s="25" t="s">
        <v>202</v>
      </c>
      <c r="B83" s="25">
        <v>2</v>
      </c>
      <c r="C83" s="25">
        <v>2</v>
      </c>
      <c r="D83" s="27">
        <v>54</v>
      </c>
      <c r="E83" s="26">
        <v>-0.75</v>
      </c>
      <c r="F83" s="31">
        <v>-0.5</v>
      </c>
      <c r="G83" s="26">
        <v>1</v>
      </c>
      <c r="H83" s="26">
        <v>1</v>
      </c>
      <c r="I83" s="26">
        <v>0.1</v>
      </c>
      <c r="J83" s="31">
        <f t="shared" si="2"/>
        <v>0.6</v>
      </c>
      <c r="K83" s="26">
        <v>0</v>
      </c>
      <c r="L83" s="26">
        <v>0</v>
      </c>
      <c r="M83" s="31">
        <v>0.2</v>
      </c>
      <c r="N83" s="31">
        <v>0.3</v>
      </c>
      <c r="O83" s="68">
        <v>0.1</v>
      </c>
      <c r="P83" s="4">
        <v>-1</v>
      </c>
      <c r="Q83" s="4">
        <v>-0.5</v>
      </c>
      <c r="R83" s="9">
        <v>0.5</v>
      </c>
      <c r="S83" s="10">
        <v>-0.5</v>
      </c>
      <c r="T83" s="24" t="s">
        <v>186</v>
      </c>
      <c r="U83" s="25" t="s">
        <v>61</v>
      </c>
      <c r="V83" s="31">
        <v>20.5</v>
      </c>
    </row>
    <row r="84" spans="1:22" s="5" customFormat="1">
      <c r="A84" s="25" t="s">
        <v>202</v>
      </c>
      <c r="B84" s="25">
        <v>1</v>
      </c>
      <c r="C84" s="25">
        <v>2</v>
      </c>
      <c r="D84" s="27">
        <v>54</v>
      </c>
      <c r="E84" s="26">
        <v>-0.75</v>
      </c>
      <c r="F84" s="31">
        <v>-0.5</v>
      </c>
      <c r="G84" s="26">
        <v>1</v>
      </c>
      <c r="H84" s="26">
        <v>0.7</v>
      </c>
      <c r="I84" s="26">
        <v>0.25</v>
      </c>
      <c r="J84" s="31">
        <f t="shared" si="2"/>
        <v>0.75</v>
      </c>
      <c r="K84" s="26">
        <v>0.1</v>
      </c>
      <c r="L84" s="26">
        <v>0.1</v>
      </c>
      <c r="M84" s="31">
        <v>0.3</v>
      </c>
      <c r="N84" s="31">
        <v>0.5</v>
      </c>
      <c r="O84" s="68">
        <v>0.25</v>
      </c>
      <c r="P84" s="4">
        <v>-0.5</v>
      </c>
      <c r="Q84" s="4">
        <v>-0.5</v>
      </c>
      <c r="R84" s="9">
        <v>-0.5</v>
      </c>
      <c r="S84" s="10">
        <v>0</v>
      </c>
      <c r="T84" s="24" t="s">
        <v>186</v>
      </c>
      <c r="U84" s="25" t="s">
        <v>61</v>
      </c>
      <c r="V84" s="31">
        <v>20.5</v>
      </c>
    </row>
    <row r="85" spans="1:22" s="5" customFormat="1">
      <c r="A85" s="25" t="s">
        <v>202</v>
      </c>
      <c r="B85" s="25">
        <v>1</v>
      </c>
      <c r="C85" s="25">
        <v>2</v>
      </c>
      <c r="D85" s="27">
        <v>60</v>
      </c>
      <c r="E85" s="26">
        <v>0.25</v>
      </c>
      <c r="F85" s="26">
        <v>-0.62</v>
      </c>
      <c r="G85" s="26">
        <v>0.5</v>
      </c>
      <c r="H85" s="26">
        <v>0.4</v>
      </c>
      <c r="I85" s="26">
        <v>0</v>
      </c>
      <c r="J85" s="31">
        <f t="shared" si="2"/>
        <v>0.62</v>
      </c>
      <c r="K85" s="26">
        <v>0</v>
      </c>
      <c r="L85" s="26">
        <v>0</v>
      </c>
      <c r="M85" s="31">
        <v>0.3</v>
      </c>
      <c r="N85" s="31">
        <v>0.6</v>
      </c>
      <c r="O85" s="68">
        <v>0.62</v>
      </c>
      <c r="P85" s="4">
        <v>0.5</v>
      </c>
      <c r="Q85" s="4">
        <v>-0.5</v>
      </c>
      <c r="R85" s="9">
        <v>1.25</v>
      </c>
      <c r="S85" s="10">
        <v>-1.5</v>
      </c>
      <c r="T85" s="24" t="s">
        <v>181</v>
      </c>
      <c r="U85" s="25" t="s">
        <v>70</v>
      </c>
      <c r="V85" s="31">
        <v>24</v>
      </c>
    </row>
    <row r="86" spans="1:22" s="5" customFormat="1">
      <c r="A86" s="25" t="s">
        <v>202</v>
      </c>
      <c r="B86" s="25">
        <v>1</v>
      </c>
      <c r="C86" s="25">
        <v>2</v>
      </c>
      <c r="D86" s="27">
        <v>63</v>
      </c>
      <c r="E86" s="26">
        <v>-3.5</v>
      </c>
      <c r="F86" s="26">
        <v>0</v>
      </c>
      <c r="G86" s="26">
        <v>1</v>
      </c>
      <c r="H86" s="26">
        <v>0.7</v>
      </c>
      <c r="I86" s="26">
        <v>-0.25</v>
      </c>
      <c r="J86" s="31">
        <f t="shared" si="2"/>
        <v>-0.25</v>
      </c>
      <c r="K86" s="26">
        <v>0.5</v>
      </c>
      <c r="L86" s="26">
        <v>0.2</v>
      </c>
      <c r="M86" s="31">
        <v>0.6</v>
      </c>
      <c r="N86" s="31">
        <v>0.4</v>
      </c>
      <c r="O86" s="68">
        <v>0.25</v>
      </c>
      <c r="P86" s="4">
        <v>-3</v>
      </c>
      <c r="Q86" s="4">
        <v>-0.75</v>
      </c>
      <c r="R86" s="9">
        <v>1</v>
      </c>
      <c r="S86" s="10">
        <v>-1.25</v>
      </c>
      <c r="T86" s="24" t="s">
        <v>183</v>
      </c>
      <c r="U86" s="25" t="s">
        <v>67</v>
      </c>
      <c r="V86" s="31">
        <v>22.5</v>
      </c>
    </row>
    <row r="87" spans="1:22" s="5" customFormat="1">
      <c r="A87" s="25" t="s">
        <v>202</v>
      </c>
      <c r="B87" s="25">
        <v>1</v>
      </c>
      <c r="C87" s="25">
        <v>1</v>
      </c>
      <c r="D87" s="27">
        <v>51</v>
      </c>
      <c r="E87" s="26">
        <v>-10</v>
      </c>
      <c r="F87" s="26">
        <v>-0.5</v>
      </c>
      <c r="G87" s="26">
        <v>1</v>
      </c>
      <c r="H87" s="26">
        <v>0.7</v>
      </c>
      <c r="I87" s="26">
        <v>-0.5</v>
      </c>
      <c r="J87" s="31">
        <f t="shared" si="2"/>
        <v>0</v>
      </c>
      <c r="K87" s="26">
        <v>0.5</v>
      </c>
      <c r="L87" s="26">
        <v>0.2</v>
      </c>
      <c r="M87" s="31">
        <v>0.4</v>
      </c>
      <c r="N87" s="31">
        <v>0.4</v>
      </c>
      <c r="O87" s="68">
        <v>0</v>
      </c>
      <c r="P87" s="4">
        <v>-10</v>
      </c>
      <c r="Q87" s="4">
        <v>0</v>
      </c>
      <c r="R87" s="9">
        <v>0</v>
      </c>
      <c r="S87" s="10">
        <v>-1</v>
      </c>
      <c r="T87" s="24" t="s">
        <v>182</v>
      </c>
      <c r="U87" s="25" t="s">
        <v>93</v>
      </c>
      <c r="V87" s="31">
        <v>19</v>
      </c>
    </row>
    <row r="88" spans="1:22" s="5" customFormat="1">
      <c r="A88" s="25" t="s">
        <v>202</v>
      </c>
      <c r="B88" s="25">
        <v>1</v>
      </c>
      <c r="C88" s="25">
        <v>1</v>
      </c>
      <c r="D88" s="27">
        <v>59</v>
      </c>
      <c r="E88" s="26">
        <v>0.25</v>
      </c>
      <c r="F88" s="26">
        <v>-0.3</v>
      </c>
      <c r="G88" s="26">
        <v>0.4</v>
      </c>
      <c r="H88" s="26">
        <v>0.2</v>
      </c>
      <c r="I88" s="26">
        <v>-0.5</v>
      </c>
      <c r="J88" s="31">
        <f t="shared" si="2"/>
        <v>-0.2</v>
      </c>
      <c r="K88" s="26">
        <v>0.15</v>
      </c>
      <c r="L88" s="26">
        <v>0.1</v>
      </c>
      <c r="M88" s="31">
        <v>0.3</v>
      </c>
      <c r="N88" s="31">
        <v>0.4</v>
      </c>
      <c r="O88" s="68">
        <v>0.2</v>
      </c>
      <c r="P88" s="4">
        <v>1</v>
      </c>
      <c r="Q88" s="4">
        <v>-1.25</v>
      </c>
      <c r="R88" s="9">
        <v>0</v>
      </c>
      <c r="S88" s="10">
        <v>-1</v>
      </c>
      <c r="T88" s="24" t="s">
        <v>184</v>
      </c>
      <c r="U88" s="25" t="s">
        <v>95</v>
      </c>
      <c r="V88" s="31">
        <v>24.5</v>
      </c>
    </row>
    <row r="89" spans="1:22" s="5" customFormat="1">
      <c r="A89" s="25" t="s">
        <v>202</v>
      </c>
      <c r="B89" s="25">
        <v>2</v>
      </c>
      <c r="C89" s="25">
        <v>2</v>
      </c>
      <c r="D89" s="27">
        <v>79</v>
      </c>
      <c r="E89" s="26">
        <v>-1</v>
      </c>
      <c r="F89" s="26">
        <v>-0.3</v>
      </c>
      <c r="G89" s="26">
        <v>0.4</v>
      </c>
      <c r="H89" s="26">
        <v>0.1</v>
      </c>
      <c r="I89" s="26">
        <v>-0.15</v>
      </c>
      <c r="J89" s="31">
        <f t="shared" si="2"/>
        <v>0.15</v>
      </c>
      <c r="K89" s="26">
        <v>0.05</v>
      </c>
      <c r="L89" s="26">
        <v>0</v>
      </c>
      <c r="M89" s="31">
        <v>0.2</v>
      </c>
      <c r="N89" s="31">
        <v>0.3</v>
      </c>
      <c r="O89" s="68">
        <v>0.15</v>
      </c>
      <c r="P89" s="4">
        <v>-1</v>
      </c>
      <c r="Q89" s="4">
        <v>0</v>
      </c>
      <c r="R89" s="9">
        <v>1</v>
      </c>
      <c r="S89" s="10">
        <v>-1.25</v>
      </c>
      <c r="T89" s="24" t="s">
        <v>185</v>
      </c>
      <c r="U89" s="25" t="s">
        <v>89</v>
      </c>
      <c r="V89" s="31">
        <v>19</v>
      </c>
    </row>
    <row r="90" spans="1:22" s="5" customFormat="1">
      <c r="A90" s="25" t="s">
        <v>202</v>
      </c>
      <c r="B90" s="25">
        <v>1</v>
      </c>
      <c r="C90" s="25">
        <v>1</v>
      </c>
      <c r="D90" s="27">
        <v>51</v>
      </c>
      <c r="E90" s="26">
        <v>-1.25</v>
      </c>
      <c r="F90" s="26">
        <v>-0.3</v>
      </c>
      <c r="G90" s="26">
        <v>0.30099999999999999</v>
      </c>
      <c r="H90" s="26">
        <v>0.15</v>
      </c>
      <c r="I90" s="26">
        <v>0</v>
      </c>
      <c r="J90" s="31">
        <f t="shared" si="2"/>
        <v>0.3</v>
      </c>
      <c r="K90" s="26">
        <v>0.1</v>
      </c>
      <c r="L90" s="26">
        <v>0</v>
      </c>
      <c r="M90" s="31">
        <v>0.2</v>
      </c>
      <c r="N90" s="31">
        <v>0.3</v>
      </c>
      <c r="O90" s="68">
        <v>0</v>
      </c>
      <c r="P90" s="4">
        <v>-1.25</v>
      </c>
      <c r="Q90" s="4">
        <v>0</v>
      </c>
      <c r="R90" s="9">
        <v>1.5</v>
      </c>
      <c r="S90" s="10">
        <v>-2</v>
      </c>
      <c r="T90" s="24" t="s">
        <v>187</v>
      </c>
      <c r="U90" s="25" t="s">
        <v>75</v>
      </c>
      <c r="V90" s="31">
        <v>17</v>
      </c>
    </row>
    <row r="91" spans="1:22" s="5" customFormat="1">
      <c r="A91" s="25" t="s">
        <v>202</v>
      </c>
      <c r="B91" s="25">
        <v>1</v>
      </c>
      <c r="C91" s="25">
        <v>2</v>
      </c>
      <c r="D91" s="27">
        <v>75</v>
      </c>
      <c r="E91" s="26">
        <v>0.25</v>
      </c>
      <c r="F91" s="26">
        <v>-0.3</v>
      </c>
      <c r="G91" s="26">
        <v>0.3</v>
      </c>
      <c r="H91" s="26">
        <v>0.15</v>
      </c>
      <c r="I91" s="26">
        <v>-0.5</v>
      </c>
      <c r="J91" s="31">
        <f t="shared" si="2"/>
        <v>-0.2</v>
      </c>
      <c r="K91" s="26">
        <v>0.2</v>
      </c>
      <c r="L91" s="26">
        <v>0.1</v>
      </c>
      <c r="M91" s="31">
        <v>0.3</v>
      </c>
      <c r="N91" s="31">
        <v>0.4</v>
      </c>
      <c r="O91" s="68">
        <v>0.3</v>
      </c>
      <c r="P91" s="4">
        <v>0.5</v>
      </c>
      <c r="Q91" s="4">
        <v>-0.5</v>
      </c>
      <c r="R91" s="9">
        <v>-0.25</v>
      </c>
      <c r="S91" s="10">
        <v>-0.5</v>
      </c>
      <c r="T91" s="24" t="s">
        <v>179</v>
      </c>
      <c r="U91" s="25" t="s">
        <v>96</v>
      </c>
      <c r="V91" s="31">
        <v>20.5</v>
      </c>
    </row>
    <row r="92" spans="1:22" s="5" customFormat="1">
      <c r="A92" s="25" t="s">
        <v>202</v>
      </c>
      <c r="B92" s="25">
        <v>1</v>
      </c>
      <c r="C92" s="25">
        <v>2</v>
      </c>
      <c r="D92" s="27">
        <v>63</v>
      </c>
      <c r="E92" s="26">
        <v>0.75</v>
      </c>
      <c r="F92" s="26">
        <v>-0.3</v>
      </c>
      <c r="G92" s="26">
        <v>0.5</v>
      </c>
      <c r="H92" s="26">
        <v>0.1</v>
      </c>
      <c r="I92" s="26">
        <v>-0.3</v>
      </c>
      <c r="J92" s="31">
        <f t="shared" si="2"/>
        <v>0</v>
      </c>
      <c r="K92" s="26">
        <v>0</v>
      </c>
      <c r="L92" s="26">
        <v>0</v>
      </c>
      <c r="M92" s="31">
        <v>0.2</v>
      </c>
      <c r="N92" s="31">
        <v>0.4</v>
      </c>
      <c r="O92" s="68">
        <v>0.3</v>
      </c>
      <c r="P92" s="4">
        <v>1.25</v>
      </c>
      <c r="Q92" s="4">
        <v>-0.25</v>
      </c>
      <c r="R92" s="9">
        <v>-1.25</v>
      </c>
      <c r="S92" s="10">
        <v>-0.25</v>
      </c>
      <c r="T92" s="24" t="s">
        <v>180</v>
      </c>
      <c r="U92" s="25" t="s">
        <v>76</v>
      </c>
      <c r="V92" s="31">
        <v>22.5</v>
      </c>
    </row>
    <row r="93" spans="1:22" s="5" customFormat="1">
      <c r="A93" s="25" t="s">
        <v>202</v>
      </c>
      <c r="B93" s="25">
        <v>2</v>
      </c>
      <c r="C93" s="25">
        <v>2</v>
      </c>
      <c r="D93" s="27">
        <v>63</v>
      </c>
      <c r="E93" s="26">
        <v>0.75</v>
      </c>
      <c r="F93" s="26">
        <v>-0.3</v>
      </c>
      <c r="G93" s="26">
        <v>0.2</v>
      </c>
      <c r="H93" s="26">
        <v>0.1</v>
      </c>
      <c r="I93" s="26">
        <v>0</v>
      </c>
      <c r="J93" s="31">
        <f t="shared" si="2"/>
        <v>0.3</v>
      </c>
      <c r="K93" s="26">
        <v>0</v>
      </c>
      <c r="L93" s="26">
        <v>0</v>
      </c>
      <c r="M93" s="31">
        <v>0.2</v>
      </c>
      <c r="N93" s="31">
        <v>0.4</v>
      </c>
      <c r="O93" s="68">
        <v>0</v>
      </c>
      <c r="P93" s="4">
        <v>1.5</v>
      </c>
      <c r="Q93" s="4">
        <v>-0.75</v>
      </c>
      <c r="R93" s="9">
        <v>0.75</v>
      </c>
      <c r="S93" s="10">
        <v>-0.75</v>
      </c>
      <c r="T93" s="24" t="s">
        <v>180</v>
      </c>
      <c r="U93" s="25" t="s">
        <v>76</v>
      </c>
      <c r="V93" s="31">
        <v>22</v>
      </c>
    </row>
    <row r="94" spans="1:22" s="5" customFormat="1">
      <c r="A94" s="25" t="s">
        <v>202</v>
      </c>
      <c r="B94" s="25">
        <v>1</v>
      </c>
      <c r="C94" s="25">
        <v>1</v>
      </c>
      <c r="D94" s="27">
        <v>39</v>
      </c>
      <c r="E94" s="26">
        <v>0</v>
      </c>
      <c r="F94" s="26">
        <v>-0.2</v>
      </c>
      <c r="G94" s="26">
        <v>0.2</v>
      </c>
      <c r="H94" s="26">
        <v>0.1</v>
      </c>
      <c r="I94" s="26">
        <v>-0.25</v>
      </c>
      <c r="J94" s="31">
        <f t="shared" si="2"/>
        <v>-4.9999999999999989E-2</v>
      </c>
      <c r="K94" s="26">
        <v>0.05</v>
      </c>
      <c r="L94" s="26">
        <v>0</v>
      </c>
      <c r="M94" s="31">
        <v>0.3</v>
      </c>
      <c r="N94" s="31">
        <v>0.5</v>
      </c>
      <c r="O94" s="68">
        <v>0.05</v>
      </c>
      <c r="P94" s="4">
        <v>0</v>
      </c>
      <c r="Q94" s="4">
        <v>0</v>
      </c>
      <c r="R94" s="9">
        <v>-0.5</v>
      </c>
      <c r="S94" s="10">
        <v>-0.75</v>
      </c>
      <c r="T94" s="24" t="s">
        <v>188</v>
      </c>
      <c r="U94" s="25" t="s">
        <v>94</v>
      </c>
      <c r="V94" s="31">
        <v>20</v>
      </c>
    </row>
    <row r="95" spans="1:22" s="5" customFormat="1">
      <c r="A95" s="25" t="s">
        <v>202</v>
      </c>
      <c r="B95" s="25">
        <v>1</v>
      </c>
      <c r="C95" s="25">
        <v>2</v>
      </c>
      <c r="D95" s="27">
        <v>66</v>
      </c>
      <c r="E95" s="26">
        <v>0</v>
      </c>
      <c r="F95" s="26">
        <v>-0.33</v>
      </c>
      <c r="G95" s="26">
        <v>0.6</v>
      </c>
      <c r="H95" s="26">
        <v>0.2</v>
      </c>
      <c r="I95" s="26">
        <v>-0.5</v>
      </c>
      <c r="J95" s="31">
        <f t="shared" si="2"/>
        <v>-0.16999999999999998</v>
      </c>
      <c r="K95" s="26">
        <v>0.15</v>
      </c>
      <c r="L95" s="26">
        <v>0</v>
      </c>
      <c r="M95" s="31">
        <v>0.3</v>
      </c>
      <c r="N95" s="31">
        <v>0.4</v>
      </c>
      <c r="O95" s="68">
        <v>0.17</v>
      </c>
      <c r="P95" s="4">
        <v>0</v>
      </c>
      <c r="Q95" s="4">
        <v>0</v>
      </c>
      <c r="R95" s="9">
        <v>0</v>
      </c>
      <c r="S95" s="10">
        <v>-0.5</v>
      </c>
      <c r="T95" s="24" t="s">
        <v>193</v>
      </c>
      <c r="U95" s="25" t="s">
        <v>73</v>
      </c>
      <c r="V95" s="31">
        <v>19</v>
      </c>
    </row>
    <row r="96" spans="1:22" s="5" customFormat="1">
      <c r="A96" s="25" t="s">
        <v>202</v>
      </c>
      <c r="B96" s="25">
        <v>2</v>
      </c>
      <c r="C96" s="25">
        <v>1</v>
      </c>
      <c r="D96" s="27">
        <v>72</v>
      </c>
      <c r="E96" s="26">
        <v>2.5</v>
      </c>
      <c r="F96" s="26">
        <v>-0.2</v>
      </c>
      <c r="G96" s="26">
        <v>0.39700000000000002</v>
      </c>
      <c r="H96" s="26">
        <v>0.1</v>
      </c>
      <c r="I96" s="26">
        <v>-0.75</v>
      </c>
      <c r="J96" s="31">
        <f t="shared" si="2"/>
        <v>-0.55000000000000004</v>
      </c>
      <c r="K96" s="26">
        <v>0.2</v>
      </c>
      <c r="L96" s="26">
        <v>0.1</v>
      </c>
      <c r="M96" s="31">
        <v>0.3</v>
      </c>
      <c r="N96" s="31">
        <v>0.5</v>
      </c>
      <c r="O96" s="68">
        <v>0.55000000000000004</v>
      </c>
      <c r="P96" s="4">
        <v>2</v>
      </c>
      <c r="Q96" s="4">
        <v>-1</v>
      </c>
      <c r="R96" s="9">
        <v>-0.5</v>
      </c>
      <c r="S96" s="10">
        <v>-1</v>
      </c>
      <c r="T96" s="24" t="s">
        <v>194</v>
      </c>
      <c r="U96" s="25" t="s">
        <v>97</v>
      </c>
      <c r="V96" s="31">
        <v>23.5</v>
      </c>
    </row>
    <row r="97" spans="1:22" s="5" customFormat="1">
      <c r="A97" s="25" t="s">
        <v>202</v>
      </c>
      <c r="B97" s="25">
        <v>1</v>
      </c>
      <c r="C97" s="25">
        <v>1</v>
      </c>
      <c r="D97" s="27">
        <v>72</v>
      </c>
      <c r="E97" s="26">
        <v>2.5</v>
      </c>
      <c r="F97" s="31">
        <v>-0.5</v>
      </c>
      <c r="G97" s="26">
        <v>0.2</v>
      </c>
      <c r="H97" s="26">
        <v>0.1</v>
      </c>
      <c r="I97" s="26">
        <v>-0.75</v>
      </c>
      <c r="J97" s="31">
        <f t="shared" si="2"/>
        <v>-0.25</v>
      </c>
      <c r="K97" s="26">
        <v>0.2</v>
      </c>
      <c r="L97" s="26">
        <v>0.1</v>
      </c>
      <c r="M97" s="31">
        <v>0.2</v>
      </c>
      <c r="N97" s="31">
        <v>0.3</v>
      </c>
      <c r="O97" s="68">
        <v>0.55000000000000004</v>
      </c>
      <c r="P97" s="4">
        <v>2</v>
      </c>
      <c r="Q97" s="4">
        <v>-1</v>
      </c>
      <c r="R97" s="9">
        <v>-1</v>
      </c>
      <c r="S97" s="10">
        <v>-0.5</v>
      </c>
      <c r="T97" s="24" t="s">
        <v>194</v>
      </c>
      <c r="U97" s="25" t="s">
        <v>97</v>
      </c>
      <c r="V97" s="31">
        <v>23.5</v>
      </c>
    </row>
    <row r="98" spans="1:22" s="5" customFormat="1">
      <c r="A98" s="25" t="s">
        <v>202</v>
      </c>
      <c r="B98" s="25">
        <v>2</v>
      </c>
      <c r="C98" s="25">
        <v>2</v>
      </c>
      <c r="D98" s="27">
        <v>81</v>
      </c>
      <c r="E98" s="26">
        <v>2.75</v>
      </c>
      <c r="F98" s="31">
        <v>-0.5</v>
      </c>
      <c r="G98" s="26">
        <v>0.7</v>
      </c>
      <c r="H98" s="26">
        <v>0.2</v>
      </c>
      <c r="I98" s="26">
        <v>-0.35</v>
      </c>
      <c r="J98" s="31">
        <f t="shared" si="2"/>
        <v>0.15000000000000002</v>
      </c>
      <c r="K98" s="26">
        <v>0.15</v>
      </c>
      <c r="L98" s="26">
        <v>0</v>
      </c>
      <c r="M98" s="31">
        <v>0.2</v>
      </c>
      <c r="N98" s="31">
        <v>0.4</v>
      </c>
      <c r="O98" s="68">
        <v>0.15</v>
      </c>
      <c r="P98" s="4">
        <v>3.25</v>
      </c>
      <c r="Q98" s="4">
        <v>-1</v>
      </c>
      <c r="R98" s="9">
        <v>0</v>
      </c>
      <c r="S98" s="10">
        <v>0</v>
      </c>
      <c r="T98" s="24" t="s">
        <v>195</v>
      </c>
      <c r="U98" s="25" t="s">
        <v>81</v>
      </c>
      <c r="V98" s="31">
        <v>23</v>
      </c>
    </row>
    <row r="99" spans="1:22" s="5" customFormat="1">
      <c r="A99" s="25" t="s">
        <v>202</v>
      </c>
      <c r="B99" s="25">
        <v>1</v>
      </c>
      <c r="C99" s="25">
        <v>1</v>
      </c>
      <c r="D99" s="27">
        <v>63</v>
      </c>
      <c r="E99" s="26">
        <v>-3</v>
      </c>
      <c r="F99" s="31">
        <v>-0.5</v>
      </c>
      <c r="G99" s="26">
        <v>0.2</v>
      </c>
      <c r="H99" s="26">
        <v>0.1</v>
      </c>
      <c r="I99" s="26">
        <v>-0.1</v>
      </c>
      <c r="J99" s="31">
        <f t="shared" ref="J99:J110" si="3">I99-F99</f>
        <v>0.4</v>
      </c>
      <c r="K99" s="26">
        <v>0.15</v>
      </c>
      <c r="L99" s="26">
        <v>0</v>
      </c>
      <c r="M99" s="31">
        <v>0.3</v>
      </c>
      <c r="N99" s="31">
        <v>0.4</v>
      </c>
      <c r="O99" s="68">
        <v>0.2</v>
      </c>
      <c r="P99" s="4">
        <v>-2.75</v>
      </c>
      <c r="Q99" s="4">
        <v>-0.5</v>
      </c>
      <c r="R99" s="9">
        <v>0</v>
      </c>
      <c r="S99" s="10">
        <v>-0.5</v>
      </c>
      <c r="T99" s="24" t="s">
        <v>189</v>
      </c>
      <c r="U99" s="25" t="s">
        <v>91</v>
      </c>
      <c r="V99" s="31">
        <v>17</v>
      </c>
    </row>
    <row r="100" spans="1:22" s="5" customFormat="1">
      <c r="A100" s="25" t="s">
        <v>202</v>
      </c>
      <c r="B100" s="25">
        <v>2</v>
      </c>
      <c r="C100" s="25">
        <v>1</v>
      </c>
      <c r="D100" s="27">
        <v>63</v>
      </c>
      <c r="E100" s="26">
        <v>-3</v>
      </c>
      <c r="F100" s="26">
        <v>-0.3</v>
      </c>
      <c r="G100" s="26">
        <v>0.2</v>
      </c>
      <c r="H100" s="26">
        <v>0.1</v>
      </c>
      <c r="I100" s="26">
        <v>-0.4</v>
      </c>
      <c r="J100" s="31">
        <f t="shared" si="3"/>
        <v>-0.10000000000000003</v>
      </c>
      <c r="K100" s="26">
        <v>0.15</v>
      </c>
      <c r="L100" s="26">
        <v>0</v>
      </c>
      <c r="M100" s="31">
        <v>0.2</v>
      </c>
      <c r="N100" s="31">
        <v>0.3</v>
      </c>
      <c r="O100" s="68">
        <v>0.1</v>
      </c>
      <c r="P100" s="4">
        <v>-2.5</v>
      </c>
      <c r="Q100" s="4">
        <v>-1</v>
      </c>
      <c r="R100" s="9">
        <v>0</v>
      </c>
      <c r="S100" s="10">
        <v>-0.5</v>
      </c>
      <c r="T100" s="24" t="s">
        <v>189</v>
      </c>
      <c r="U100" s="25" t="s">
        <v>91</v>
      </c>
      <c r="V100" s="31">
        <v>16.5</v>
      </c>
    </row>
    <row r="101" spans="1:22" s="5" customFormat="1">
      <c r="A101" s="25" t="s">
        <v>202</v>
      </c>
      <c r="B101" s="25">
        <v>1</v>
      </c>
      <c r="C101" s="25">
        <v>2</v>
      </c>
      <c r="D101" s="27">
        <v>67</v>
      </c>
      <c r="E101" s="26">
        <v>-0.3</v>
      </c>
      <c r="F101" s="26">
        <v>-0.2</v>
      </c>
      <c r="G101" s="26">
        <v>0.3</v>
      </c>
      <c r="H101" s="26">
        <v>0.1</v>
      </c>
      <c r="I101" s="26">
        <v>-0.55000000000000004</v>
      </c>
      <c r="J101" s="31">
        <f t="shared" si="3"/>
        <v>-0.35000000000000003</v>
      </c>
      <c r="K101" s="26">
        <v>0</v>
      </c>
      <c r="L101" s="26">
        <v>0</v>
      </c>
      <c r="M101" s="31">
        <v>0.3</v>
      </c>
      <c r="N101" s="31">
        <v>0.4</v>
      </c>
      <c r="O101" s="68">
        <v>0.35</v>
      </c>
      <c r="P101" s="4">
        <v>0.5</v>
      </c>
      <c r="Q101" s="4">
        <v>-1</v>
      </c>
      <c r="R101" s="9">
        <v>1.5</v>
      </c>
      <c r="S101" s="10">
        <v>-1.25</v>
      </c>
      <c r="T101" s="24" t="s">
        <v>192</v>
      </c>
      <c r="U101" s="25" t="s">
        <v>98</v>
      </c>
      <c r="V101" s="31">
        <v>24</v>
      </c>
    </row>
    <row r="102" spans="1:22" s="5" customFormat="1">
      <c r="A102" s="25" t="s">
        <v>202</v>
      </c>
      <c r="B102" s="25">
        <v>2</v>
      </c>
      <c r="C102" s="25">
        <v>2</v>
      </c>
      <c r="D102" s="27">
        <v>67</v>
      </c>
      <c r="E102" s="26">
        <v>0.3</v>
      </c>
      <c r="F102" s="26">
        <v>-0.2</v>
      </c>
      <c r="G102" s="26">
        <v>0.2</v>
      </c>
      <c r="H102" s="26">
        <v>0.05</v>
      </c>
      <c r="I102" s="26">
        <v>0.25</v>
      </c>
      <c r="J102" s="31">
        <f t="shared" si="3"/>
        <v>0.45</v>
      </c>
      <c r="K102" s="26">
        <v>0</v>
      </c>
      <c r="L102" s="26">
        <v>0</v>
      </c>
      <c r="M102" s="31">
        <v>0.2</v>
      </c>
      <c r="N102" s="31">
        <v>0.5</v>
      </c>
      <c r="O102" s="68">
        <v>0.45</v>
      </c>
      <c r="P102" s="4">
        <v>0.75</v>
      </c>
      <c r="Q102" s="4">
        <v>-0.5</v>
      </c>
      <c r="R102" s="9">
        <v>-0.5</v>
      </c>
      <c r="S102" s="10">
        <v>0</v>
      </c>
      <c r="T102" s="24" t="s">
        <v>192</v>
      </c>
      <c r="U102" s="25" t="s">
        <v>98</v>
      </c>
      <c r="V102" s="31">
        <v>24.5</v>
      </c>
    </row>
    <row r="103" spans="1:22" s="5" customFormat="1">
      <c r="A103" s="25" t="s">
        <v>202</v>
      </c>
      <c r="B103" s="25">
        <v>1</v>
      </c>
      <c r="C103" s="25">
        <v>1</v>
      </c>
      <c r="D103" s="27">
        <v>73</v>
      </c>
      <c r="E103" s="26">
        <v>0.5</v>
      </c>
      <c r="F103" s="26">
        <v>-0.2</v>
      </c>
      <c r="G103" s="26">
        <v>0.4</v>
      </c>
      <c r="H103" s="26">
        <v>0.1</v>
      </c>
      <c r="I103" s="26">
        <v>0</v>
      </c>
      <c r="J103" s="31">
        <f t="shared" si="3"/>
        <v>0.2</v>
      </c>
      <c r="K103" s="26">
        <v>0.15</v>
      </c>
      <c r="L103" s="26">
        <v>0</v>
      </c>
      <c r="M103" s="31">
        <v>0.4</v>
      </c>
      <c r="N103" s="31">
        <v>0.4</v>
      </c>
      <c r="O103" s="68">
        <v>0</v>
      </c>
      <c r="P103" s="4">
        <v>1</v>
      </c>
      <c r="Q103" s="4">
        <v>-1</v>
      </c>
      <c r="R103" s="9">
        <v>0.5</v>
      </c>
      <c r="S103" s="10">
        <v>-1</v>
      </c>
      <c r="T103" s="24" t="s">
        <v>190</v>
      </c>
      <c r="U103" s="25" t="s">
        <v>88</v>
      </c>
      <c r="V103" s="31">
        <v>19</v>
      </c>
    </row>
    <row r="104" spans="1:22" s="5" customFormat="1">
      <c r="A104" s="25" t="s">
        <v>202</v>
      </c>
      <c r="B104" s="25">
        <v>2</v>
      </c>
      <c r="C104" s="25">
        <v>1</v>
      </c>
      <c r="D104" s="27">
        <v>58</v>
      </c>
      <c r="E104" s="26">
        <v>-0.25</v>
      </c>
      <c r="F104" s="26">
        <v>-0.5</v>
      </c>
      <c r="G104" s="26">
        <v>1</v>
      </c>
      <c r="H104" s="26">
        <v>0.7</v>
      </c>
      <c r="I104" s="26">
        <v>-1</v>
      </c>
      <c r="J104" s="31">
        <f t="shared" si="3"/>
        <v>-0.5</v>
      </c>
      <c r="K104" s="26">
        <v>0.2</v>
      </c>
      <c r="L104" s="26">
        <v>0.1</v>
      </c>
      <c r="M104" s="31">
        <v>0.4</v>
      </c>
      <c r="N104" s="31">
        <v>0.4</v>
      </c>
      <c r="O104" s="68">
        <v>0.5</v>
      </c>
      <c r="P104" s="4">
        <v>-1</v>
      </c>
      <c r="Q104" s="4">
        <v>0</v>
      </c>
      <c r="R104" s="9">
        <v>0.25</v>
      </c>
      <c r="S104" s="10">
        <v>-0.75</v>
      </c>
      <c r="T104" s="24" t="s">
        <v>191</v>
      </c>
      <c r="U104" s="25" t="s">
        <v>92</v>
      </c>
      <c r="V104" s="31">
        <v>22</v>
      </c>
    </row>
    <row r="105" spans="1:22" s="5" customFormat="1">
      <c r="A105" s="25" t="s">
        <v>202</v>
      </c>
      <c r="B105" s="25">
        <v>1</v>
      </c>
      <c r="C105" s="25">
        <v>2</v>
      </c>
      <c r="D105" s="27">
        <v>82</v>
      </c>
      <c r="E105" s="26">
        <v>-1</v>
      </c>
      <c r="F105" s="26">
        <v>-0.2</v>
      </c>
      <c r="G105" s="26">
        <v>0.5</v>
      </c>
      <c r="H105" s="26">
        <v>0.3</v>
      </c>
      <c r="I105" s="26">
        <v>-0.3</v>
      </c>
      <c r="J105" s="31">
        <f t="shared" si="3"/>
        <v>-9.9999999999999978E-2</v>
      </c>
      <c r="K105" s="26">
        <v>0.15</v>
      </c>
      <c r="L105" s="26">
        <v>0.15</v>
      </c>
      <c r="M105" s="31">
        <v>0.3</v>
      </c>
      <c r="N105" s="31">
        <v>0.4</v>
      </c>
      <c r="O105" s="68">
        <v>0.1</v>
      </c>
      <c r="P105" s="4">
        <v>-1</v>
      </c>
      <c r="Q105" s="4">
        <v>-0.5</v>
      </c>
      <c r="R105" s="9">
        <v>0.25</v>
      </c>
      <c r="S105" s="10">
        <v>-0.75</v>
      </c>
      <c r="T105" s="24" t="s">
        <v>198</v>
      </c>
      <c r="U105" s="25" t="s">
        <v>74</v>
      </c>
      <c r="V105" s="31">
        <v>20.5</v>
      </c>
    </row>
    <row r="106" spans="1:22">
      <c r="A106" s="25" t="s">
        <v>202</v>
      </c>
      <c r="B106" s="25">
        <v>2</v>
      </c>
      <c r="C106" s="25">
        <v>2</v>
      </c>
      <c r="D106" s="27">
        <v>82</v>
      </c>
      <c r="E106" s="26">
        <v>-1.5</v>
      </c>
      <c r="F106" s="26">
        <v>-0.2</v>
      </c>
      <c r="G106" s="26">
        <v>0.7</v>
      </c>
      <c r="H106" s="26">
        <v>0.3</v>
      </c>
      <c r="I106" s="26">
        <v>-0.7</v>
      </c>
      <c r="J106" s="31">
        <f t="shared" si="3"/>
        <v>-0.49999999999999994</v>
      </c>
      <c r="K106" s="26">
        <v>0.4</v>
      </c>
      <c r="L106" s="26">
        <v>0.1</v>
      </c>
      <c r="M106" s="31">
        <v>0.4</v>
      </c>
      <c r="N106" s="31">
        <v>0.4</v>
      </c>
      <c r="O106" s="68">
        <v>0.5</v>
      </c>
      <c r="P106" s="4">
        <v>-1.5</v>
      </c>
      <c r="Q106" s="4">
        <v>0</v>
      </c>
      <c r="R106" s="9">
        <v>0</v>
      </c>
      <c r="S106" s="10">
        <v>-0.5</v>
      </c>
      <c r="T106" s="24" t="s">
        <v>198</v>
      </c>
      <c r="U106" s="25" t="s">
        <v>74</v>
      </c>
      <c r="V106" s="31">
        <v>20</v>
      </c>
    </row>
    <row r="107" spans="1:22">
      <c r="A107" s="25" t="s">
        <v>202</v>
      </c>
      <c r="B107" s="25">
        <v>2</v>
      </c>
      <c r="C107" s="25">
        <v>2</v>
      </c>
      <c r="D107" s="27">
        <v>67</v>
      </c>
      <c r="E107" s="26">
        <v>0</v>
      </c>
      <c r="F107" s="26">
        <v>-0.5</v>
      </c>
      <c r="G107" s="26">
        <v>0.6</v>
      </c>
      <c r="H107" s="26">
        <v>0.15</v>
      </c>
      <c r="I107" s="26">
        <v>0</v>
      </c>
      <c r="J107" s="31">
        <f t="shared" si="3"/>
        <v>0.5</v>
      </c>
      <c r="K107" s="26">
        <v>0.15</v>
      </c>
      <c r="L107" s="26">
        <v>0</v>
      </c>
      <c r="M107" s="31">
        <v>0.4</v>
      </c>
      <c r="N107" s="31">
        <v>0.5</v>
      </c>
      <c r="O107" s="68">
        <v>0.5</v>
      </c>
      <c r="P107" s="4">
        <v>-1</v>
      </c>
      <c r="Q107" s="4">
        <v>0</v>
      </c>
      <c r="R107" s="9"/>
      <c r="S107" s="10"/>
      <c r="T107" s="24" t="s">
        <v>196</v>
      </c>
      <c r="U107" s="25" t="s">
        <v>84</v>
      </c>
      <c r="V107" s="31">
        <v>22</v>
      </c>
    </row>
    <row r="108" spans="1:22">
      <c r="A108" s="25" t="s">
        <v>202</v>
      </c>
      <c r="B108" s="25">
        <v>1</v>
      </c>
      <c r="C108" s="25">
        <v>2</v>
      </c>
      <c r="D108" s="27">
        <v>58</v>
      </c>
      <c r="E108" s="26">
        <v>-1</v>
      </c>
      <c r="F108" s="26">
        <v>-0.5</v>
      </c>
      <c r="G108" s="26">
        <v>0.6</v>
      </c>
      <c r="H108" s="26">
        <v>0.4</v>
      </c>
      <c r="I108" s="26">
        <v>0</v>
      </c>
      <c r="J108" s="31">
        <f t="shared" si="3"/>
        <v>0.5</v>
      </c>
      <c r="K108" s="26">
        <v>0.1</v>
      </c>
      <c r="L108" s="26">
        <v>0</v>
      </c>
      <c r="M108" s="31">
        <v>0.2</v>
      </c>
      <c r="N108" s="31">
        <v>0.3</v>
      </c>
      <c r="O108" s="68">
        <v>0.5</v>
      </c>
      <c r="P108" s="4">
        <v>-3.5</v>
      </c>
      <c r="Q108" s="4">
        <v>-0.5</v>
      </c>
      <c r="R108" s="9">
        <v>-0.5</v>
      </c>
      <c r="S108" s="10">
        <v>0</v>
      </c>
      <c r="T108" s="24" t="s">
        <v>199</v>
      </c>
      <c r="U108" s="25" t="s">
        <v>72</v>
      </c>
      <c r="V108" s="31">
        <v>23</v>
      </c>
    </row>
    <row r="109" spans="1:22">
      <c r="A109" s="25" t="s">
        <v>202</v>
      </c>
      <c r="B109" s="25">
        <v>2</v>
      </c>
      <c r="C109" s="25">
        <v>2</v>
      </c>
      <c r="D109" s="27">
        <v>63</v>
      </c>
      <c r="E109" s="26">
        <v>-3.75</v>
      </c>
      <c r="F109" s="26">
        <v>-0.5</v>
      </c>
      <c r="G109" s="26">
        <v>0.52200000000000002</v>
      </c>
      <c r="H109" s="26">
        <v>0.2</v>
      </c>
      <c r="I109" s="26">
        <v>-0.5</v>
      </c>
      <c r="J109" s="31">
        <f t="shared" si="3"/>
        <v>0</v>
      </c>
      <c r="K109" s="26">
        <v>0.1</v>
      </c>
      <c r="L109" s="26">
        <v>0.05</v>
      </c>
      <c r="M109" s="31">
        <v>0.1</v>
      </c>
      <c r="N109" s="31">
        <v>0.2</v>
      </c>
      <c r="O109" s="68">
        <v>0</v>
      </c>
      <c r="P109" s="4">
        <v>-1.5</v>
      </c>
      <c r="Q109" s="4">
        <v>-0.5</v>
      </c>
      <c r="R109" s="9">
        <v>0</v>
      </c>
      <c r="S109" s="10">
        <v>0</v>
      </c>
      <c r="T109" s="24" t="s">
        <v>197</v>
      </c>
      <c r="U109" s="25" t="s">
        <v>77</v>
      </c>
      <c r="V109" s="31">
        <v>21.5</v>
      </c>
    </row>
    <row r="110" spans="1:22">
      <c r="A110" s="25" t="s">
        <v>202</v>
      </c>
      <c r="B110" s="25">
        <v>2</v>
      </c>
      <c r="C110" s="25">
        <v>1</v>
      </c>
      <c r="D110" s="27">
        <v>54</v>
      </c>
      <c r="E110" s="26">
        <v>-1.75</v>
      </c>
      <c r="F110" s="26">
        <v>0</v>
      </c>
      <c r="G110" s="26">
        <v>0.9</v>
      </c>
      <c r="H110" s="26">
        <v>0.7</v>
      </c>
      <c r="I110" s="26">
        <v>-0.15</v>
      </c>
      <c r="J110" s="31">
        <f t="shared" si="3"/>
        <v>-0.15</v>
      </c>
      <c r="K110" s="26">
        <v>0.15</v>
      </c>
      <c r="L110" s="26">
        <v>0</v>
      </c>
      <c r="M110" s="31">
        <v>0.2</v>
      </c>
      <c r="N110" s="31">
        <v>0.2</v>
      </c>
      <c r="O110" s="68">
        <v>0.15</v>
      </c>
      <c r="P110" s="4">
        <v>1.5</v>
      </c>
      <c r="Q110" s="4">
        <v>-0.75</v>
      </c>
      <c r="R110" s="9">
        <v>-0.5</v>
      </c>
      <c r="S110" s="10">
        <v>0</v>
      </c>
      <c r="T110" s="28">
        <v>50860087</v>
      </c>
      <c r="U110" s="25" t="s">
        <v>111</v>
      </c>
      <c r="V110" s="31">
        <v>21</v>
      </c>
    </row>
    <row r="111" spans="1:22" s="36" customFormat="1">
      <c r="A111" s="34" t="s">
        <v>222</v>
      </c>
      <c r="B111" s="34"/>
      <c r="C111" s="34"/>
      <c r="D111" s="62">
        <f t="shared" ref="D111:N111" si="4">AVERAGE(D9:D110)</f>
        <v>64.862745098039213</v>
      </c>
      <c r="E111" s="35">
        <f t="shared" si="4"/>
        <v>-0.74068627450980407</v>
      </c>
      <c r="F111" s="35">
        <f t="shared" si="4"/>
        <v>-0.32156862745098058</v>
      </c>
      <c r="G111" s="35">
        <f t="shared" si="4"/>
        <v>0.54717647058823526</v>
      </c>
      <c r="H111" s="35">
        <f t="shared" si="4"/>
        <v>0.3303921568627452</v>
      </c>
      <c r="I111" s="35">
        <f t="shared" si="4"/>
        <v>-0.22450980392156863</v>
      </c>
      <c r="J111" s="35">
        <f t="shared" si="4"/>
        <v>9.7058823529411753E-2</v>
      </c>
      <c r="K111" s="35">
        <f t="shared" si="4"/>
        <v>0.10833333333333332</v>
      </c>
      <c r="L111" s="35">
        <f t="shared" si="4"/>
        <v>3.2843137254901976E-2</v>
      </c>
      <c r="M111" s="35">
        <f t="shared" si="4"/>
        <v>0.25588235294117639</v>
      </c>
      <c r="N111" s="35">
        <f t="shared" si="4"/>
        <v>0.42156862745098006</v>
      </c>
      <c r="O111" s="69">
        <f>AVERAGE(O9:O110)</f>
        <v>0.3059313725490197</v>
      </c>
      <c r="P111" s="37"/>
      <c r="Q111" s="37"/>
      <c r="R111" s="38"/>
      <c r="S111" s="39"/>
      <c r="T111" s="33"/>
      <c r="U111" s="34"/>
      <c r="V111" s="35">
        <f>AVERAGE(V9:V110)</f>
        <v>21.058823529411764</v>
      </c>
    </row>
    <row r="112" spans="1:22" s="36" customFormat="1">
      <c r="A112" s="34" t="s">
        <v>223</v>
      </c>
      <c r="B112" s="34"/>
      <c r="C112" s="34"/>
      <c r="D112" s="62">
        <f t="shared" ref="D112:N112" si="5">STDEV(D9:D110)</f>
        <v>8.3867401421296712</v>
      </c>
      <c r="E112" s="35">
        <f t="shared" si="5"/>
        <v>2.4541007345773953</v>
      </c>
      <c r="F112" s="35">
        <f t="shared" si="5"/>
        <v>0.20238550166265801</v>
      </c>
      <c r="G112" s="35">
        <f t="shared" si="5"/>
        <v>0.3468401752445317</v>
      </c>
      <c r="H112" s="35">
        <f t="shared" si="5"/>
        <v>0.32198001773256718</v>
      </c>
      <c r="I112" s="35">
        <f t="shared" si="5"/>
        <v>0.39718970067056503</v>
      </c>
      <c r="J112" s="35">
        <f t="shared" si="5"/>
        <v>0.39327915219985637</v>
      </c>
      <c r="K112" s="35">
        <f t="shared" si="5"/>
        <v>0.10390478632123756</v>
      </c>
      <c r="L112" s="35">
        <f t="shared" si="5"/>
        <v>5.3350651187585252E-2</v>
      </c>
      <c r="M112" s="35">
        <f t="shared" si="5"/>
        <v>9.3949142985320561E-2</v>
      </c>
      <c r="N112" s="35">
        <f t="shared" si="5"/>
        <v>0.10956931978296533</v>
      </c>
      <c r="O112" s="69">
        <f>STDEV(O9:O110)</f>
        <v>0.20927589728450816</v>
      </c>
      <c r="P112" s="37"/>
      <c r="Q112" s="37"/>
      <c r="R112" s="38"/>
      <c r="S112" s="39"/>
      <c r="T112" s="33"/>
      <c r="U112" s="34"/>
      <c r="V112" s="35">
        <f>STDEV(V9:V110)</f>
        <v>2.8216754008141542</v>
      </c>
    </row>
    <row r="113" spans="1:22" s="14" customFormat="1">
      <c r="A113" s="20"/>
      <c r="B113" s="19"/>
      <c r="C113" s="20"/>
      <c r="D113" s="63"/>
      <c r="E113" s="21"/>
      <c r="F113" s="21"/>
      <c r="G113" s="21"/>
      <c r="H113" s="21"/>
      <c r="I113" s="21">
        <f t="shared" ref="I113" si="6">R113+S113/2</f>
        <v>0</v>
      </c>
      <c r="J113" s="48">
        <f t="shared" ref="J113" si="7">I113-F113</f>
        <v>0</v>
      </c>
      <c r="K113" s="48"/>
      <c r="L113" s="48"/>
      <c r="M113" s="48"/>
      <c r="N113" s="48"/>
      <c r="O113" s="70"/>
      <c r="P113" s="11"/>
      <c r="Q113" s="11"/>
      <c r="R113" s="12"/>
      <c r="S113" s="13"/>
      <c r="T113" s="18"/>
      <c r="U113" s="20"/>
      <c r="V113" s="21"/>
    </row>
    <row r="114" spans="1:22" s="42" customFormat="1">
      <c r="A114" s="40" t="s">
        <v>222</v>
      </c>
      <c r="B114" s="40"/>
      <c r="C114" s="40"/>
      <c r="D114" s="64">
        <f t="shared" ref="D114:N114" si="8">AVERAGE(D116:D187)</f>
        <v>59.569444444444443</v>
      </c>
      <c r="E114" s="41">
        <f t="shared" si="8"/>
        <v>-1.3833333333333333</v>
      </c>
      <c r="F114" s="41">
        <f t="shared" si="8"/>
        <v>-0.34749999999999986</v>
      </c>
      <c r="G114" s="41">
        <f t="shared" si="8"/>
        <v>0.5311527777777777</v>
      </c>
      <c r="H114" s="41">
        <f t="shared" si="8"/>
        <v>0.28833333333333339</v>
      </c>
      <c r="I114" s="41">
        <f t="shared" si="8"/>
        <v>-0.22395833333333334</v>
      </c>
      <c r="J114" s="41">
        <f t="shared" si="8"/>
        <v>0.12354166666666666</v>
      </c>
      <c r="K114" s="41">
        <f t="shared" si="8"/>
        <v>0.13388888888888884</v>
      </c>
      <c r="L114" s="41">
        <f t="shared" si="8"/>
        <v>4.5555555555555557E-2</v>
      </c>
      <c r="M114" s="41">
        <f t="shared" si="8"/>
        <v>0.22398611111111114</v>
      </c>
      <c r="N114" s="41">
        <f t="shared" si="8"/>
        <v>0.32463888888888881</v>
      </c>
      <c r="O114" s="71">
        <f>AVERAGE(O116:O187)</f>
        <v>0.42562500000000014</v>
      </c>
      <c r="P114" s="43"/>
      <c r="Q114" s="44"/>
      <c r="R114" s="45"/>
      <c r="S114" s="46"/>
      <c r="T114" s="40"/>
      <c r="U114" s="40"/>
      <c r="V114" s="41">
        <f>AVERAGE(V116:V187)</f>
        <v>19.736111111111111</v>
      </c>
    </row>
    <row r="115" spans="1:22" s="42" customFormat="1">
      <c r="A115" s="40" t="s">
        <v>223</v>
      </c>
      <c r="B115" s="40"/>
      <c r="C115" s="40"/>
      <c r="D115" s="64">
        <f t="shared" ref="D115:N115" si="9">STDEV(D116:D187)</f>
        <v>10.592086321625096</v>
      </c>
      <c r="E115" s="41">
        <f t="shared" si="9"/>
        <v>2.9817785835180253</v>
      </c>
      <c r="F115" s="41">
        <f t="shared" si="9"/>
        <v>0.19049786513165573</v>
      </c>
      <c r="G115" s="41">
        <f t="shared" si="9"/>
        <v>0.37149009653443155</v>
      </c>
      <c r="H115" s="41">
        <f t="shared" si="9"/>
        <v>0.29642731812297168</v>
      </c>
      <c r="I115" s="41">
        <f t="shared" si="9"/>
        <v>0.49776679978864702</v>
      </c>
      <c r="J115" s="41">
        <f t="shared" si="9"/>
        <v>0.53293265006663104</v>
      </c>
      <c r="K115" s="41">
        <f t="shared" si="9"/>
        <v>0.12773206503530998</v>
      </c>
      <c r="L115" s="41">
        <f t="shared" si="9"/>
        <v>8.2496758602800285E-2</v>
      </c>
      <c r="M115" s="41">
        <f t="shared" si="9"/>
        <v>0.12208234268693871</v>
      </c>
      <c r="N115" s="41">
        <f t="shared" si="9"/>
        <v>0.11426905555706263</v>
      </c>
      <c r="O115" s="71">
        <f>STDEV(O116:O187)</f>
        <v>0.34027426541574557</v>
      </c>
      <c r="P115" s="43"/>
      <c r="Q115" s="44"/>
      <c r="R115" s="47"/>
      <c r="S115" s="46"/>
      <c r="T115" s="40"/>
      <c r="U115" s="40"/>
      <c r="V115" s="41">
        <f>STDEV(V116:V187)</f>
        <v>4.0043745640801696</v>
      </c>
    </row>
    <row r="116" spans="1:22">
      <c r="A116" s="25" t="s">
        <v>204</v>
      </c>
      <c r="B116" s="25">
        <v>1</v>
      </c>
      <c r="C116" s="25">
        <v>2</v>
      </c>
      <c r="D116" s="27">
        <v>27</v>
      </c>
      <c r="E116" s="31">
        <f t="shared" ref="E116:E179" si="10">P116+0.5*Q116</f>
        <v>-1.5</v>
      </c>
      <c r="F116" s="31">
        <v>0.01</v>
      </c>
      <c r="G116" s="49">
        <v>0.39700000000000002</v>
      </c>
      <c r="H116" s="49">
        <v>0.39700000000000002</v>
      </c>
      <c r="I116" s="10">
        <v>0.25</v>
      </c>
      <c r="J116" s="10">
        <f>I116-F116</f>
        <v>0.24</v>
      </c>
      <c r="K116" s="10">
        <v>0.222</v>
      </c>
      <c r="L116" s="10">
        <v>0.155</v>
      </c>
      <c r="M116" s="179">
        <v>0.22</v>
      </c>
      <c r="N116" s="179">
        <v>0.30099999999999999</v>
      </c>
      <c r="O116" s="10">
        <f>ABS(J116)</f>
        <v>0.24</v>
      </c>
      <c r="P116" s="4">
        <v>-1.5</v>
      </c>
      <c r="Q116" s="4">
        <v>0</v>
      </c>
      <c r="R116" s="9">
        <v>0</v>
      </c>
      <c r="S116" s="10">
        <v>-0.5</v>
      </c>
      <c r="T116" s="28" t="s">
        <v>201</v>
      </c>
      <c r="U116" s="25" t="s">
        <v>90</v>
      </c>
      <c r="V116" s="31">
        <v>20.5</v>
      </c>
    </row>
    <row r="117" spans="1:22">
      <c r="A117" s="25" t="s">
        <v>204</v>
      </c>
      <c r="B117" s="25">
        <v>2</v>
      </c>
      <c r="C117" s="25">
        <v>2</v>
      </c>
      <c r="D117" s="27">
        <v>27</v>
      </c>
      <c r="E117" s="31">
        <f t="shared" si="10"/>
        <v>-4.125</v>
      </c>
      <c r="F117" s="31">
        <v>-0.3</v>
      </c>
      <c r="G117" s="49">
        <v>0.30099999999999999</v>
      </c>
      <c r="H117" s="49">
        <v>0.30099999999999999</v>
      </c>
      <c r="I117" s="10">
        <v>0.5</v>
      </c>
      <c r="J117" s="10">
        <f t="shared" ref="J117:J180" si="11">I117-F117</f>
        <v>0.8</v>
      </c>
      <c r="K117" s="10">
        <v>0</v>
      </c>
      <c r="L117" s="10">
        <v>0</v>
      </c>
      <c r="M117" s="179">
        <v>0.2</v>
      </c>
      <c r="N117" s="179">
        <v>0.30099999999999999</v>
      </c>
      <c r="O117" s="10">
        <f t="shared" ref="O117:O180" si="12">ABS(J117)</f>
        <v>0.8</v>
      </c>
      <c r="P117" s="4">
        <v>-4</v>
      </c>
      <c r="Q117" s="4">
        <v>-0.25</v>
      </c>
      <c r="R117" s="9">
        <v>0</v>
      </c>
      <c r="S117" s="10">
        <v>-0.5</v>
      </c>
      <c r="T117" s="28" t="s">
        <v>201</v>
      </c>
      <c r="U117" s="25" t="s">
        <v>90</v>
      </c>
      <c r="V117" s="31">
        <v>21.5</v>
      </c>
    </row>
    <row r="118" spans="1:22">
      <c r="A118" s="25" t="s">
        <v>204</v>
      </c>
      <c r="B118" s="25">
        <v>1</v>
      </c>
      <c r="C118" s="25">
        <v>1</v>
      </c>
      <c r="D118" s="27">
        <v>70</v>
      </c>
      <c r="E118" s="31">
        <f t="shared" si="10"/>
        <v>-2</v>
      </c>
      <c r="F118" s="31">
        <v>-0.5</v>
      </c>
      <c r="G118" s="49">
        <v>0.30099999999999999</v>
      </c>
      <c r="H118" s="49">
        <v>0.30099999999999999</v>
      </c>
      <c r="I118" s="10">
        <v>0</v>
      </c>
      <c r="J118" s="10">
        <f t="shared" si="11"/>
        <v>0.5</v>
      </c>
      <c r="K118" s="10">
        <v>9.6000000000000002E-2</v>
      </c>
      <c r="L118" s="10">
        <v>9.6000000000000002E-2</v>
      </c>
      <c r="M118" s="179">
        <v>0.1</v>
      </c>
      <c r="N118" s="179">
        <v>0.495</v>
      </c>
      <c r="O118" s="10">
        <f t="shared" si="12"/>
        <v>0.5</v>
      </c>
      <c r="P118" s="4">
        <v>-1.5</v>
      </c>
      <c r="Q118" s="4">
        <v>-1</v>
      </c>
      <c r="R118" s="9">
        <v>0.75</v>
      </c>
      <c r="S118" s="10">
        <v>-0.5</v>
      </c>
      <c r="T118" s="28" t="s">
        <v>209</v>
      </c>
      <c r="U118" s="25" t="s">
        <v>82</v>
      </c>
      <c r="V118" s="31">
        <v>18.5</v>
      </c>
    </row>
    <row r="119" spans="1:22">
      <c r="A119" s="25" t="s">
        <v>204</v>
      </c>
      <c r="B119" s="25">
        <v>2</v>
      </c>
      <c r="C119" s="25">
        <v>1</v>
      </c>
      <c r="D119" s="27">
        <v>70</v>
      </c>
      <c r="E119" s="31">
        <f t="shared" si="10"/>
        <v>-1</v>
      </c>
      <c r="F119" s="31">
        <v>-0.25</v>
      </c>
      <c r="G119" s="49">
        <v>0.30099999999999999</v>
      </c>
      <c r="H119" s="49">
        <v>0.30099999999999999</v>
      </c>
      <c r="I119" s="10">
        <v>0</v>
      </c>
      <c r="J119" s="10">
        <f t="shared" si="11"/>
        <v>0.25</v>
      </c>
      <c r="K119" s="10">
        <v>0</v>
      </c>
      <c r="L119" s="10">
        <v>0</v>
      </c>
      <c r="M119" s="179">
        <v>0.30099999999999999</v>
      </c>
      <c r="N119" s="179">
        <v>0.2</v>
      </c>
      <c r="O119" s="10">
        <f t="shared" si="12"/>
        <v>0.25</v>
      </c>
      <c r="P119" s="4">
        <v>-0.5</v>
      </c>
      <c r="Q119" s="4">
        <v>-1</v>
      </c>
      <c r="R119" s="9">
        <v>1</v>
      </c>
      <c r="S119" s="10">
        <v>-1.25</v>
      </c>
      <c r="T119" s="28" t="s">
        <v>209</v>
      </c>
      <c r="U119" s="25" t="s">
        <v>82</v>
      </c>
      <c r="V119" s="31">
        <v>20.5</v>
      </c>
    </row>
    <row r="120" spans="1:22">
      <c r="A120" s="25" t="s">
        <v>204</v>
      </c>
      <c r="B120" s="25">
        <v>1</v>
      </c>
      <c r="C120" s="25">
        <v>2</v>
      </c>
      <c r="D120" s="27">
        <v>65</v>
      </c>
      <c r="E120" s="31">
        <f t="shared" si="10"/>
        <v>-6.25</v>
      </c>
      <c r="F120" s="31">
        <v>-0.25</v>
      </c>
      <c r="G120" s="49">
        <v>0.2</v>
      </c>
      <c r="H120" s="49">
        <v>0.155</v>
      </c>
      <c r="I120" s="10">
        <v>-0.25</v>
      </c>
      <c r="J120" s="10">
        <f t="shared" si="11"/>
        <v>0</v>
      </c>
      <c r="K120" s="10">
        <v>0.52200000000000002</v>
      </c>
      <c r="L120" s="10">
        <v>0.222</v>
      </c>
      <c r="M120" s="179">
        <v>0.60199999999999998</v>
      </c>
      <c r="N120" s="179">
        <v>0.39700000000000002</v>
      </c>
      <c r="O120" s="10">
        <f t="shared" si="12"/>
        <v>0</v>
      </c>
      <c r="P120" s="4">
        <v>-6.25</v>
      </c>
      <c r="Q120" s="4">
        <v>0</v>
      </c>
      <c r="R120" s="9">
        <v>1.5</v>
      </c>
      <c r="S120" s="10">
        <v>-2</v>
      </c>
      <c r="T120" s="28" t="s">
        <v>208</v>
      </c>
      <c r="U120" s="25" t="s">
        <v>80</v>
      </c>
      <c r="V120" s="31">
        <v>12</v>
      </c>
    </row>
    <row r="121" spans="1:22">
      <c r="A121" s="25" t="s">
        <v>204</v>
      </c>
      <c r="B121" s="25">
        <v>2</v>
      </c>
      <c r="C121" s="25">
        <v>2</v>
      </c>
      <c r="D121" s="27">
        <v>65</v>
      </c>
      <c r="E121" s="31">
        <f t="shared" si="10"/>
        <v>-4.75</v>
      </c>
      <c r="F121" s="31">
        <v>-0.25</v>
      </c>
      <c r="G121" s="49">
        <v>1.22</v>
      </c>
      <c r="H121" s="49">
        <v>0.69799999999999995</v>
      </c>
      <c r="I121" s="10">
        <v>-0.5</v>
      </c>
      <c r="J121" s="10">
        <f t="shared" si="11"/>
        <v>-0.25</v>
      </c>
      <c r="K121" s="10">
        <v>0.52200000000000002</v>
      </c>
      <c r="L121" s="10">
        <v>0.39700000000000002</v>
      </c>
      <c r="M121" s="179">
        <v>0.52200000000000002</v>
      </c>
      <c r="N121" s="179">
        <v>0.39700000000000002</v>
      </c>
      <c r="O121" s="10">
        <f t="shared" si="12"/>
        <v>0.25</v>
      </c>
      <c r="P121" s="4">
        <v>-4.5</v>
      </c>
      <c r="Q121" s="4">
        <v>-0.5</v>
      </c>
      <c r="R121" s="9">
        <v>0</v>
      </c>
      <c r="S121" s="10">
        <v>0</v>
      </c>
      <c r="T121" s="28" t="s">
        <v>208</v>
      </c>
      <c r="U121" s="25" t="s">
        <v>80</v>
      </c>
      <c r="V121" s="31">
        <v>14.5</v>
      </c>
    </row>
    <row r="122" spans="1:22">
      <c r="A122" s="25" t="s">
        <v>204</v>
      </c>
      <c r="B122" s="25">
        <v>1</v>
      </c>
      <c r="C122" s="25">
        <v>1</v>
      </c>
      <c r="D122" s="27">
        <v>64</v>
      </c>
      <c r="E122" s="31">
        <f t="shared" si="10"/>
        <v>-1.125</v>
      </c>
      <c r="F122" s="31">
        <v>-0.19</v>
      </c>
      <c r="G122" s="49">
        <v>0.39700000000000002</v>
      </c>
      <c r="H122" s="49">
        <v>0.30099999999999999</v>
      </c>
      <c r="I122" s="10">
        <v>0</v>
      </c>
      <c r="J122" s="10">
        <f t="shared" si="11"/>
        <v>0.19</v>
      </c>
      <c r="K122" s="10">
        <v>0.155</v>
      </c>
      <c r="L122" s="10">
        <v>9.6000000000000002E-2</v>
      </c>
      <c r="M122" s="179">
        <v>0.30099999999999999</v>
      </c>
      <c r="N122" s="179">
        <v>0.39700000000000002</v>
      </c>
      <c r="O122" s="10">
        <f t="shared" si="12"/>
        <v>0.19</v>
      </c>
      <c r="P122" s="4">
        <v>-0.75</v>
      </c>
      <c r="Q122" s="4">
        <v>-0.75</v>
      </c>
      <c r="R122" s="9">
        <v>0</v>
      </c>
      <c r="S122" s="10">
        <v>0</v>
      </c>
      <c r="T122" s="28" t="s">
        <v>212</v>
      </c>
      <c r="U122" s="25" t="s">
        <v>87</v>
      </c>
      <c r="V122" s="31">
        <v>17.5</v>
      </c>
    </row>
    <row r="123" spans="1:22">
      <c r="A123" s="25" t="s">
        <v>204</v>
      </c>
      <c r="B123" s="25">
        <v>2</v>
      </c>
      <c r="C123" s="25">
        <v>2</v>
      </c>
      <c r="D123" s="27">
        <v>76</v>
      </c>
      <c r="E123" s="31">
        <f t="shared" si="10"/>
        <v>-2.5</v>
      </c>
      <c r="F123" s="31">
        <v>-0.25</v>
      </c>
      <c r="G123" s="49">
        <v>1</v>
      </c>
      <c r="H123" s="49">
        <v>1</v>
      </c>
      <c r="I123" s="10">
        <v>0.375</v>
      </c>
      <c r="J123" s="10">
        <f t="shared" si="11"/>
        <v>0.625</v>
      </c>
      <c r="K123" s="10">
        <v>9.6000000000000002E-2</v>
      </c>
      <c r="L123" s="10">
        <v>0</v>
      </c>
      <c r="M123" s="179">
        <v>0.1</v>
      </c>
      <c r="N123" s="179">
        <v>0.495</v>
      </c>
      <c r="O123" s="10">
        <f t="shared" si="12"/>
        <v>0.625</v>
      </c>
      <c r="P123" s="4">
        <v>-2</v>
      </c>
      <c r="Q123" s="4">
        <v>-1</v>
      </c>
      <c r="R123" s="9">
        <v>1</v>
      </c>
      <c r="S123" s="10">
        <v>-1</v>
      </c>
      <c r="T123" s="28" t="s">
        <v>210</v>
      </c>
      <c r="U123" s="25" t="s">
        <v>86</v>
      </c>
      <c r="V123" s="31">
        <v>21.5</v>
      </c>
    </row>
    <row r="124" spans="1:22">
      <c r="A124" s="25" t="s">
        <v>204</v>
      </c>
      <c r="B124" s="25">
        <v>2</v>
      </c>
      <c r="C124" s="25">
        <v>2</v>
      </c>
      <c r="D124" s="27">
        <v>64</v>
      </c>
      <c r="E124" s="31">
        <f t="shared" si="10"/>
        <v>-5.5</v>
      </c>
      <c r="F124" s="31">
        <v>-0.25</v>
      </c>
      <c r="G124" s="49">
        <v>0.3</v>
      </c>
      <c r="H124" s="49">
        <v>0.3</v>
      </c>
      <c r="I124" s="10">
        <v>-0.25</v>
      </c>
      <c r="J124" s="10">
        <f t="shared" si="11"/>
        <v>0</v>
      </c>
      <c r="K124" s="10">
        <v>0.30099999999999999</v>
      </c>
      <c r="L124" s="10">
        <v>9.6000000000000002E-2</v>
      </c>
      <c r="M124" s="179">
        <v>0.39700000000000002</v>
      </c>
      <c r="N124" s="179">
        <v>0.39700000000000002</v>
      </c>
      <c r="O124" s="10">
        <f t="shared" si="12"/>
        <v>0</v>
      </c>
      <c r="P124" s="4">
        <v>-5</v>
      </c>
      <c r="Q124" s="4">
        <v>-1</v>
      </c>
      <c r="R124" s="9">
        <v>0.75</v>
      </c>
      <c r="S124" s="10">
        <v>-0.75</v>
      </c>
      <c r="T124" s="28" t="s">
        <v>200</v>
      </c>
      <c r="U124" s="25" t="s">
        <v>121</v>
      </c>
      <c r="V124" s="31">
        <v>12.5</v>
      </c>
    </row>
    <row r="125" spans="1:22">
      <c r="A125" s="25" t="s">
        <v>204</v>
      </c>
      <c r="B125" s="25">
        <v>1</v>
      </c>
      <c r="C125" s="25">
        <v>2</v>
      </c>
      <c r="D125" s="27">
        <v>64</v>
      </c>
      <c r="E125" s="31">
        <f t="shared" si="10"/>
        <v>-9.5</v>
      </c>
      <c r="F125" s="31">
        <v>-0.25</v>
      </c>
      <c r="G125" s="49">
        <v>0.2</v>
      </c>
      <c r="H125" s="49">
        <v>0.155</v>
      </c>
      <c r="I125" s="10">
        <v>-0.25</v>
      </c>
      <c r="J125" s="10">
        <f t="shared" si="11"/>
        <v>0</v>
      </c>
      <c r="K125" s="10">
        <v>4.4999999999999998E-2</v>
      </c>
      <c r="L125" s="10">
        <v>0</v>
      </c>
      <c r="M125" s="179">
        <v>0.1</v>
      </c>
      <c r="N125" s="179">
        <v>0.30099999999999999</v>
      </c>
      <c r="O125" s="10">
        <f t="shared" si="12"/>
        <v>0</v>
      </c>
      <c r="P125" s="4">
        <v>-9</v>
      </c>
      <c r="Q125" s="4">
        <v>-1</v>
      </c>
      <c r="R125" s="9">
        <v>0</v>
      </c>
      <c r="S125" s="10">
        <v>-0.5</v>
      </c>
      <c r="T125" s="28" t="s">
        <v>200</v>
      </c>
      <c r="U125" s="25" t="s">
        <v>121</v>
      </c>
      <c r="V125" s="31">
        <v>11.5</v>
      </c>
    </row>
    <row r="126" spans="1:22">
      <c r="A126" s="25" t="s">
        <v>204</v>
      </c>
      <c r="B126" s="22">
        <v>1</v>
      </c>
      <c r="C126" s="25">
        <v>1</v>
      </c>
      <c r="D126" s="27">
        <v>60</v>
      </c>
      <c r="E126" s="30">
        <f t="shared" si="10"/>
        <v>1.875</v>
      </c>
      <c r="F126" s="31">
        <v>-0.24</v>
      </c>
      <c r="G126" s="50">
        <v>1</v>
      </c>
      <c r="H126" s="50">
        <v>0.39700000000000002</v>
      </c>
      <c r="I126" s="10">
        <v>0.375</v>
      </c>
      <c r="J126" s="10">
        <f t="shared" si="11"/>
        <v>0.61499999999999999</v>
      </c>
      <c r="K126" s="10">
        <v>9.6000000000000002E-2</v>
      </c>
      <c r="L126" s="10">
        <v>0</v>
      </c>
      <c r="M126" s="179">
        <v>0.2</v>
      </c>
      <c r="N126" s="179">
        <v>0.30099999999999999</v>
      </c>
      <c r="O126" s="10">
        <f t="shared" si="12"/>
        <v>0.61499999999999999</v>
      </c>
      <c r="P126" s="7">
        <v>1.75</v>
      </c>
      <c r="Q126" s="7">
        <v>0.25</v>
      </c>
      <c r="R126" s="9">
        <v>0.5</v>
      </c>
      <c r="S126" s="10">
        <v>-0.5</v>
      </c>
      <c r="T126" s="29">
        <v>70617380</v>
      </c>
      <c r="U126" s="25" t="s">
        <v>10</v>
      </c>
      <c r="V126" s="30">
        <v>20.5</v>
      </c>
    </row>
    <row r="127" spans="1:22">
      <c r="A127" s="25" t="s">
        <v>204</v>
      </c>
      <c r="B127" s="22">
        <v>2</v>
      </c>
      <c r="C127" s="25">
        <v>1</v>
      </c>
      <c r="D127" s="27">
        <v>60</v>
      </c>
      <c r="E127" s="30">
        <f t="shared" si="10"/>
        <v>3.25</v>
      </c>
      <c r="F127" s="31">
        <v>-0.24</v>
      </c>
      <c r="G127" s="50">
        <v>1</v>
      </c>
      <c r="H127" s="50">
        <v>0.222</v>
      </c>
      <c r="I127" s="10">
        <v>0</v>
      </c>
      <c r="J127" s="10">
        <f t="shared" si="11"/>
        <v>0.24</v>
      </c>
      <c r="K127" s="10">
        <v>0.222</v>
      </c>
      <c r="L127" s="10">
        <v>9.6000000000000002E-2</v>
      </c>
      <c r="M127" s="179">
        <v>0.30099999999999999</v>
      </c>
      <c r="N127" s="179">
        <v>0.39700000000000002</v>
      </c>
      <c r="O127" s="10">
        <f t="shared" si="12"/>
        <v>0.24</v>
      </c>
      <c r="P127" s="7">
        <v>2.75</v>
      </c>
      <c r="Q127" s="7">
        <v>1</v>
      </c>
      <c r="R127" s="9">
        <v>0</v>
      </c>
      <c r="S127" s="10">
        <v>-0.5</v>
      </c>
      <c r="T127" s="29">
        <v>70617380</v>
      </c>
      <c r="U127" s="25" t="s">
        <v>10</v>
      </c>
      <c r="V127" s="30">
        <v>21.5</v>
      </c>
    </row>
    <row r="128" spans="1:22">
      <c r="A128" s="25" t="s">
        <v>204</v>
      </c>
      <c r="B128" s="22">
        <v>1</v>
      </c>
      <c r="C128" s="25">
        <v>1</v>
      </c>
      <c r="D128" s="27">
        <v>39</v>
      </c>
      <c r="E128" s="30">
        <f t="shared" si="10"/>
        <v>-0.75</v>
      </c>
      <c r="F128" s="30">
        <v>-0.64</v>
      </c>
      <c r="G128" s="50">
        <v>1</v>
      </c>
      <c r="H128" s="50">
        <v>0.52200000000000002</v>
      </c>
      <c r="I128" s="10">
        <v>-0.375</v>
      </c>
      <c r="J128" s="10">
        <f t="shared" si="11"/>
        <v>0.26500000000000001</v>
      </c>
      <c r="K128" s="10">
        <v>0</v>
      </c>
      <c r="L128" s="10">
        <v>0</v>
      </c>
      <c r="M128" s="179">
        <v>0.2</v>
      </c>
      <c r="N128" s="179">
        <v>0.39700000000000002</v>
      </c>
      <c r="O128" s="10">
        <f t="shared" si="12"/>
        <v>0.26500000000000001</v>
      </c>
      <c r="P128" s="7">
        <v>-0.5</v>
      </c>
      <c r="Q128" s="7">
        <v>-0.5</v>
      </c>
      <c r="R128" s="9">
        <v>0.25</v>
      </c>
      <c r="S128" s="10">
        <v>-0.75</v>
      </c>
      <c r="T128" s="29">
        <v>70485103</v>
      </c>
      <c r="U128" s="25" t="s">
        <v>9</v>
      </c>
      <c r="V128" s="30">
        <v>20</v>
      </c>
    </row>
    <row r="129" spans="1:22">
      <c r="A129" s="25" t="s">
        <v>204</v>
      </c>
      <c r="B129" s="25">
        <v>1</v>
      </c>
      <c r="C129" s="25">
        <v>1</v>
      </c>
      <c r="D129" s="27">
        <v>64</v>
      </c>
      <c r="E129" s="31">
        <f t="shared" si="10"/>
        <v>2.5</v>
      </c>
      <c r="F129" s="31">
        <v>-0.24</v>
      </c>
      <c r="G129" s="49">
        <v>0.39700000000000002</v>
      </c>
      <c r="H129" s="49">
        <v>0.222</v>
      </c>
      <c r="I129" s="10">
        <v>0</v>
      </c>
      <c r="J129" s="10">
        <f t="shared" si="11"/>
        <v>0.24</v>
      </c>
      <c r="K129" s="10">
        <v>0</v>
      </c>
      <c r="L129" s="10">
        <v>0</v>
      </c>
      <c r="M129" s="179">
        <v>0.2</v>
      </c>
      <c r="N129" s="179">
        <v>0.39700000000000002</v>
      </c>
      <c r="O129" s="10">
        <f t="shared" si="12"/>
        <v>0.24</v>
      </c>
      <c r="P129" s="4">
        <v>3</v>
      </c>
      <c r="Q129" s="4">
        <v>-1</v>
      </c>
      <c r="R129" s="9">
        <v>0.5</v>
      </c>
      <c r="S129" s="10">
        <v>-0.5</v>
      </c>
      <c r="T129" s="28">
        <v>70482097</v>
      </c>
      <c r="U129" s="25" t="s">
        <v>43</v>
      </c>
      <c r="V129" s="31">
        <v>24</v>
      </c>
    </row>
    <row r="130" spans="1:22">
      <c r="A130" s="25" t="s">
        <v>204</v>
      </c>
      <c r="B130" s="25">
        <v>2</v>
      </c>
      <c r="C130" s="25">
        <v>2</v>
      </c>
      <c r="D130" s="27">
        <v>64</v>
      </c>
      <c r="E130" s="31">
        <f t="shared" si="10"/>
        <v>3</v>
      </c>
      <c r="F130" s="31">
        <v>-0.92</v>
      </c>
      <c r="G130" s="49">
        <v>0.222</v>
      </c>
      <c r="H130" s="49">
        <v>9.6000000000000002E-2</v>
      </c>
      <c r="I130" s="10">
        <v>0.5</v>
      </c>
      <c r="J130" s="10">
        <f t="shared" si="11"/>
        <v>1.42</v>
      </c>
      <c r="K130" s="10">
        <v>4.4999999999999998E-2</v>
      </c>
      <c r="L130" s="10">
        <v>0</v>
      </c>
      <c r="M130" s="179">
        <v>0.1</v>
      </c>
      <c r="N130" s="179">
        <v>0.30099999999999999</v>
      </c>
      <c r="O130" s="10">
        <f t="shared" si="12"/>
        <v>1.42</v>
      </c>
      <c r="P130" s="4">
        <v>3.75</v>
      </c>
      <c r="Q130" s="4">
        <v>-1.5</v>
      </c>
      <c r="R130" s="9">
        <v>1</v>
      </c>
      <c r="S130" s="10">
        <v>-1</v>
      </c>
      <c r="T130" s="28">
        <v>70482097</v>
      </c>
      <c r="U130" s="25" t="s">
        <v>43</v>
      </c>
      <c r="V130" s="31">
        <v>25</v>
      </c>
    </row>
    <row r="131" spans="1:22">
      <c r="A131" s="25" t="s">
        <v>204</v>
      </c>
      <c r="B131" s="22">
        <v>1</v>
      </c>
      <c r="C131" s="25">
        <v>1</v>
      </c>
      <c r="D131" s="27">
        <v>63</v>
      </c>
      <c r="E131" s="30">
        <f t="shared" si="10"/>
        <v>-0.25</v>
      </c>
      <c r="F131" s="30">
        <v>-0.2</v>
      </c>
      <c r="G131" s="50">
        <v>9.6000000000000002E-2</v>
      </c>
      <c r="H131" s="50">
        <v>9.6000000000000002E-2</v>
      </c>
      <c r="I131" s="10">
        <v>-0.75</v>
      </c>
      <c r="J131" s="10">
        <f t="shared" si="11"/>
        <v>-0.55000000000000004</v>
      </c>
      <c r="K131" s="10">
        <v>0.155</v>
      </c>
      <c r="L131" s="10">
        <v>0</v>
      </c>
      <c r="M131" s="179">
        <v>0.30099999999999999</v>
      </c>
      <c r="N131" s="179">
        <v>0.39700000000000002</v>
      </c>
      <c r="O131" s="10">
        <f t="shared" si="12"/>
        <v>0.55000000000000004</v>
      </c>
      <c r="P131" s="7">
        <v>0</v>
      </c>
      <c r="Q131" s="7">
        <v>-0.5</v>
      </c>
      <c r="R131" s="9">
        <v>0</v>
      </c>
      <c r="S131" s="10">
        <v>0</v>
      </c>
      <c r="T131" s="29">
        <v>70332453</v>
      </c>
      <c r="U131" s="25" t="s">
        <v>24</v>
      </c>
      <c r="V131" s="30">
        <v>20</v>
      </c>
    </row>
    <row r="132" spans="1:22">
      <c r="A132" s="25" t="s">
        <v>204</v>
      </c>
      <c r="B132" s="22">
        <v>2</v>
      </c>
      <c r="C132" s="25">
        <v>1</v>
      </c>
      <c r="D132" s="27">
        <v>63</v>
      </c>
      <c r="E132" s="30">
        <f t="shared" si="10"/>
        <v>0.25</v>
      </c>
      <c r="F132" s="31">
        <v>-0.25</v>
      </c>
      <c r="G132" s="50">
        <v>0.2</v>
      </c>
      <c r="H132" s="50">
        <v>0.69799999999999995</v>
      </c>
      <c r="I132" s="10">
        <v>-0.25</v>
      </c>
      <c r="J132" s="10">
        <f t="shared" si="11"/>
        <v>0</v>
      </c>
      <c r="K132" s="10">
        <v>0.222</v>
      </c>
      <c r="L132" s="10">
        <v>9.6000000000000002E-2</v>
      </c>
      <c r="M132" s="179">
        <v>0.222</v>
      </c>
      <c r="N132" s="179">
        <v>0.495</v>
      </c>
      <c r="O132" s="10">
        <f t="shared" si="12"/>
        <v>0</v>
      </c>
      <c r="P132" s="7">
        <v>0.5</v>
      </c>
      <c r="Q132" s="7">
        <v>-0.5</v>
      </c>
      <c r="R132" s="9">
        <v>0</v>
      </c>
      <c r="S132" s="10">
        <v>0</v>
      </c>
      <c r="T132" s="29">
        <v>70332453</v>
      </c>
      <c r="U132" s="25" t="s">
        <v>24</v>
      </c>
      <c r="V132" s="30">
        <v>21.5</v>
      </c>
    </row>
    <row r="133" spans="1:22">
      <c r="A133" s="25" t="s">
        <v>204</v>
      </c>
      <c r="B133" s="25">
        <v>2</v>
      </c>
      <c r="C133" s="25">
        <v>2</v>
      </c>
      <c r="D133" s="27">
        <v>67</v>
      </c>
      <c r="E133" s="31">
        <f t="shared" si="10"/>
        <v>-1.625</v>
      </c>
      <c r="F133" s="31">
        <v>-0.25</v>
      </c>
      <c r="G133" s="49">
        <v>0.69899999999999995</v>
      </c>
      <c r="H133" s="49">
        <v>9.6000000000000002E-2</v>
      </c>
      <c r="I133" s="10">
        <v>-0.75</v>
      </c>
      <c r="J133" s="10">
        <f t="shared" si="11"/>
        <v>-0.5</v>
      </c>
      <c r="K133" s="10">
        <v>0.222</v>
      </c>
      <c r="L133" s="10">
        <v>9.6000000000000002E-2</v>
      </c>
      <c r="M133" s="179">
        <v>0.2</v>
      </c>
      <c r="N133" s="179">
        <v>0.30099999999999999</v>
      </c>
      <c r="O133" s="10">
        <f t="shared" si="12"/>
        <v>0.5</v>
      </c>
      <c r="P133" s="4">
        <v>0.5</v>
      </c>
      <c r="Q133" s="4">
        <v>-4.25</v>
      </c>
      <c r="R133" s="9">
        <v>0</v>
      </c>
      <c r="S133" s="10">
        <v>-0.5</v>
      </c>
      <c r="T133" s="28">
        <v>50853343</v>
      </c>
      <c r="U133" s="25" t="s">
        <v>79</v>
      </c>
      <c r="V133" s="31">
        <v>20</v>
      </c>
    </row>
    <row r="134" spans="1:22">
      <c r="A134" s="25" t="s">
        <v>204</v>
      </c>
      <c r="B134" s="25">
        <v>1</v>
      </c>
      <c r="C134" s="25">
        <v>1</v>
      </c>
      <c r="D134" s="27">
        <v>69</v>
      </c>
      <c r="E134" s="31">
        <f t="shared" si="10"/>
        <v>-1</v>
      </c>
      <c r="F134" s="31">
        <v>-0.25</v>
      </c>
      <c r="G134" s="49">
        <v>0.39700000000000002</v>
      </c>
      <c r="H134" s="49">
        <v>0.222</v>
      </c>
      <c r="I134" s="10">
        <v>0.75</v>
      </c>
      <c r="J134" s="10">
        <f t="shared" si="11"/>
        <v>1</v>
      </c>
      <c r="K134" s="10">
        <v>0.155</v>
      </c>
      <c r="L134" s="10">
        <v>0</v>
      </c>
      <c r="M134" s="179">
        <v>0.16</v>
      </c>
      <c r="N134" s="179">
        <v>0.39700000000000002</v>
      </c>
      <c r="O134" s="10">
        <f t="shared" si="12"/>
        <v>1</v>
      </c>
      <c r="P134" s="4">
        <v>-0.5</v>
      </c>
      <c r="Q134" s="4">
        <v>-1</v>
      </c>
      <c r="R134" s="9">
        <v>-0.5</v>
      </c>
      <c r="S134" s="10">
        <v>0</v>
      </c>
      <c r="T134" s="28">
        <v>50851971</v>
      </c>
      <c r="U134" s="25" t="s">
        <v>85</v>
      </c>
      <c r="V134" s="31">
        <v>21</v>
      </c>
    </row>
    <row r="135" spans="1:22">
      <c r="A135" s="25" t="s">
        <v>204</v>
      </c>
      <c r="B135" s="25">
        <v>2</v>
      </c>
      <c r="C135" s="25">
        <v>1</v>
      </c>
      <c r="D135" s="27">
        <v>69</v>
      </c>
      <c r="E135" s="31">
        <f t="shared" si="10"/>
        <v>-0.75</v>
      </c>
      <c r="F135" s="31">
        <v>-0.74</v>
      </c>
      <c r="G135" s="49">
        <v>9.6000000000000002E-2</v>
      </c>
      <c r="H135" s="49">
        <v>9.6000000000000002E-2</v>
      </c>
      <c r="I135" s="10">
        <v>0.125</v>
      </c>
      <c r="J135" s="10">
        <f t="shared" si="11"/>
        <v>0.86499999999999999</v>
      </c>
      <c r="K135" s="10">
        <v>0.155</v>
      </c>
      <c r="L135" s="10">
        <v>0</v>
      </c>
      <c r="M135" s="179">
        <v>0.30099999999999999</v>
      </c>
      <c r="N135" s="179">
        <v>0.495</v>
      </c>
      <c r="O135" s="10">
        <f t="shared" si="12"/>
        <v>0.86499999999999999</v>
      </c>
      <c r="P135" s="4">
        <v>0</v>
      </c>
      <c r="Q135" s="4">
        <v>-1.5</v>
      </c>
      <c r="R135" s="9">
        <v>0</v>
      </c>
      <c r="S135" s="10">
        <v>0</v>
      </c>
      <c r="T135" s="28">
        <v>50851971</v>
      </c>
      <c r="U135" s="25" t="s">
        <v>85</v>
      </c>
      <c r="V135" s="31">
        <v>20.5</v>
      </c>
    </row>
    <row r="136" spans="1:22">
      <c r="A136" s="25" t="s">
        <v>204</v>
      </c>
      <c r="B136" s="25">
        <v>1</v>
      </c>
      <c r="C136" s="25">
        <v>2</v>
      </c>
      <c r="D136" s="27">
        <v>68</v>
      </c>
      <c r="E136" s="31">
        <f t="shared" si="10"/>
        <v>3</v>
      </c>
      <c r="F136" s="31">
        <v>-0.25</v>
      </c>
      <c r="G136" s="49">
        <v>0.60199999999999998</v>
      </c>
      <c r="H136" s="49">
        <v>0.52200000000000002</v>
      </c>
      <c r="I136" s="10">
        <v>0.25</v>
      </c>
      <c r="J136" s="10">
        <f t="shared" si="11"/>
        <v>0.5</v>
      </c>
      <c r="K136" s="10">
        <v>0.155</v>
      </c>
      <c r="L136" s="10">
        <v>0</v>
      </c>
      <c r="M136" s="179">
        <v>0.16</v>
      </c>
      <c r="N136" s="179">
        <v>0.30099999999999999</v>
      </c>
      <c r="O136" s="10">
        <f t="shared" si="12"/>
        <v>0.5</v>
      </c>
      <c r="P136" s="4">
        <v>3.75</v>
      </c>
      <c r="Q136" s="4">
        <v>-1.5</v>
      </c>
      <c r="R136" s="9">
        <v>0.75</v>
      </c>
      <c r="S136" s="10">
        <v>-0.75</v>
      </c>
      <c r="T136" s="28">
        <v>50851969</v>
      </c>
      <c r="U136" s="25" t="s">
        <v>83</v>
      </c>
      <c r="V136" s="31">
        <v>27.5</v>
      </c>
    </row>
    <row r="137" spans="1:22">
      <c r="A137" s="25" t="s">
        <v>204</v>
      </c>
      <c r="B137" s="25">
        <v>2</v>
      </c>
      <c r="C137" s="25">
        <v>2</v>
      </c>
      <c r="D137" s="27">
        <v>68</v>
      </c>
      <c r="E137" s="31">
        <f t="shared" si="10"/>
        <v>2.25</v>
      </c>
      <c r="F137" s="31">
        <v>-0.9</v>
      </c>
      <c r="G137" s="49">
        <v>0.495</v>
      </c>
      <c r="H137" s="49">
        <v>0.39700000000000002</v>
      </c>
      <c r="I137" s="10">
        <v>0</v>
      </c>
      <c r="J137" s="10">
        <f t="shared" si="11"/>
        <v>0.9</v>
      </c>
      <c r="K137" s="10">
        <v>4.4999999999999998E-2</v>
      </c>
      <c r="L137" s="10">
        <v>4.4999999999999998E-2</v>
      </c>
      <c r="M137" s="179">
        <v>0.1</v>
      </c>
      <c r="N137" s="179">
        <v>0.39700000000000002</v>
      </c>
      <c r="O137" s="10">
        <f t="shared" si="12"/>
        <v>0.9</v>
      </c>
      <c r="P137" s="4">
        <v>2.75</v>
      </c>
      <c r="Q137" s="4">
        <v>-1</v>
      </c>
      <c r="R137" s="9">
        <v>-0.25</v>
      </c>
      <c r="S137" s="10">
        <v>0</v>
      </c>
      <c r="T137" s="28">
        <v>50851969</v>
      </c>
      <c r="U137" s="25" t="s">
        <v>83</v>
      </c>
      <c r="V137" s="31">
        <v>28</v>
      </c>
    </row>
    <row r="138" spans="1:22">
      <c r="A138" s="25" t="s">
        <v>204</v>
      </c>
      <c r="B138" s="25">
        <v>2</v>
      </c>
      <c r="C138" s="25">
        <v>1</v>
      </c>
      <c r="D138" s="27">
        <v>68</v>
      </c>
      <c r="E138" s="31">
        <f t="shared" si="10"/>
        <v>-1.25</v>
      </c>
      <c r="F138" s="31">
        <v>0</v>
      </c>
      <c r="G138" s="49">
        <v>1.6990000000000001</v>
      </c>
      <c r="H138" s="49">
        <v>1.6990000000000001</v>
      </c>
      <c r="I138" s="10">
        <v>0.25</v>
      </c>
      <c r="J138" s="10">
        <f t="shared" si="11"/>
        <v>0.25</v>
      </c>
      <c r="K138" s="10">
        <v>9.6000000000000002E-2</v>
      </c>
      <c r="L138" s="10">
        <v>4.4999999999999998E-2</v>
      </c>
      <c r="M138" s="179">
        <v>0.30099999999999999</v>
      </c>
      <c r="N138" s="179">
        <v>0.495</v>
      </c>
      <c r="O138" s="10">
        <f t="shared" si="12"/>
        <v>0.25</v>
      </c>
      <c r="P138" s="4">
        <v>-1</v>
      </c>
      <c r="Q138" s="4">
        <v>-0.5</v>
      </c>
      <c r="R138" s="9">
        <v>0</v>
      </c>
      <c r="S138" s="10">
        <v>-0.5</v>
      </c>
      <c r="T138" s="28">
        <v>50850908</v>
      </c>
      <c r="U138" s="25" t="s">
        <v>117</v>
      </c>
      <c r="V138" s="31">
        <v>22.5</v>
      </c>
    </row>
    <row r="139" spans="1:22">
      <c r="A139" s="25" t="s">
        <v>204</v>
      </c>
      <c r="B139" s="25">
        <v>1</v>
      </c>
      <c r="C139" s="25">
        <v>1</v>
      </c>
      <c r="D139" s="27">
        <v>54</v>
      </c>
      <c r="E139" s="31">
        <f t="shared" si="10"/>
        <v>0.25</v>
      </c>
      <c r="F139" s="31">
        <v>-0.53</v>
      </c>
      <c r="G139" s="49">
        <v>0.30099999999999999</v>
      </c>
      <c r="H139" s="49">
        <v>9.6000000000000002E-2</v>
      </c>
      <c r="I139" s="10">
        <v>0.25</v>
      </c>
      <c r="J139" s="10">
        <f t="shared" si="11"/>
        <v>0.78</v>
      </c>
      <c r="K139" s="10">
        <v>0.155</v>
      </c>
      <c r="L139" s="10">
        <v>4.4999999999999998E-2</v>
      </c>
      <c r="M139" s="179">
        <v>0.30099999999999999</v>
      </c>
      <c r="N139" s="179">
        <v>0.39700000000000002</v>
      </c>
      <c r="O139" s="10">
        <f t="shared" si="12"/>
        <v>0.78</v>
      </c>
      <c r="P139" s="4">
        <v>1</v>
      </c>
      <c r="Q139" s="4">
        <v>-1.5</v>
      </c>
      <c r="R139" s="9">
        <v>0.75</v>
      </c>
      <c r="S139" s="10">
        <v>-0.75</v>
      </c>
      <c r="T139" s="28">
        <v>50845078</v>
      </c>
      <c r="U139" s="25" t="s">
        <v>104</v>
      </c>
      <c r="V139" s="31">
        <v>21</v>
      </c>
    </row>
    <row r="140" spans="1:22">
      <c r="A140" s="25" t="s">
        <v>204</v>
      </c>
      <c r="B140" s="22">
        <v>1</v>
      </c>
      <c r="C140" s="25">
        <v>1</v>
      </c>
      <c r="D140" s="27">
        <v>59</v>
      </c>
      <c r="E140" s="30">
        <f t="shared" si="10"/>
        <v>0.5</v>
      </c>
      <c r="F140" s="30">
        <v>-0.32</v>
      </c>
      <c r="G140" s="50">
        <v>0.39700000000000002</v>
      </c>
      <c r="H140" s="50">
        <v>0.155</v>
      </c>
      <c r="I140" s="10">
        <v>-0.25</v>
      </c>
      <c r="J140" s="10">
        <f t="shared" si="11"/>
        <v>7.0000000000000007E-2</v>
      </c>
      <c r="K140" s="10">
        <v>0</v>
      </c>
      <c r="L140" s="10">
        <v>0</v>
      </c>
      <c r="M140" s="179">
        <v>0.1</v>
      </c>
      <c r="N140" s="179">
        <v>0.495</v>
      </c>
      <c r="O140" s="10">
        <f t="shared" si="12"/>
        <v>7.0000000000000007E-2</v>
      </c>
      <c r="P140" s="7">
        <v>1</v>
      </c>
      <c r="Q140" s="7">
        <v>-1</v>
      </c>
      <c r="R140" s="9">
        <v>0</v>
      </c>
      <c r="S140" s="10">
        <v>0</v>
      </c>
      <c r="T140" s="32">
        <v>50844669</v>
      </c>
      <c r="U140" s="25" t="s">
        <v>14</v>
      </c>
      <c r="V140" s="30">
        <v>19.5</v>
      </c>
    </row>
    <row r="141" spans="1:22">
      <c r="A141" s="25" t="s">
        <v>204</v>
      </c>
      <c r="B141" s="22">
        <v>2</v>
      </c>
      <c r="C141" s="25">
        <v>1</v>
      </c>
      <c r="D141" s="27">
        <v>59</v>
      </c>
      <c r="E141" s="30">
        <f t="shared" si="10"/>
        <v>0.5</v>
      </c>
      <c r="F141" s="31">
        <v>-0.24</v>
      </c>
      <c r="G141" s="50">
        <v>0.495</v>
      </c>
      <c r="H141" s="50">
        <v>0.155</v>
      </c>
      <c r="I141" s="10">
        <v>0.25</v>
      </c>
      <c r="J141" s="10">
        <f t="shared" si="11"/>
        <v>0.49</v>
      </c>
      <c r="K141" s="10">
        <v>0</v>
      </c>
      <c r="L141" s="10">
        <v>0</v>
      </c>
      <c r="M141" s="179">
        <v>0.2</v>
      </c>
      <c r="N141" s="179">
        <v>0.30099999999999999</v>
      </c>
      <c r="O141" s="10">
        <f t="shared" si="12"/>
        <v>0.49</v>
      </c>
      <c r="P141" s="7">
        <v>0.75</v>
      </c>
      <c r="Q141" s="7">
        <v>-0.5</v>
      </c>
      <c r="R141" s="9">
        <v>-0.25</v>
      </c>
      <c r="S141" s="10">
        <v>-0.25</v>
      </c>
      <c r="T141" s="32">
        <v>50844669</v>
      </c>
      <c r="U141" s="25" t="s">
        <v>14</v>
      </c>
      <c r="V141" s="30">
        <v>20</v>
      </c>
    </row>
    <row r="142" spans="1:22">
      <c r="A142" s="25" t="s">
        <v>204</v>
      </c>
      <c r="B142" s="22">
        <v>1</v>
      </c>
      <c r="C142" s="25">
        <v>1</v>
      </c>
      <c r="D142" s="27">
        <v>60</v>
      </c>
      <c r="E142" s="30">
        <f t="shared" si="10"/>
        <v>-0.75</v>
      </c>
      <c r="F142" s="31">
        <v>-0.24</v>
      </c>
      <c r="G142" s="50">
        <v>0.39700000000000002</v>
      </c>
      <c r="H142" s="50">
        <v>0</v>
      </c>
      <c r="I142" s="10">
        <v>-0.5</v>
      </c>
      <c r="J142" s="10">
        <f t="shared" si="11"/>
        <v>-0.26</v>
      </c>
      <c r="K142" s="10">
        <v>0.155</v>
      </c>
      <c r="L142" s="10">
        <v>0</v>
      </c>
      <c r="M142" s="179">
        <v>0.39700000000000002</v>
      </c>
      <c r="N142" s="179">
        <v>0.39700000000000002</v>
      </c>
      <c r="O142" s="10">
        <f t="shared" si="12"/>
        <v>0.26</v>
      </c>
      <c r="P142" s="7">
        <v>-0.5</v>
      </c>
      <c r="Q142" s="7">
        <v>-0.5</v>
      </c>
      <c r="R142" s="9">
        <v>0</v>
      </c>
      <c r="S142" s="10">
        <v>0</v>
      </c>
      <c r="T142" s="29">
        <v>50840697</v>
      </c>
      <c r="U142" s="25" t="s">
        <v>15</v>
      </c>
      <c r="V142" s="30">
        <v>21.5</v>
      </c>
    </row>
    <row r="143" spans="1:22">
      <c r="A143" s="25" t="s">
        <v>204</v>
      </c>
      <c r="B143" s="25">
        <v>1</v>
      </c>
      <c r="C143" s="25">
        <v>1</v>
      </c>
      <c r="D143" s="27">
        <v>60</v>
      </c>
      <c r="E143" s="31">
        <f t="shared" si="10"/>
        <v>-0.375</v>
      </c>
      <c r="F143" s="31">
        <v>-0.4</v>
      </c>
      <c r="G143" s="49">
        <v>0.30099999999999999</v>
      </c>
      <c r="H143" s="49">
        <v>0.30099999999999999</v>
      </c>
      <c r="I143" s="10">
        <v>-1</v>
      </c>
      <c r="J143" s="10">
        <f t="shared" si="11"/>
        <v>-0.6</v>
      </c>
      <c r="K143" s="10">
        <v>0.222</v>
      </c>
      <c r="L143" s="10">
        <v>9.6000000000000002E-2</v>
      </c>
      <c r="M143" s="179">
        <v>0.2</v>
      </c>
      <c r="N143" s="179">
        <v>0.2</v>
      </c>
      <c r="O143" s="10">
        <f t="shared" si="12"/>
        <v>0.6</v>
      </c>
      <c r="P143" s="4">
        <v>0.25</v>
      </c>
      <c r="Q143" s="4">
        <v>-1.25</v>
      </c>
      <c r="R143" s="9">
        <v>0.5</v>
      </c>
      <c r="S143" s="10">
        <v>0</v>
      </c>
      <c r="T143" s="28">
        <v>50832773</v>
      </c>
      <c r="U143" s="25" t="s">
        <v>105</v>
      </c>
      <c r="V143" s="31">
        <v>22</v>
      </c>
    </row>
    <row r="144" spans="1:22">
      <c r="A144" s="25" t="s">
        <v>204</v>
      </c>
      <c r="B144" s="25">
        <v>2</v>
      </c>
      <c r="C144" s="25">
        <v>1</v>
      </c>
      <c r="D144" s="27">
        <v>60</v>
      </c>
      <c r="E144" s="31">
        <f t="shared" si="10"/>
        <v>-1</v>
      </c>
      <c r="F144" s="31">
        <v>-0.67</v>
      </c>
      <c r="G144" s="49">
        <v>0.39700000000000002</v>
      </c>
      <c r="H144" s="49">
        <v>0.30099999999999999</v>
      </c>
      <c r="I144" s="10">
        <v>0</v>
      </c>
      <c r="J144" s="10">
        <f t="shared" si="11"/>
        <v>0.67</v>
      </c>
      <c r="K144" s="10">
        <v>0.155</v>
      </c>
      <c r="L144" s="10">
        <v>0.155</v>
      </c>
      <c r="M144" s="179">
        <v>0.30099999999999999</v>
      </c>
      <c r="N144" s="179">
        <v>0.39700000000000002</v>
      </c>
      <c r="O144" s="10">
        <f t="shared" si="12"/>
        <v>0.67</v>
      </c>
      <c r="P144" s="4">
        <v>-1</v>
      </c>
      <c r="Q144" s="4">
        <v>0</v>
      </c>
      <c r="R144" s="9">
        <v>-0.5</v>
      </c>
      <c r="S144" s="10">
        <v>-0.5</v>
      </c>
      <c r="T144" s="28">
        <v>50832773</v>
      </c>
      <c r="U144" s="25" t="s">
        <v>105</v>
      </c>
      <c r="V144" s="31">
        <v>22.5</v>
      </c>
    </row>
    <row r="145" spans="1:22">
      <c r="A145" s="25" t="s">
        <v>204</v>
      </c>
      <c r="B145" s="25">
        <v>1</v>
      </c>
      <c r="C145" s="25">
        <v>1</v>
      </c>
      <c r="D145" s="27">
        <v>68</v>
      </c>
      <c r="E145" s="31">
        <f t="shared" si="10"/>
        <v>1.5</v>
      </c>
      <c r="F145" s="31">
        <v>-0.24</v>
      </c>
      <c r="G145" s="49">
        <v>0.60199999999999998</v>
      </c>
      <c r="H145" s="49">
        <v>0.222</v>
      </c>
      <c r="I145" s="10">
        <v>-0.375</v>
      </c>
      <c r="J145" s="10">
        <f t="shared" si="11"/>
        <v>-0.13500000000000001</v>
      </c>
      <c r="K145" s="10">
        <v>0.39700000000000002</v>
      </c>
      <c r="L145" s="10">
        <v>0.155</v>
      </c>
      <c r="M145" s="179">
        <v>0.39700000000000002</v>
      </c>
      <c r="N145" s="179">
        <v>0.39700000000000002</v>
      </c>
      <c r="O145" s="10">
        <f t="shared" si="12"/>
        <v>0.13500000000000001</v>
      </c>
      <c r="P145" s="4">
        <f>P147</f>
        <v>1.5</v>
      </c>
      <c r="Q145" s="4">
        <v>0</v>
      </c>
      <c r="R145" s="9">
        <v>0</v>
      </c>
      <c r="S145" s="10">
        <v>-0.5</v>
      </c>
      <c r="T145" s="28">
        <v>50820561</v>
      </c>
      <c r="U145" s="25" t="s">
        <v>102</v>
      </c>
      <c r="V145" s="31">
        <v>23.5</v>
      </c>
    </row>
    <row r="146" spans="1:22">
      <c r="A146" s="25" t="s">
        <v>204</v>
      </c>
      <c r="B146" s="22">
        <v>1</v>
      </c>
      <c r="C146" s="25">
        <v>1</v>
      </c>
      <c r="D146" s="27">
        <v>32</v>
      </c>
      <c r="E146" s="30">
        <f t="shared" si="10"/>
        <v>-1.25</v>
      </c>
      <c r="F146" s="31">
        <v>-0.24</v>
      </c>
      <c r="G146" s="50">
        <v>0.39700000000000002</v>
      </c>
      <c r="H146" s="50">
        <v>9.6000000000000002E-2</v>
      </c>
      <c r="I146" s="10">
        <v>0.125</v>
      </c>
      <c r="J146" s="10">
        <f t="shared" si="11"/>
        <v>0.36499999999999999</v>
      </c>
      <c r="K146" s="10">
        <v>0.155</v>
      </c>
      <c r="L146" s="10">
        <v>0</v>
      </c>
      <c r="M146" s="179">
        <v>0.2</v>
      </c>
      <c r="N146" s="179">
        <v>0.30099999999999999</v>
      </c>
      <c r="O146" s="10">
        <f t="shared" si="12"/>
        <v>0.36499999999999999</v>
      </c>
      <c r="P146" s="7">
        <v>-1</v>
      </c>
      <c r="Q146" s="7">
        <v>-0.5</v>
      </c>
      <c r="R146" s="9">
        <v>-0.5</v>
      </c>
      <c r="S146" s="10">
        <v>-0.5</v>
      </c>
      <c r="T146" s="32">
        <v>50767603</v>
      </c>
      <c r="U146" s="25" t="s">
        <v>8</v>
      </c>
      <c r="V146" s="30">
        <v>19.5</v>
      </c>
    </row>
    <row r="147" spans="1:22">
      <c r="A147" s="25" t="s">
        <v>204</v>
      </c>
      <c r="B147" s="25">
        <v>2</v>
      </c>
      <c r="C147" s="25">
        <v>1</v>
      </c>
      <c r="D147" s="27">
        <v>58</v>
      </c>
      <c r="E147" s="31">
        <f t="shared" si="10"/>
        <v>1.25</v>
      </c>
      <c r="F147" s="31">
        <v>-0.24</v>
      </c>
      <c r="G147" s="49">
        <v>0.30099999999999999</v>
      </c>
      <c r="H147" s="49">
        <v>0.22</v>
      </c>
      <c r="I147" s="10">
        <v>-0.5</v>
      </c>
      <c r="J147" s="10">
        <f t="shared" si="11"/>
        <v>-0.26</v>
      </c>
      <c r="K147" s="10">
        <v>9.6000000000000002E-2</v>
      </c>
      <c r="L147" s="10">
        <v>4.4999999999999998E-2</v>
      </c>
      <c r="M147" s="179">
        <v>9.6000000000000002E-2</v>
      </c>
      <c r="N147" s="179">
        <v>0.39700000000000002</v>
      </c>
      <c r="O147" s="10">
        <f t="shared" si="12"/>
        <v>0.26</v>
      </c>
      <c r="P147" s="4">
        <v>1.5</v>
      </c>
      <c r="Q147" s="4">
        <v>-0.5</v>
      </c>
      <c r="R147" s="9">
        <v>1.25</v>
      </c>
      <c r="S147" s="10">
        <v>-1</v>
      </c>
      <c r="T147" s="28">
        <v>50735210</v>
      </c>
      <c r="U147" s="25" t="s">
        <v>100</v>
      </c>
      <c r="V147" s="31">
        <v>23.5</v>
      </c>
    </row>
    <row r="148" spans="1:22">
      <c r="A148" s="25" t="s">
        <v>204</v>
      </c>
      <c r="B148" s="25">
        <v>1</v>
      </c>
      <c r="C148" s="25">
        <v>1</v>
      </c>
      <c r="D148" s="27">
        <v>61</v>
      </c>
      <c r="E148" s="31">
        <f t="shared" si="10"/>
        <v>-7.25</v>
      </c>
      <c r="F148" s="31">
        <v>-0.5</v>
      </c>
      <c r="G148" s="49">
        <v>0.30099999999999999</v>
      </c>
      <c r="H148" s="49">
        <v>0.22</v>
      </c>
      <c r="I148" s="10">
        <v>-0.25</v>
      </c>
      <c r="J148" s="10">
        <f t="shared" si="11"/>
        <v>0.25</v>
      </c>
      <c r="K148" s="10">
        <v>0.222</v>
      </c>
      <c r="L148" s="10">
        <v>9.6000000000000002E-2</v>
      </c>
      <c r="M148" s="179">
        <v>0.2</v>
      </c>
      <c r="N148" s="179">
        <v>0.30099999999999999</v>
      </c>
      <c r="O148" s="10">
        <f t="shared" si="12"/>
        <v>0.25</v>
      </c>
      <c r="P148" s="4">
        <v>-6.75</v>
      </c>
      <c r="Q148" s="4">
        <v>-1</v>
      </c>
      <c r="R148" s="9">
        <v>0.5</v>
      </c>
      <c r="S148" s="10">
        <v>-1</v>
      </c>
      <c r="T148" s="28">
        <v>50657286</v>
      </c>
      <c r="U148" s="25" t="s">
        <v>78</v>
      </c>
      <c r="V148" s="31">
        <v>13</v>
      </c>
    </row>
    <row r="149" spans="1:22">
      <c r="A149" s="25" t="s">
        <v>204</v>
      </c>
      <c r="B149" s="25">
        <v>2</v>
      </c>
      <c r="C149" s="25">
        <v>2</v>
      </c>
      <c r="D149" s="27">
        <v>61</v>
      </c>
      <c r="E149" s="31">
        <f t="shared" si="10"/>
        <v>-7.6</v>
      </c>
      <c r="F149" s="31">
        <v>-0.5</v>
      </c>
      <c r="G149" s="49">
        <v>0.30099999999999999</v>
      </c>
      <c r="H149" s="49">
        <v>0.222</v>
      </c>
      <c r="I149" s="10">
        <v>0</v>
      </c>
      <c r="J149" s="10">
        <f t="shared" si="11"/>
        <v>0.5</v>
      </c>
      <c r="K149" s="10">
        <v>0.222</v>
      </c>
      <c r="L149" s="10">
        <v>9.6000000000000002E-2</v>
      </c>
      <c r="M149" s="179">
        <v>0.30099999999999999</v>
      </c>
      <c r="N149" s="179">
        <v>0.39700000000000002</v>
      </c>
      <c r="O149" s="10">
        <f t="shared" si="12"/>
        <v>0.5</v>
      </c>
      <c r="P149" s="4">
        <v>-7</v>
      </c>
      <c r="Q149" s="4">
        <v>-1.2</v>
      </c>
      <c r="R149" s="9">
        <v>0.5</v>
      </c>
      <c r="S149" s="10">
        <v>-1.25</v>
      </c>
      <c r="T149" s="28">
        <v>50657286</v>
      </c>
      <c r="U149" s="25" t="s">
        <v>78</v>
      </c>
      <c r="V149" s="31">
        <v>13</v>
      </c>
    </row>
    <row r="150" spans="1:22">
      <c r="A150" s="25" t="s">
        <v>204</v>
      </c>
      <c r="B150" s="25">
        <v>1</v>
      </c>
      <c r="C150" s="25">
        <v>2</v>
      </c>
      <c r="D150" s="27">
        <v>60</v>
      </c>
      <c r="E150" s="31">
        <f t="shared" si="10"/>
        <v>-0.5</v>
      </c>
      <c r="F150" s="31">
        <v>-0.52</v>
      </c>
      <c r="G150" s="49">
        <v>1</v>
      </c>
      <c r="H150" s="49">
        <v>1</v>
      </c>
      <c r="I150" s="10">
        <v>-0.375</v>
      </c>
      <c r="J150" s="10">
        <f t="shared" si="11"/>
        <v>0.14500000000000002</v>
      </c>
      <c r="K150" s="10">
        <v>0</v>
      </c>
      <c r="L150" s="10">
        <v>0</v>
      </c>
      <c r="M150" s="179">
        <v>0.2</v>
      </c>
      <c r="N150" s="179">
        <v>0.39700000000000002</v>
      </c>
      <c r="O150" s="10">
        <f t="shared" si="12"/>
        <v>0.14500000000000002</v>
      </c>
      <c r="P150" s="4">
        <v>-0.5</v>
      </c>
      <c r="Q150" s="4">
        <v>0</v>
      </c>
      <c r="R150" s="9">
        <v>0.5</v>
      </c>
      <c r="S150" s="10">
        <v>-0.75</v>
      </c>
      <c r="T150" s="28">
        <v>50631257</v>
      </c>
      <c r="U150" s="25" t="s">
        <v>110</v>
      </c>
      <c r="V150" s="31">
        <v>21.5</v>
      </c>
    </row>
    <row r="151" spans="1:22">
      <c r="A151" s="25" t="s">
        <v>204</v>
      </c>
      <c r="B151" s="25">
        <v>1</v>
      </c>
      <c r="C151" s="25">
        <v>2</v>
      </c>
      <c r="D151" s="27">
        <v>82</v>
      </c>
      <c r="E151" s="31">
        <f t="shared" si="10"/>
        <v>0.75</v>
      </c>
      <c r="F151" s="31">
        <v>-0.62</v>
      </c>
      <c r="G151" s="49">
        <v>0.495</v>
      </c>
      <c r="H151" s="49">
        <v>0.30099999999999999</v>
      </c>
      <c r="I151" s="10">
        <v>0.375</v>
      </c>
      <c r="J151" s="10">
        <f t="shared" si="11"/>
        <v>0.995</v>
      </c>
      <c r="K151" s="10">
        <v>9.6000000000000002E-2</v>
      </c>
      <c r="L151" s="10">
        <v>0</v>
      </c>
      <c r="M151" s="179">
        <v>0.2</v>
      </c>
      <c r="N151" s="179">
        <v>0.495</v>
      </c>
      <c r="O151" s="10">
        <f t="shared" si="12"/>
        <v>0.995</v>
      </c>
      <c r="P151" s="4">
        <v>1</v>
      </c>
      <c r="Q151" s="4">
        <v>-0.5</v>
      </c>
      <c r="R151" s="9">
        <v>0.5</v>
      </c>
      <c r="S151" s="10">
        <v>-0.5</v>
      </c>
      <c r="T151" s="28">
        <v>50611476</v>
      </c>
      <c r="U151" s="25" t="s">
        <v>17</v>
      </c>
      <c r="V151" s="31">
        <v>22</v>
      </c>
    </row>
    <row r="152" spans="1:22">
      <c r="A152" s="25" t="s">
        <v>204</v>
      </c>
      <c r="B152" s="25">
        <v>2</v>
      </c>
      <c r="C152" s="25">
        <v>2</v>
      </c>
      <c r="D152" s="27">
        <v>82</v>
      </c>
      <c r="E152" s="31">
        <f t="shared" si="10"/>
        <v>1</v>
      </c>
      <c r="F152" s="31">
        <v>-0.11</v>
      </c>
      <c r="G152" s="49">
        <v>0.30099999999999999</v>
      </c>
      <c r="H152" s="49">
        <v>9.6000000000000002E-2</v>
      </c>
      <c r="I152" s="10">
        <v>-0.25</v>
      </c>
      <c r="J152" s="10">
        <f t="shared" si="11"/>
        <v>-0.14000000000000001</v>
      </c>
      <c r="K152" s="10">
        <v>0.30099999999999999</v>
      </c>
      <c r="L152" s="10">
        <v>9.6000000000000002E-2</v>
      </c>
      <c r="M152" s="179">
        <v>0.39700000000000002</v>
      </c>
      <c r="N152" s="179">
        <v>0.39700000000000002</v>
      </c>
      <c r="O152" s="10">
        <f t="shared" si="12"/>
        <v>0.14000000000000001</v>
      </c>
      <c r="P152" s="4">
        <v>1</v>
      </c>
      <c r="Q152" s="4">
        <v>0</v>
      </c>
      <c r="R152" s="9">
        <v>0</v>
      </c>
      <c r="S152" s="10">
        <v>0</v>
      </c>
      <c r="T152" s="28">
        <v>50611476</v>
      </c>
      <c r="U152" s="25" t="s">
        <v>17</v>
      </c>
      <c r="V152" s="31">
        <v>21.5</v>
      </c>
    </row>
    <row r="153" spans="1:22">
      <c r="A153" s="25" t="s">
        <v>204</v>
      </c>
      <c r="B153" s="25">
        <v>1</v>
      </c>
      <c r="C153" s="25">
        <v>2</v>
      </c>
      <c r="D153" s="27">
        <v>64</v>
      </c>
      <c r="E153" s="31">
        <f t="shared" si="10"/>
        <v>-9.5</v>
      </c>
      <c r="F153" s="31">
        <v>-0.53</v>
      </c>
      <c r="G153" s="49">
        <v>0.222</v>
      </c>
      <c r="H153" s="49">
        <v>0.155</v>
      </c>
      <c r="I153" s="10">
        <v>-0.5</v>
      </c>
      <c r="J153" s="10">
        <f t="shared" si="11"/>
        <v>3.0000000000000027E-2</v>
      </c>
      <c r="K153" s="10">
        <v>0.52200000000000002</v>
      </c>
      <c r="L153" s="10">
        <v>0.39700000000000002</v>
      </c>
      <c r="M153" s="179">
        <v>0.5</v>
      </c>
      <c r="N153" s="179">
        <v>0.30099999999999999</v>
      </c>
      <c r="O153" s="10">
        <f t="shared" si="12"/>
        <v>3.0000000000000027E-2</v>
      </c>
      <c r="P153" s="4">
        <v>-9</v>
      </c>
      <c r="Q153" s="4">
        <v>-1</v>
      </c>
      <c r="R153" s="9">
        <v>0.5</v>
      </c>
      <c r="S153" s="10">
        <v>-0.5</v>
      </c>
      <c r="T153" s="28">
        <v>50521349</v>
      </c>
      <c r="U153" s="25" t="s">
        <v>121</v>
      </c>
      <c r="V153" s="31">
        <v>11.5</v>
      </c>
    </row>
    <row r="154" spans="1:22">
      <c r="A154" s="25" t="s">
        <v>204</v>
      </c>
      <c r="B154" s="25">
        <v>2</v>
      </c>
      <c r="C154" s="25">
        <v>2</v>
      </c>
      <c r="D154" s="27">
        <v>64</v>
      </c>
      <c r="E154" s="31">
        <f t="shared" si="10"/>
        <v>-5.5</v>
      </c>
      <c r="F154" s="31">
        <v>-0.53</v>
      </c>
      <c r="G154" s="49">
        <v>9.6000000000000002E-2</v>
      </c>
      <c r="H154" s="49">
        <v>9.6000000000000002E-2</v>
      </c>
      <c r="I154" s="10">
        <v>0</v>
      </c>
      <c r="J154" s="10">
        <f t="shared" si="11"/>
        <v>0.53</v>
      </c>
      <c r="K154" s="10">
        <v>0.155</v>
      </c>
      <c r="L154" s="10">
        <v>9.6000000000000002E-2</v>
      </c>
      <c r="M154" s="179">
        <v>0.30099999999999999</v>
      </c>
      <c r="N154" s="179">
        <v>0.39700000000000002</v>
      </c>
      <c r="O154" s="10">
        <f t="shared" si="12"/>
        <v>0.53</v>
      </c>
      <c r="P154" s="4">
        <v>-5</v>
      </c>
      <c r="Q154" s="4">
        <v>-1</v>
      </c>
      <c r="R154" s="9">
        <v>0.5</v>
      </c>
      <c r="S154" s="10">
        <v>-0.5</v>
      </c>
      <c r="T154" s="28">
        <v>50521349</v>
      </c>
      <c r="U154" s="25" t="s">
        <v>121</v>
      </c>
      <c r="V154" s="31">
        <v>12.5</v>
      </c>
    </row>
    <row r="155" spans="1:22">
      <c r="A155" s="25" t="s">
        <v>204</v>
      </c>
      <c r="B155" s="22">
        <v>1</v>
      </c>
      <c r="C155" s="25">
        <v>2</v>
      </c>
      <c r="D155" s="27">
        <v>53</v>
      </c>
      <c r="E155" s="30">
        <f t="shared" si="10"/>
        <v>2</v>
      </c>
      <c r="F155" s="30">
        <v>-0.63</v>
      </c>
      <c r="G155" s="50">
        <v>0.52200000000000002</v>
      </c>
      <c r="H155" s="50">
        <v>9.6000000000000002E-2</v>
      </c>
      <c r="I155" s="10">
        <v>-0.25</v>
      </c>
      <c r="J155" s="10">
        <f t="shared" si="11"/>
        <v>0.38</v>
      </c>
      <c r="K155" s="10">
        <v>0.52200000000000002</v>
      </c>
      <c r="L155" s="10">
        <v>0.222</v>
      </c>
      <c r="M155" s="179">
        <v>0.60199999999999998</v>
      </c>
      <c r="N155" s="179">
        <v>0.39700000000000002</v>
      </c>
      <c r="O155" s="10">
        <f t="shared" si="12"/>
        <v>0.38</v>
      </c>
      <c r="P155" s="7">
        <v>2.5</v>
      </c>
      <c r="Q155" s="7">
        <v>-1</v>
      </c>
      <c r="R155" s="9">
        <v>0.5</v>
      </c>
      <c r="S155" s="10">
        <v>-1.5</v>
      </c>
      <c r="T155" s="29">
        <v>50350812</v>
      </c>
      <c r="U155" s="25" t="s">
        <v>11</v>
      </c>
      <c r="V155" s="30">
        <v>22.5</v>
      </c>
    </row>
    <row r="156" spans="1:22">
      <c r="A156" s="25" t="s">
        <v>204</v>
      </c>
      <c r="B156" s="25">
        <v>1</v>
      </c>
      <c r="C156" s="25">
        <v>1</v>
      </c>
      <c r="D156" s="27">
        <v>53</v>
      </c>
      <c r="E156" s="31">
        <f t="shared" si="10"/>
        <v>-0.5</v>
      </c>
      <c r="F156" s="31">
        <v>-0.24</v>
      </c>
      <c r="G156" s="49">
        <v>0.222</v>
      </c>
      <c r="H156" s="50">
        <v>9.6000000000000002E-2</v>
      </c>
      <c r="I156" s="10">
        <v>0</v>
      </c>
      <c r="J156" s="10">
        <f t="shared" si="11"/>
        <v>0.24</v>
      </c>
      <c r="K156" s="10">
        <v>9.6000000000000002E-2</v>
      </c>
      <c r="L156" s="10">
        <v>9.6000000000000002E-2</v>
      </c>
      <c r="M156" s="179">
        <v>0.30099999999999999</v>
      </c>
      <c r="N156" s="179">
        <v>0.495</v>
      </c>
      <c r="O156" s="10">
        <f t="shared" si="12"/>
        <v>0.24</v>
      </c>
      <c r="P156" s="4">
        <v>-0.25</v>
      </c>
      <c r="Q156" s="4">
        <v>-0.5</v>
      </c>
      <c r="R156" s="9">
        <v>0.5</v>
      </c>
      <c r="S156" s="10">
        <v>-0.5</v>
      </c>
      <c r="T156" s="28">
        <v>50217921</v>
      </c>
      <c r="U156" s="25" t="s">
        <v>118</v>
      </c>
      <c r="V156" s="31">
        <v>18.5</v>
      </c>
    </row>
    <row r="157" spans="1:22">
      <c r="A157" s="25" t="s">
        <v>204</v>
      </c>
      <c r="B157" s="22">
        <v>1</v>
      </c>
      <c r="C157" s="25">
        <v>2</v>
      </c>
      <c r="D157" s="27">
        <v>63</v>
      </c>
      <c r="E157" s="30">
        <f t="shared" si="10"/>
        <v>2.75</v>
      </c>
      <c r="F157" s="30">
        <v>-0.38</v>
      </c>
      <c r="G157" s="50">
        <v>0.495</v>
      </c>
      <c r="H157" s="50">
        <v>9.6000000000000002E-2</v>
      </c>
      <c r="I157" s="10">
        <v>0</v>
      </c>
      <c r="J157" s="10">
        <f t="shared" si="11"/>
        <v>0.38</v>
      </c>
      <c r="K157" s="10">
        <v>0</v>
      </c>
      <c r="L157" s="10">
        <v>0</v>
      </c>
      <c r="M157" s="179">
        <v>0.2</v>
      </c>
      <c r="N157" s="179">
        <v>0.30099999999999999</v>
      </c>
      <c r="O157" s="10">
        <f t="shared" si="12"/>
        <v>0.38</v>
      </c>
      <c r="P157" s="7">
        <v>3.5</v>
      </c>
      <c r="Q157" s="7">
        <v>-1.5</v>
      </c>
      <c r="R157" s="9">
        <v>0</v>
      </c>
      <c r="S157" s="10">
        <v>-1</v>
      </c>
      <c r="T157" s="29">
        <v>50094275</v>
      </c>
      <c r="U157" s="25" t="s">
        <v>36</v>
      </c>
      <c r="V157" s="30">
        <v>24.5</v>
      </c>
    </row>
    <row r="158" spans="1:22">
      <c r="A158" s="25" t="s">
        <v>204</v>
      </c>
      <c r="B158" s="22">
        <v>2</v>
      </c>
      <c r="C158" s="25">
        <v>2</v>
      </c>
      <c r="D158" s="27">
        <v>63</v>
      </c>
      <c r="E158" s="30">
        <f t="shared" si="10"/>
        <v>2</v>
      </c>
      <c r="F158" s="30">
        <v>-0.73</v>
      </c>
      <c r="G158" s="50">
        <v>0.495</v>
      </c>
      <c r="H158" s="50">
        <v>9.6000000000000002E-2</v>
      </c>
      <c r="I158" s="10">
        <v>0.25</v>
      </c>
      <c r="J158" s="10">
        <f t="shared" si="11"/>
        <v>0.98</v>
      </c>
      <c r="K158" s="10">
        <v>0.222</v>
      </c>
      <c r="L158" s="10">
        <v>0.155</v>
      </c>
      <c r="M158" s="179">
        <v>0.39700000000000002</v>
      </c>
      <c r="N158" s="179">
        <v>0.495</v>
      </c>
      <c r="O158" s="10">
        <f t="shared" si="12"/>
        <v>0.98</v>
      </c>
      <c r="P158" s="7">
        <v>3</v>
      </c>
      <c r="Q158" s="7">
        <v>-2</v>
      </c>
      <c r="R158" s="9">
        <v>-1</v>
      </c>
      <c r="S158" s="10">
        <v>0</v>
      </c>
      <c r="T158" s="29">
        <v>50094275</v>
      </c>
      <c r="U158" s="25" t="s">
        <v>36</v>
      </c>
      <c r="V158" s="30">
        <v>24.5</v>
      </c>
    </row>
    <row r="159" spans="1:22">
      <c r="A159" s="25" t="s">
        <v>204</v>
      </c>
      <c r="B159" s="22">
        <v>1</v>
      </c>
      <c r="C159" s="25">
        <v>1</v>
      </c>
      <c r="D159" s="27">
        <v>67</v>
      </c>
      <c r="E159" s="30">
        <f t="shared" si="10"/>
        <v>1</v>
      </c>
      <c r="F159" s="30">
        <v>-0.48</v>
      </c>
      <c r="G159" s="50">
        <v>0.52</v>
      </c>
      <c r="H159" s="50">
        <v>0.221</v>
      </c>
      <c r="I159" s="10">
        <v>0.5</v>
      </c>
      <c r="J159" s="10">
        <f t="shared" si="11"/>
        <v>0.98</v>
      </c>
      <c r="K159" s="10">
        <v>0</v>
      </c>
      <c r="L159" s="10">
        <v>0</v>
      </c>
      <c r="M159" s="179">
        <v>0.2</v>
      </c>
      <c r="N159" s="179">
        <v>0.30099999999999999</v>
      </c>
      <c r="O159" s="10">
        <f t="shared" si="12"/>
        <v>0.98</v>
      </c>
      <c r="P159" s="7">
        <v>1.5</v>
      </c>
      <c r="Q159" s="7">
        <v>-1</v>
      </c>
      <c r="R159" s="9">
        <v>0</v>
      </c>
      <c r="S159" s="10">
        <v>0</v>
      </c>
      <c r="T159" s="29">
        <v>9101968</v>
      </c>
      <c r="U159" s="25" t="s">
        <v>28</v>
      </c>
      <c r="V159" s="30">
        <v>20</v>
      </c>
    </row>
    <row r="160" spans="1:22">
      <c r="A160" s="25" t="s">
        <v>204</v>
      </c>
      <c r="B160" s="22">
        <v>2</v>
      </c>
      <c r="C160" s="25">
        <v>1</v>
      </c>
      <c r="D160" s="27">
        <v>67</v>
      </c>
      <c r="E160" s="30">
        <f t="shared" si="10"/>
        <v>0.375</v>
      </c>
      <c r="F160" s="31">
        <v>-0.25</v>
      </c>
      <c r="G160" s="50">
        <v>0.69</v>
      </c>
      <c r="H160" s="50">
        <v>0.52200000000000002</v>
      </c>
      <c r="I160" s="10">
        <v>0</v>
      </c>
      <c r="J160" s="10">
        <f t="shared" si="11"/>
        <v>0.25</v>
      </c>
      <c r="K160" s="10">
        <v>0.155</v>
      </c>
      <c r="L160" s="10">
        <v>0</v>
      </c>
      <c r="M160" s="179">
        <v>0.2</v>
      </c>
      <c r="N160" s="179">
        <v>0.30099999999999999</v>
      </c>
      <c r="O160" s="10">
        <f t="shared" si="12"/>
        <v>0.25</v>
      </c>
      <c r="P160" s="7">
        <v>1</v>
      </c>
      <c r="Q160" s="7">
        <v>-1.25</v>
      </c>
      <c r="R160" s="9">
        <v>0.25</v>
      </c>
      <c r="S160" s="10">
        <v>-1.25</v>
      </c>
      <c r="T160" s="29">
        <v>9101968</v>
      </c>
      <c r="U160" s="25" t="s">
        <v>28</v>
      </c>
      <c r="V160" s="30">
        <v>20.5</v>
      </c>
    </row>
    <row r="161" spans="1:22">
      <c r="A161" s="25" t="s">
        <v>204</v>
      </c>
      <c r="B161" s="25">
        <v>1</v>
      </c>
      <c r="C161" s="25">
        <v>2</v>
      </c>
      <c r="D161" s="27">
        <v>65</v>
      </c>
      <c r="E161" s="31">
        <f t="shared" si="10"/>
        <v>-2.5</v>
      </c>
      <c r="F161" s="31">
        <v>-0.25</v>
      </c>
      <c r="G161" s="49">
        <v>0.222</v>
      </c>
      <c r="H161" s="49">
        <v>9.6000000000000002E-2</v>
      </c>
      <c r="I161" s="10">
        <v>0.5</v>
      </c>
      <c r="J161" s="10">
        <f t="shared" si="11"/>
        <v>0.75</v>
      </c>
      <c r="K161" s="10">
        <v>0.222</v>
      </c>
      <c r="L161" s="10">
        <v>0</v>
      </c>
      <c r="M161" s="179">
        <v>0.30099999999999999</v>
      </c>
      <c r="N161" s="179">
        <v>0.30099999999999999</v>
      </c>
      <c r="O161" s="10">
        <f t="shared" si="12"/>
        <v>0.75</v>
      </c>
      <c r="P161" s="4">
        <v>-2.25</v>
      </c>
      <c r="Q161" s="4">
        <v>-0.5</v>
      </c>
      <c r="R161" s="9">
        <v>0.5</v>
      </c>
      <c r="S161" s="10">
        <v>-0.75</v>
      </c>
      <c r="T161" s="28">
        <v>9045132</v>
      </c>
      <c r="U161" s="25" t="s">
        <v>101</v>
      </c>
      <c r="V161" s="31">
        <v>15.5</v>
      </c>
    </row>
    <row r="162" spans="1:22">
      <c r="A162" s="25" t="s">
        <v>204</v>
      </c>
      <c r="B162" s="25">
        <v>2</v>
      </c>
      <c r="C162" s="25">
        <v>2</v>
      </c>
      <c r="D162" s="27">
        <v>65</v>
      </c>
      <c r="E162" s="31">
        <f t="shared" si="10"/>
        <v>-2.75</v>
      </c>
      <c r="F162" s="31">
        <v>-0.25</v>
      </c>
      <c r="G162" s="49">
        <v>0.222</v>
      </c>
      <c r="H162" s="49">
        <v>4.4999999999999998E-2</v>
      </c>
      <c r="I162" s="10">
        <v>0</v>
      </c>
      <c r="J162" s="10">
        <f t="shared" si="11"/>
        <v>0.25</v>
      </c>
      <c r="K162" s="10">
        <v>4.4999999999999998E-2</v>
      </c>
      <c r="L162" s="10">
        <v>0</v>
      </c>
      <c r="M162" s="179">
        <v>0.1</v>
      </c>
      <c r="N162" s="179">
        <v>0.39700000000000002</v>
      </c>
      <c r="O162" s="10">
        <f t="shared" si="12"/>
        <v>0.25</v>
      </c>
      <c r="P162" s="4">
        <v>-2.5</v>
      </c>
      <c r="Q162" s="4">
        <v>-0.5</v>
      </c>
      <c r="R162" s="9">
        <v>-0.5</v>
      </c>
      <c r="S162" s="10">
        <v>0</v>
      </c>
      <c r="T162" s="28">
        <v>9045132</v>
      </c>
      <c r="U162" s="25" t="s">
        <v>101</v>
      </c>
      <c r="V162" s="31">
        <v>15.5</v>
      </c>
    </row>
    <row r="163" spans="1:22">
      <c r="A163" s="22" t="s">
        <v>204</v>
      </c>
      <c r="B163" s="22">
        <v>1</v>
      </c>
      <c r="C163" s="22">
        <v>2</v>
      </c>
      <c r="D163" s="60">
        <v>61</v>
      </c>
      <c r="E163" s="31">
        <f t="shared" si="10"/>
        <v>1</v>
      </c>
      <c r="F163" s="31">
        <v>-0.25</v>
      </c>
      <c r="G163" s="49">
        <v>0.30099999999999999</v>
      </c>
      <c r="H163" s="50">
        <v>9.6000000000000002E-2</v>
      </c>
      <c r="I163" s="10">
        <v>0.5</v>
      </c>
      <c r="J163" s="10">
        <f t="shared" si="11"/>
        <v>0.75</v>
      </c>
      <c r="K163" s="10">
        <v>9.6000000000000002E-2</v>
      </c>
      <c r="L163" s="10">
        <v>0</v>
      </c>
      <c r="M163" s="179">
        <v>0.30099999999999999</v>
      </c>
      <c r="N163" s="179">
        <v>0.30099999999999999</v>
      </c>
      <c r="O163" s="10">
        <f t="shared" si="12"/>
        <v>0.75</v>
      </c>
      <c r="P163" s="4">
        <v>1.5</v>
      </c>
      <c r="Q163" s="4">
        <v>-1</v>
      </c>
      <c r="R163" s="9">
        <v>-0.5</v>
      </c>
      <c r="S163" s="10">
        <v>-1</v>
      </c>
      <c r="T163" s="29">
        <v>50509523</v>
      </c>
      <c r="U163" s="22" t="s">
        <v>112</v>
      </c>
      <c r="V163" s="31">
        <v>24</v>
      </c>
    </row>
    <row r="164" spans="1:22">
      <c r="A164" s="22" t="s">
        <v>204</v>
      </c>
      <c r="B164" s="22">
        <v>2</v>
      </c>
      <c r="C164" s="22">
        <v>2</v>
      </c>
      <c r="D164" s="60">
        <v>61</v>
      </c>
      <c r="E164" s="31">
        <f t="shared" si="10"/>
        <v>0.875</v>
      </c>
      <c r="F164" s="31">
        <v>-0.25</v>
      </c>
      <c r="G164" s="49">
        <v>0.30099999999999999</v>
      </c>
      <c r="H164" s="50">
        <v>0.3</v>
      </c>
      <c r="I164" s="10">
        <v>0.375</v>
      </c>
      <c r="J164" s="10">
        <f t="shared" si="11"/>
        <v>0.625</v>
      </c>
      <c r="K164" s="10">
        <v>9.6000000000000002E-2</v>
      </c>
      <c r="L164" s="10">
        <v>0</v>
      </c>
      <c r="M164" s="179">
        <v>0.2</v>
      </c>
      <c r="N164" s="179">
        <v>0.495</v>
      </c>
      <c r="O164" s="10">
        <f t="shared" si="12"/>
        <v>0.625</v>
      </c>
      <c r="P164" s="4">
        <v>1.75</v>
      </c>
      <c r="Q164" s="4">
        <v>-1.75</v>
      </c>
      <c r="R164" s="9">
        <v>-0.75</v>
      </c>
      <c r="S164" s="10">
        <v>-0.75</v>
      </c>
      <c r="T164" s="28">
        <v>50509523</v>
      </c>
      <c r="U164" s="22" t="s">
        <v>112</v>
      </c>
      <c r="V164" s="31">
        <v>23.5</v>
      </c>
    </row>
    <row r="165" spans="1:22">
      <c r="A165" s="22" t="s">
        <v>204</v>
      </c>
      <c r="B165" s="22">
        <v>1</v>
      </c>
      <c r="C165" s="22">
        <v>2</v>
      </c>
      <c r="D165" s="60">
        <v>49</v>
      </c>
      <c r="E165" s="31">
        <f t="shared" si="10"/>
        <v>-5</v>
      </c>
      <c r="F165" s="31">
        <v>-0.25</v>
      </c>
      <c r="G165" s="49">
        <v>0.69</v>
      </c>
      <c r="H165" s="50">
        <v>0.52200000000000002</v>
      </c>
      <c r="I165" s="10">
        <v>-0.25</v>
      </c>
      <c r="J165" s="10">
        <f t="shared" si="11"/>
        <v>0</v>
      </c>
      <c r="K165" s="10">
        <v>4.4999999999999998E-2</v>
      </c>
      <c r="L165" s="10">
        <v>0</v>
      </c>
      <c r="M165" s="179">
        <v>0.30099999999999999</v>
      </c>
      <c r="N165" s="179">
        <v>0.30099999999999999</v>
      </c>
      <c r="O165" s="10">
        <f t="shared" si="12"/>
        <v>0</v>
      </c>
      <c r="P165" s="4">
        <v>-5</v>
      </c>
      <c r="Q165" s="4">
        <v>0</v>
      </c>
      <c r="R165" s="9">
        <v>-1</v>
      </c>
      <c r="S165" s="10">
        <v>-0.5</v>
      </c>
      <c r="T165" s="28">
        <v>50721382</v>
      </c>
      <c r="U165" s="22" t="s">
        <v>115</v>
      </c>
      <c r="V165" s="31">
        <v>19.5</v>
      </c>
    </row>
    <row r="166" spans="1:22">
      <c r="A166" s="22" t="s">
        <v>204</v>
      </c>
      <c r="B166" s="22">
        <v>2</v>
      </c>
      <c r="C166" s="22">
        <v>2</v>
      </c>
      <c r="D166" s="60">
        <v>49</v>
      </c>
      <c r="E166" s="31">
        <f t="shared" si="10"/>
        <v>-6.5</v>
      </c>
      <c r="F166" s="31">
        <v>-0.25</v>
      </c>
      <c r="G166" s="49">
        <v>1</v>
      </c>
      <c r="H166" s="50">
        <v>0.69799999999999995</v>
      </c>
      <c r="I166" s="10">
        <v>-0.25</v>
      </c>
      <c r="J166" s="10">
        <f t="shared" si="11"/>
        <v>0</v>
      </c>
      <c r="K166" s="10">
        <v>9.6000000000000002E-2</v>
      </c>
      <c r="L166" s="10">
        <v>0</v>
      </c>
      <c r="M166" s="179">
        <v>0.1</v>
      </c>
      <c r="N166" s="179">
        <v>0.30099999999999999</v>
      </c>
      <c r="O166" s="10">
        <f t="shared" si="12"/>
        <v>0</v>
      </c>
      <c r="P166" s="4">
        <v>-6.5</v>
      </c>
      <c r="Q166" s="4">
        <v>0</v>
      </c>
      <c r="R166" s="9">
        <v>-0.25</v>
      </c>
      <c r="S166" s="10">
        <v>-0.5</v>
      </c>
      <c r="T166" s="28">
        <v>50721382</v>
      </c>
      <c r="U166" s="22" t="s">
        <v>115</v>
      </c>
      <c r="V166" s="31">
        <v>20</v>
      </c>
    </row>
    <row r="167" spans="1:22">
      <c r="A167" s="22" t="s">
        <v>204</v>
      </c>
      <c r="B167" s="22">
        <v>2</v>
      </c>
      <c r="C167" s="22">
        <v>1</v>
      </c>
      <c r="D167" s="60">
        <v>50</v>
      </c>
      <c r="E167" s="31">
        <f t="shared" si="10"/>
        <v>0</v>
      </c>
      <c r="F167" s="31">
        <v>-0.33</v>
      </c>
      <c r="G167" s="49">
        <v>0.39700000000000002</v>
      </c>
      <c r="H167" s="49">
        <v>0.39700000000000002</v>
      </c>
      <c r="I167" s="30">
        <f t="shared" ref="I167:I187" si="13">R167+S167/2</f>
        <v>-0.875</v>
      </c>
      <c r="J167" s="10">
        <f t="shared" si="11"/>
        <v>-0.54499999999999993</v>
      </c>
      <c r="K167" s="31">
        <v>0</v>
      </c>
      <c r="L167" s="31">
        <v>0</v>
      </c>
      <c r="M167" s="31">
        <v>9.6000000000000002E-2</v>
      </c>
      <c r="N167" s="31">
        <v>9.6000000000000002E-2</v>
      </c>
      <c r="O167" s="10">
        <f t="shared" si="12"/>
        <v>0.54499999999999993</v>
      </c>
      <c r="P167" s="4">
        <v>0.5</v>
      </c>
      <c r="Q167" s="4">
        <v>-1</v>
      </c>
      <c r="R167" s="9">
        <v>-0.5</v>
      </c>
      <c r="S167" s="10">
        <v>-0.75</v>
      </c>
      <c r="T167" s="32">
        <v>50813705</v>
      </c>
      <c r="U167" s="22" t="s">
        <v>103</v>
      </c>
      <c r="V167" s="31">
        <v>25</v>
      </c>
    </row>
    <row r="168" spans="1:22">
      <c r="A168" s="22" t="s">
        <v>204</v>
      </c>
      <c r="B168" s="22">
        <v>1</v>
      </c>
      <c r="C168" s="22">
        <v>1</v>
      </c>
      <c r="D168" s="60">
        <v>48</v>
      </c>
      <c r="E168" s="31">
        <f t="shared" si="10"/>
        <v>0.25</v>
      </c>
      <c r="F168" s="31">
        <v>-0.32</v>
      </c>
      <c r="G168" s="49">
        <v>0.155</v>
      </c>
      <c r="H168" s="50">
        <v>0</v>
      </c>
      <c r="I168" s="30">
        <f t="shared" si="13"/>
        <v>-0.75</v>
      </c>
      <c r="J168" s="10">
        <f t="shared" si="11"/>
        <v>-0.43</v>
      </c>
      <c r="K168" s="31">
        <v>0</v>
      </c>
      <c r="L168" s="31">
        <v>0</v>
      </c>
      <c r="M168" s="31">
        <v>0.2</v>
      </c>
      <c r="N168" s="31">
        <v>0.2</v>
      </c>
      <c r="O168" s="10">
        <f t="shared" si="12"/>
        <v>0.43</v>
      </c>
      <c r="P168" s="4">
        <v>0.5</v>
      </c>
      <c r="Q168" s="4">
        <v>-0.5</v>
      </c>
      <c r="R168" s="9">
        <v>-0.75</v>
      </c>
      <c r="S168" s="10">
        <v>0</v>
      </c>
      <c r="T168" s="28">
        <v>50832458</v>
      </c>
      <c r="U168" s="22" t="s">
        <v>119</v>
      </c>
      <c r="V168" s="31">
        <v>20.5</v>
      </c>
    </row>
    <row r="169" spans="1:22">
      <c r="A169" s="22" t="s">
        <v>204</v>
      </c>
      <c r="B169" s="22">
        <v>2</v>
      </c>
      <c r="C169" s="22">
        <v>1</v>
      </c>
      <c r="D169" s="60">
        <v>48</v>
      </c>
      <c r="E169" s="31">
        <f t="shared" si="10"/>
        <v>0.5</v>
      </c>
      <c r="F169" s="31">
        <v>-0.53</v>
      </c>
      <c r="G169" s="49">
        <v>0.222</v>
      </c>
      <c r="H169" s="50">
        <v>0</v>
      </c>
      <c r="I169" s="30">
        <f t="shared" si="13"/>
        <v>-1.5</v>
      </c>
      <c r="J169" s="10">
        <f t="shared" si="11"/>
        <v>-0.97</v>
      </c>
      <c r="K169" s="31">
        <v>4.4999999999999998E-2</v>
      </c>
      <c r="L169" s="31">
        <v>0</v>
      </c>
      <c r="M169" s="31">
        <v>0.22</v>
      </c>
      <c r="N169" s="31">
        <v>0.3</v>
      </c>
      <c r="O169" s="10">
        <f t="shared" si="12"/>
        <v>0.97</v>
      </c>
      <c r="P169" s="4">
        <v>1</v>
      </c>
      <c r="Q169" s="4">
        <v>-1</v>
      </c>
      <c r="R169" s="9">
        <v>-1</v>
      </c>
      <c r="S169" s="10">
        <v>-1</v>
      </c>
      <c r="T169" s="32">
        <v>50832458</v>
      </c>
      <c r="U169" s="22" t="s">
        <v>119</v>
      </c>
      <c r="V169" s="31">
        <v>21.5</v>
      </c>
    </row>
    <row r="170" spans="1:22">
      <c r="A170" s="22" t="s">
        <v>204</v>
      </c>
      <c r="B170" s="22">
        <v>1</v>
      </c>
      <c r="C170" s="22">
        <v>1</v>
      </c>
      <c r="D170" s="60">
        <v>48</v>
      </c>
      <c r="E170" s="31">
        <f t="shared" si="10"/>
        <v>-1.25</v>
      </c>
      <c r="F170" s="31">
        <v>-0.53</v>
      </c>
      <c r="G170" s="49">
        <v>1.6990000000000001</v>
      </c>
      <c r="H170" s="50">
        <v>1.22</v>
      </c>
      <c r="I170" s="30">
        <f t="shared" si="13"/>
        <v>-1</v>
      </c>
      <c r="J170" s="10">
        <f t="shared" si="11"/>
        <v>-0.47</v>
      </c>
      <c r="K170" s="31">
        <v>0.155</v>
      </c>
      <c r="L170" s="31">
        <v>0</v>
      </c>
      <c r="M170" s="31">
        <v>0.15</v>
      </c>
      <c r="N170" s="31">
        <v>0.3</v>
      </c>
      <c r="O170" s="10">
        <f t="shared" si="12"/>
        <v>0.47</v>
      </c>
      <c r="P170" s="4">
        <v>-1</v>
      </c>
      <c r="Q170" s="4">
        <v>-0.5</v>
      </c>
      <c r="R170" s="9">
        <v>-1</v>
      </c>
      <c r="S170" s="10">
        <v>0</v>
      </c>
      <c r="T170" s="29">
        <v>50850843</v>
      </c>
      <c r="U170" s="22" t="s">
        <v>99</v>
      </c>
      <c r="V170" s="31">
        <v>15</v>
      </c>
    </row>
    <row r="171" spans="1:22">
      <c r="A171" s="22" t="s">
        <v>204</v>
      </c>
      <c r="B171" s="22">
        <v>2</v>
      </c>
      <c r="C171" s="22">
        <v>1</v>
      </c>
      <c r="D171" s="60">
        <v>48</v>
      </c>
      <c r="E171" s="31">
        <f t="shared" si="10"/>
        <v>-5.875</v>
      </c>
      <c r="F171" s="31">
        <v>-0.25</v>
      </c>
      <c r="G171" s="49">
        <v>0.79500000000000004</v>
      </c>
      <c r="H171" s="50">
        <v>0</v>
      </c>
      <c r="I171" s="30">
        <f t="shared" si="13"/>
        <v>-0.75</v>
      </c>
      <c r="J171" s="10">
        <f t="shared" si="11"/>
        <v>-0.5</v>
      </c>
      <c r="K171" s="31">
        <v>0.1</v>
      </c>
      <c r="L171" s="31">
        <v>0</v>
      </c>
      <c r="M171" s="31">
        <v>9.6000000000000002E-2</v>
      </c>
      <c r="N171" s="31">
        <v>9.6000000000000002E-2</v>
      </c>
      <c r="O171" s="10">
        <f t="shared" si="12"/>
        <v>0.5</v>
      </c>
      <c r="P171" s="4">
        <v>-5.5</v>
      </c>
      <c r="Q171" s="4">
        <v>-0.75</v>
      </c>
      <c r="R171" s="9">
        <v>-0.75</v>
      </c>
      <c r="S171" s="10">
        <v>0</v>
      </c>
      <c r="T171" s="28">
        <v>50850843</v>
      </c>
      <c r="U171" s="22" t="s">
        <v>99</v>
      </c>
      <c r="V171" s="31">
        <v>14.5</v>
      </c>
    </row>
    <row r="172" spans="1:22">
      <c r="A172" s="22" t="s">
        <v>204</v>
      </c>
      <c r="B172" s="22">
        <v>2</v>
      </c>
      <c r="C172" s="22">
        <v>2</v>
      </c>
      <c r="D172" s="60">
        <v>63</v>
      </c>
      <c r="E172" s="31">
        <f t="shared" si="10"/>
        <v>-1</v>
      </c>
      <c r="F172" s="31">
        <v>-0.25</v>
      </c>
      <c r="G172" s="49">
        <v>0.39700000000000002</v>
      </c>
      <c r="H172" s="50">
        <v>0.155</v>
      </c>
      <c r="I172" s="30">
        <f t="shared" si="13"/>
        <v>-0.5</v>
      </c>
      <c r="J172" s="10">
        <f t="shared" si="11"/>
        <v>-0.25</v>
      </c>
      <c r="K172" s="31">
        <v>0.1</v>
      </c>
      <c r="L172" s="31">
        <v>0</v>
      </c>
      <c r="M172" s="31">
        <v>0.2</v>
      </c>
      <c r="N172" s="31">
        <v>0.2</v>
      </c>
      <c r="O172" s="10">
        <f t="shared" si="12"/>
        <v>0.25</v>
      </c>
      <c r="P172" s="4">
        <v>-1</v>
      </c>
      <c r="Q172" s="4">
        <v>0</v>
      </c>
      <c r="R172" s="9">
        <v>0</v>
      </c>
      <c r="S172" s="10">
        <v>-1</v>
      </c>
      <c r="T172" s="28">
        <v>50860585</v>
      </c>
      <c r="U172" s="22" t="s">
        <v>120</v>
      </c>
      <c r="V172" s="31">
        <v>20</v>
      </c>
    </row>
    <row r="173" spans="1:22">
      <c r="A173" s="22" t="s">
        <v>204</v>
      </c>
      <c r="B173" s="22">
        <v>1</v>
      </c>
      <c r="C173" s="22">
        <v>1</v>
      </c>
      <c r="D173" s="60">
        <v>56</v>
      </c>
      <c r="E173" s="31">
        <f t="shared" si="10"/>
        <v>-5.75</v>
      </c>
      <c r="F173" s="31">
        <v>-0.45</v>
      </c>
      <c r="G173" s="49">
        <v>1.698</v>
      </c>
      <c r="H173" s="50">
        <v>9.6000000000000002E-2</v>
      </c>
      <c r="I173" s="30">
        <f t="shared" si="13"/>
        <v>-2</v>
      </c>
      <c r="J173" s="10">
        <f t="shared" si="11"/>
        <v>-1.55</v>
      </c>
      <c r="K173" s="31">
        <v>0.155</v>
      </c>
      <c r="L173" s="31">
        <v>4.4999999999999998E-2</v>
      </c>
      <c r="M173" s="31">
        <v>0.22</v>
      </c>
      <c r="N173" s="31">
        <v>0.3</v>
      </c>
      <c r="O173" s="10">
        <f t="shared" si="12"/>
        <v>1.55</v>
      </c>
      <c r="P173" s="4">
        <v>-5</v>
      </c>
      <c r="Q173" s="4">
        <v>-1.5</v>
      </c>
      <c r="R173" s="9">
        <v>-2</v>
      </c>
      <c r="S173" s="10">
        <v>0</v>
      </c>
      <c r="T173" s="28">
        <v>50863173</v>
      </c>
      <c r="U173" s="22" t="s">
        <v>106</v>
      </c>
      <c r="V173" s="31">
        <v>14</v>
      </c>
    </row>
    <row r="174" spans="1:22">
      <c r="A174" s="22" t="s">
        <v>204</v>
      </c>
      <c r="B174" s="22">
        <v>2</v>
      </c>
      <c r="C174" s="22">
        <v>1</v>
      </c>
      <c r="D174" s="60">
        <v>56</v>
      </c>
      <c r="E174" s="31">
        <f t="shared" si="10"/>
        <v>-5</v>
      </c>
      <c r="F174" s="31">
        <v>-0.08</v>
      </c>
      <c r="G174" s="49">
        <v>1.397</v>
      </c>
      <c r="H174" s="50">
        <v>9.6000000000000002E-2</v>
      </c>
      <c r="I174" s="30">
        <f t="shared" si="13"/>
        <v>-0.5</v>
      </c>
      <c r="J174" s="10">
        <f t="shared" si="11"/>
        <v>-0.42</v>
      </c>
      <c r="K174" s="31">
        <v>0</v>
      </c>
      <c r="L174" s="31">
        <v>0</v>
      </c>
      <c r="M174" s="31">
        <v>0.15</v>
      </c>
      <c r="N174" s="31">
        <v>0.3</v>
      </c>
      <c r="O174" s="10">
        <f t="shared" si="12"/>
        <v>0.42</v>
      </c>
      <c r="P174" s="4">
        <v>-4</v>
      </c>
      <c r="Q174" s="4">
        <v>-2</v>
      </c>
      <c r="R174" s="9">
        <v>0</v>
      </c>
      <c r="S174" s="10">
        <v>-1</v>
      </c>
      <c r="T174" s="32">
        <v>50863173</v>
      </c>
      <c r="U174" s="22" t="s">
        <v>106</v>
      </c>
      <c r="V174" s="31">
        <v>12</v>
      </c>
    </row>
    <row r="175" spans="1:22">
      <c r="A175" s="22" t="s">
        <v>204</v>
      </c>
      <c r="B175" s="22">
        <v>1</v>
      </c>
      <c r="C175" s="22">
        <v>2</v>
      </c>
      <c r="D175" s="60">
        <v>43</v>
      </c>
      <c r="E175" s="31">
        <f t="shared" si="10"/>
        <v>-2</v>
      </c>
      <c r="F175" s="31">
        <v>-0.28999999999999998</v>
      </c>
      <c r="G175" s="49">
        <v>0.39700000000000002</v>
      </c>
      <c r="H175" s="50">
        <v>9.6000000000000002E-2</v>
      </c>
      <c r="I175" s="30">
        <f t="shared" si="13"/>
        <v>-0.25</v>
      </c>
      <c r="J175" s="10">
        <f t="shared" si="11"/>
        <v>3.999999999999998E-2</v>
      </c>
      <c r="K175" s="31">
        <v>0</v>
      </c>
      <c r="L175" s="31">
        <v>0</v>
      </c>
      <c r="M175" s="31">
        <v>4.4999999999999998E-2</v>
      </c>
      <c r="N175" s="31">
        <v>9.6000000000000002E-2</v>
      </c>
      <c r="O175" s="10">
        <f t="shared" si="12"/>
        <v>3.999999999999998E-2</v>
      </c>
      <c r="P175" s="4">
        <v>-2</v>
      </c>
      <c r="Q175" s="4">
        <v>0</v>
      </c>
      <c r="R175" s="9">
        <v>0</v>
      </c>
      <c r="S175" s="10">
        <v>-0.5</v>
      </c>
      <c r="T175" s="28">
        <v>50864705</v>
      </c>
      <c r="U175" s="22" t="s">
        <v>113</v>
      </c>
      <c r="V175" s="31">
        <v>22.5</v>
      </c>
    </row>
    <row r="176" spans="1:22">
      <c r="A176" s="22" t="s">
        <v>204</v>
      </c>
      <c r="B176" s="22">
        <v>2</v>
      </c>
      <c r="C176" s="22">
        <v>2</v>
      </c>
      <c r="D176" s="60">
        <v>43</v>
      </c>
      <c r="E176" s="31">
        <f t="shared" si="10"/>
        <v>-1.75</v>
      </c>
      <c r="F176" s="31">
        <v>-0.63</v>
      </c>
      <c r="G176" s="49">
        <v>0.39700000000000002</v>
      </c>
      <c r="H176" s="50">
        <v>9.6000000000000002E-2</v>
      </c>
      <c r="I176" s="30">
        <f t="shared" si="13"/>
        <v>-0.5</v>
      </c>
      <c r="J176" s="10">
        <f t="shared" si="11"/>
        <v>0.13</v>
      </c>
      <c r="K176" s="31">
        <v>4.4999999999999998E-2</v>
      </c>
      <c r="L176" s="31">
        <v>0</v>
      </c>
      <c r="M176" s="31">
        <v>4.4999999999999998E-2</v>
      </c>
      <c r="N176" s="31">
        <v>9.6000000000000002E-2</v>
      </c>
      <c r="O176" s="10">
        <f t="shared" si="12"/>
        <v>0.13</v>
      </c>
      <c r="P176" s="4">
        <v>-1.5</v>
      </c>
      <c r="Q176" s="4">
        <v>-0.5</v>
      </c>
      <c r="R176" s="9">
        <v>0</v>
      </c>
      <c r="S176" s="10">
        <v>-1</v>
      </c>
      <c r="T176" s="32">
        <v>50864705</v>
      </c>
      <c r="U176" s="22" t="s">
        <v>113</v>
      </c>
      <c r="V176" s="31">
        <v>23.5</v>
      </c>
    </row>
    <row r="177" spans="1:22">
      <c r="A177" s="22" t="s">
        <v>204</v>
      </c>
      <c r="B177" s="22">
        <v>1</v>
      </c>
      <c r="C177" s="22">
        <v>2</v>
      </c>
      <c r="D177" s="60">
        <v>61</v>
      </c>
      <c r="E177" s="31">
        <f t="shared" si="10"/>
        <v>-4</v>
      </c>
      <c r="F177" s="31">
        <v>-0.65</v>
      </c>
      <c r="G177" s="49">
        <v>0.69899999999999995</v>
      </c>
      <c r="H177" s="49">
        <v>0.69899999999999995</v>
      </c>
      <c r="I177" s="30">
        <f t="shared" si="13"/>
        <v>-0.875</v>
      </c>
      <c r="J177" s="10">
        <f t="shared" si="11"/>
        <v>-0.22499999999999998</v>
      </c>
      <c r="K177" s="31">
        <v>0.155</v>
      </c>
      <c r="L177" s="31">
        <v>0</v>
      </c>
      <c r="M177" s="31">
        <v>9.6000000000000002E-2</v>
      </c>
      <c r="N177" s="31">
        <v>9.6000000000000002E-2</v>
      </c>
      <c r="O177" s="10">
        <f t="shared" si="12"/>
        <v>0.22499999999999998</v>
      </c>
      <c r="P177" s="4">
        <v>-4</v>
      </c>
      <c r="Q177" s="4">
        <v>0</v>
      </c>
      <c r="R177" s="9">
        <v>-0.5</v>
      </c>
      <c r="S177" s="10">
        <v>-0.75</v>
      </c>
      <c r="T177" s="29">
        <v>50868111</v>
      </c>
      <c r="U177" s="22" t="s">
        <v>107</v>
      </c>
      <c r="V177" s="31">
        <v>21</v>
      </c>
    </row>
    <row r="178" spans="1:22">
      <c r="A178" s="22" t="s">
        <v>204</v>
      </c>
      <c r="B178" s="22">
        <v>2</v>
      </c>
      <c r="C178" s="22">
        <v>2</v>
      </c>
      <c r="D178" s="60">
        <v>64</v>
      </c>
      <c r="E178" s="31">
        <f t="shared" si="10"/>
        <v>-3.5</v>
      </c>
      <c r="F178" s="31">
        <v>-0.24</v>
      </c>
      <c r="G178" s="49">
        <v>0.90300000000000002</v>
      </c>
      <c r="H178" s="50">
        <v>9.6000000000000002E-2</v>
      </c>
      <c r="I178" s="30">
        <f t="shared" si="13"/>
        <v>-0.5</v>
      </c>
      <c r="J178" s="10">
        <f t="shared" si="11"/>
        <v>-0.26</v>
      </c>
      <c r="K178" s="31">
        <v>0.1</v>
      </c>
      <c r="L178" s="31">
        <v>0</v>
      </c>
      <c r="M178" s="31">
        <v>0.2</v>
      </c>
      <c r="N178" s="31">
        <v>0.2</v>
      </c>
      <c r="O178" s="10">
        <f t="shared" si="12"/>
        <v>0.26</v>
      </c>
      <c r="P178" s="4">
        <v>-3</v>
      </c>
      <c r="Q178" s="4">
        <v>-1</v>
      </c>
      <c r="R178" s="9">
        <v>0</v>
      </c>
      <c r="S178" s="10">
        <v>-1</v>
      </c>
      <c r="T178" s="28">
        <v>50871533</v>
      </c>
      <c r="U178" s="22" t="s">
        <v>114</v>
      </c>
      <c r="V178" s="31">
        <v>15</v>
      </c>
    </row>
    <row r="179" spans="1:22">
      <c r="A179" s="22" t="s">
        <v>204</v>
      </c>
      <c r="B179" s="22">
        <v>1</v>
      </c>
      <c r="C179" s="22">
        <v>1</v>
      </c>
      <c r="D179" s="60">
        <v>61</v>
      </c>
      <c r="E179" s="31">
        <f t="shared" si="10"/>
        <v>-3.375</v>
      </c>
      <c r="F179" s="31">
        <v>-0.24</v>
      </c>
      <c r="G179" s="49">
        <v>0.69899999999999995</v>
      </c>
      <c r="H179" s="50">
        <v>4.4999999999999998E-2</v>
      </c>
      <c r="I179" s="30">
        <f t="shared" si="13"/>
        <v>-0.5</v>
      </c>
      <c r="J179" s="10">
        <f t="shared" si="11"/>
        <v>-0.26</v>
      </c>
      <c r="K179" s="31">
        <v>0.1</v>
      </c>
      <c r="L179" s="31">
        <v>0</v>
      </c>
      <c r="M179" s="31">
        <v>0.22</v>
      </c>
      <c r="N179" s="31">
        <v>0.3</v>
      </c>
      <c r="O179" s="10">
        <f t="shared" si="12"/>
        <v>0.26</v>
      </c>
      <c r="P179" s="4">
        <v>-2.75</v>
      </c>
      <c r="Q179" s="4">
        <v>-1.25</v>
      </c>
      <c r="R179" s="9">
        <v>-0.5</v>
      </c>
      <c r="S179" s="10">
        <v>0</v>
      </c>
      <c r="T179" s="28">
        <v>50871966</v>
      </c>
      <c r="U179" s="22" t="s">
        <v>122</v>
      </c>
      <c r="V179" s="31">
        <v>15</v>
      </c>
    </row>
    <row r="180" spans="1:22">
      <c r="A180" s="22" t="s">
        <v>204</v>
      </c>
      <c r="B180" s="22">
        <v>2</v>
      </c>
      <c r="C180" s="22">
        <v>1</v>
      </c>
      <c r="D180" s="60">
        <v>61</v>
      </c>
      <c r="E180" s="31">
        <f t="shared" ref="E180:E187" si="14">P180+0.5*Q180</f>
        <v>-3.5</v>
      </c>
      <c r="F180" s="31">
        <v>-0.24</v>
      </c>
      <c r="G180" s="49">
        <v>0.79500000000000004</v>
      </c>
      <c r="H180" s="50">
        <v>0.155</v>
      </c>
      <c r="I180" s="30">
        <f t="shared" si="13"/>
        <v>-0.25</v>
      </c>
      <c r="J180" s="10">
        <f t="shared" si="11"/>
        <v>-1.0000000000000009E-2</v>
      </c>
      <c r="K180" s="31">
        <v>0.155</v>
      </c>
      <c r="L180" s="31">
        <v>0</v>
      </c>
      <c r="M180" s="31">
        <v>0.15</v>
      </c>
      <c r="N180" s="31">
        <v>0.3</v>
      </c>
      <c r="O180" s="10">
        <f t="shared" si="12"/>
        <v>1.0000000000000009E-2</v>
      </c>
      <c r="P180" s="4">
        <v>-3.25</v>
      </c>
      <c r="Q180" s="4">
        <v>-0.5</v>
      </c>
      <c r="R180" s="9">
        <v>0</v>
      </c>
      <c r="S180" s="10">
        <v>-0.5</v>
      </c>
      <c r="T180" s="28">
        <v>50871966</v>
      </c>
      <c r="U180" s="22" t="s">
        <v>122</v>
      </c>
      <c r="V180" s="31">
        <v>13</v>
      </c>
    </row>
    <row r="181" spans="1:22">
      <c r="A181" s="22" t="s">
        <v>204</v>
      </c>
      <c r="B181" s="22">
        <v>1</v>
      </c>
      <c r="C181" s="22">
        <v>2</v>
      </c>
      <c r="D181" s="60">
        <v>57</v>
      </c>
      <c r="E181" s="31">
        <f t="shared" si="14"/>
        <v>-0.25</v>
      </c>
      <c r="F181" s="31">
        <v>-0.24</v>
      </c>
      <c r="G181" s="49">
        <v>0.2</v>
      </c>
      <c r="H181" s="50">
        <v>9.6000000000000002E-2</v>
      </c>
      <c r="I181" s="30">
        <f t="shared" si="13"/>
        <v>-0.75</v>
      </c>
      <c r="J181" s="10">
        <f t="shared" ref="J181:J187" si="15">I181-F181</f>
        <v>-0.51</v>
      </c>
      <c r="K181" s="31">
        <v>0</v>
      </c>
      <c r="L181" s="31">
        <v>0</v>
      </c>
      <c r="M181" s="31">
        <v>4.4999999999999998E-2</v>
      </c>
      <c r="N181" s="31">
        <v>9.6000000000000002E-2</v>
      </c>
      <c r="O181" s="10">
        <f t="shared" ref="O181:O187" si="16">ABS(J181)</f>
        <v>0.51</v>
      </c>
      <c r="P181" s="4">
        <v>-0.25</v>
      </c>
      <c r="Q181" s="4">
        <v>0</v>
      </c>
      <c r="R181" s="9">
        <v>-0.5</v>
      </c>
      <c r="S181" s="10">
        <v>-0.5</v>
      </c>
      <c r="T181" s="32">
        <v>50872337</v>
      </c>
      <c r="U181" s="22" t="s">
        <v>123</v>
      </c>
      <c r="V181" s="31">
        <v>22.5</v>
      </c>
    </row>
    <row r="182" spans="1:22">
      <c r="A182" s="22" t="s">
        <v>204</v>
      </c>
      <c r="B182" s="22">
        <v>1</v>
      </c>
      <c r="C182" s="22">
        <v>2</v>
      </c>
      <c r="D182" s="60">
        <v>59</v>
      </c>
      <c r="E182" s="31">
        <f t="shared" si="14"/>
        <v>1.5</v>
      </c>
      <c r="F182" s="31">
        <v>-0.35</v>
      </c>
      <c r="G182" s="49">
        <v>0.39700000000000002</v>
      </c>
      <c r="H182" s="50">
        <v>0.30099999999999999</v>
      </c>
      <c r="I182" s="30">
        <f t="shared" si="13"/>
        <v>-0.25</v>
      </c>
      <c r="J182" s="10">
        <f t="shared" si="15"/>
        <v>9.9999999999999978E-2</v>
      </c>
      <c r="K182" s="31">
        <v>0</v>
      </c>
      <c r="L182" s="31">
        <v>0</v>
      </c>
      <c r="M182" s="31">
        <v>9.6000000000000002E-2</v>
      </c>
      <c r="N182" s="31">
        <v>9.6000000000000002E-2</v>
      </c>
      <c r="O182" s="10">
        <f t="shared" si="16"/>
        <v>9.9999999999999978E-2</v>
      </c>
      <c r="P182" s="4">
        <v>2</v>
      </c>
      <c r="Q182" s="4">
        <v>-1</v>
      </c>
      <c r="R182" s="9">
        <v>0</v>
      </c>
      <c r="S182" s="10">
        <v>-0.5</v>
      </c>
      <c r="T182" s="28">
        <v>50872391</v>
      </c>
      <c r="U182" s="22" t="s">
        <v>109</v>
      </c>
      <c r="V182" s="31">
        <v>21.5</v>
      </c>
    </row>
    <row r="183" spans="1:22">
      <c r="A183" s="22" t="s">
        <v>204</v>
      </c>
      <c r="B183" s="22">
        <v>2</v>
      </c>
      <c r="C183" s="22">
        <v>2</v>
      </c>
      <c r="D183" s="60">
        <v>59</v>
      </c>
      <c r="E183" s="31">
        <f t="shared" si="14"/>
        <v>2</v>
      </c>
      <c r="F183" s="31">
        <v>-0.24</v>
      </c>
      <c r="G183" s="49">
        <v>0.69899999999999995</v>
      </c>
      <c r="H183" s="50">
        <v>0.155</v>
      </c>
      <c r="I183" s="30">
        <f t="shared" si="13"/>
        <v>-0.625</v>
      </c>
      <c r="J183" s="10">
        <f t="shared" si="15"/>
        <v>-0.38500000000000001</v>
      </c>
      <c r="K183" s="31">
        <v>4.4999999999999998E-2</v>
      </c>
      <c r="L183" s="31">
        <v>4.4999999999999998E-2</v>
      </c>
      <c r="M183" s="31">
        <v>0.2</v>
      </c>
      <c r="N183" s="31">
        <v>0.2</v>
      </c>
      <c r="O183" s="10">
        <f t="shared" si="16"/>
        <v>0.38500000000000001</v>
      </c>
      <c r="P183" s="4">
        <v>2.5</v>
      </c>
      <c r="Q183" s="4">
        <v>-1</v>
      </c>
      <c r="R183" s="9">
        <v>0.25</v>
      </c>
      <c r="S183" s="10">
        <v>-1.75</v>
      </c>
      <c r="T183" s="32">
        <v>50872391</v>
      </c>
      <c r="U183" s="22" t="s">
        <v>109</v>
      </c>
      <c r="V183" s="31">
        <v>23</v>
      </c>
    </row>
    <row r="184" spans="1:22">
      <c r="A184" s="22" t="s">
        <v>204</v>
      </c>
      <c r="B184" s="22">
        <v>2</v>
      </c>
      <c r="C184" s="22">
        <v>1</v>
      </c>
      <c r="D184" s="60">
        <v>42</v>
      </c>
      <c r="E184" s="31">
        <f t="shared" si="14"/>
        <v>0</v>
      </c>
      <c r="F184" s="31">
        <v>-0.25</v>
      </c>
      <c r="G184" s="49">
        <v>0.69799999999999995</v>
      </c>
      <c r="H184" s="50">
        <v>0.52200000000000002</v>
      </c>
      <c r="I184" s="30">
        <f t="shared" si="13"/>
        <v>-1.25</v>
      </c>
      <c r="J184" s="10">
        <f t="shared" si="15"/>
        <v>-1</v>
      </c>
      <c r="K184" s="31">
        <v>0.155</v>
      </c>
      <c r="L184" s="31">
        <v>0</v>
      </c>
      <c r="M184" s="31">
        <v>0.22</v>
      </c>
      <c r="N184" s="31">
        <v>0.3</v>
      </c>
      <c r="O184" s="10">
        <f t="shared" si="16"/>
        <v>1</v>
      </c>
      <c r="P184" s="4">
        <v>0.5</v>
      </c>
      <c r="Q184" s="4">
        <v>-1</v>
      </c>
      <c r="R184" s="9">
        <v>-1</v>
      </c>
      <c r="S184" s="10">
        <v>-0.5</v>
      </c>
      <c r="T184" s="29">
        <v>50880018</v>
      </c>
      <c r="U184" s="22" t="s">
        <v>116</v>
      </c>
      <c r="V184" s="31">
        <v>24</v>
      </c>
    </row>
    <row r="185" spans="1:22">
      <c r="A185" s="22" t="s">
        <v>204</v>
      </c>
      <c r="B185" s="22">
        <v>1</v>
      </c>
      <c r="C185" s="22">
        <v>2</v>
      </c>
      <c r="D185" s="60">
        <v>72</v>
      </c>
      <c r="E185" s="31">
        <f t="shared" si="14"/>
        <v>-1</v>
      </c>
      <c r="F185" s="31">
        <v>-0.24</v>
      </c>
      <c r="G185" s="49">
        <v>0.39700000000000002</v>
      </c>
      <c r="H185" s="50">
        <v>0.3</v>
      </c>
      <c r="I185" s="30">
        <f t="shared" si="13"/>
        <v>-0.375</v>
      </c>
      <c r="J185" s="10">
        <f t="shared" si="15"/>
        <v>-0.13500000000000001</v>
      </c>
      <c r="K185" s="31">
        <v>0.1</v>
      </c>
      <c r="L185" s="31">
        <v>0</v>
      </c>
      <c r="M185" s="31">
        <v>0.15</v>
      </c>
      <c r="N185" s="31">
        <v>0.3</v>
      </c>
      <c r="O185" s="10">
        <f t="shared" si="16"/>
        <v>0.13500000000000001</v>
      </c>
      <c r="P185" s="4">
        <v>-0.75</v>
      </c>
      <c r="Q185" s="4">
        <v>-0.5</v>
      </c>
      <c r="R185" s="9">
        <v>0.25</v>
      </c>
      <c r="S185" s="10">
        <v>-1.25</v>
      </c>
      <c r="T185" s="28" t="s">
        <v>213</v>
      </c>
      <c r="U185" s="22" t="s">
        <v>108</v>
      </c>
      <c r="V185" s="31">
        <v>21</v>
      </c>
    </row>
    <row r="186" spans="1:22">
      <c r="A186" s="22" t="s">
        <v>204</v>
      </c>
      <c r="B186" s="22">
        <v>2</v>
      </c>
      <c r="C186" s="22">
        <v>2</v>
      </c>
      <c r="D186" s="60">
        <v>72</v>
      </c>
      <c r="E186" s="31">
        <f t="shared" si="14"/>
        <v>-1.5</v>
      </c>
      <c r="F186" s="31">
        <v>-0.24</v>
      </c>
      <c r="G186" s="49">
        <v>0.30099999999999999</v>
      </c>
      <c r="H186" s="50">
        <v>0.22</v>
      </c>
      <c r="I186" s="30">
        <f t="shared" si="13"/>
        <v>-0.5</v>
      </c>
      <c r="J186" s="10">
        <f t="shared" si="15"/>
        <v>-0.26</v>
      </c>
      <c r="K186" s="31">
        <v>0.1</v>
      </c>
      <c r="L186" s="31">
        <v>0</v>
      </c>
      <c r="M186" s="31">
        <v>4.4999999999999998E-2</v>
      </c>
      <c r="N186" s="31">
        <v>9.6000000000000002E-2</v>
      </c>
      <c r="O186" s="10">
        <f t="shared" si="16"/>
        <v>0.26</v>
      </c>
      <c r="P186" s="4">
        <v>-1.5</v>
      </c>
      <c r="Q186" s="4">
        <v>0</v>
      </c>
      <c r="R186" s="9">
        <v>0.25</v>
      </c>
      <c r="S186" s="10">
        <v>-1.5</v>
      </c>
      <c r="T186" s="28" t="s">
        <v>213</v>
      </c>
      <c r="U186" s="22" t="s">
        <v>108</v>
      </c>
      <c r="V186" s="31">
        <v>20</v>
      </c>
    </row>
    <row r="187" spans="1:22">
      <c r="A187" s="25" t="s">
        <v>204</v>
      </c>
      <c r="B187" s="25">
        <v>1</v>
      </c>
      <c r="C187" s="25">
        <v>1</v>
      </c>
      <c r="D187" s="27">
        <v>64</v>
      </c>
      <c r="E187" s="31">
        <f t="shared" si="14"/>
        <v>-1.125</v>
      </c>
      <c r="F187" s="31">
        <v>-0.19</v>
      </c>
      <c r="G187" s="49">
        <v>0.39700000000000002</v>
      </c>
      <c r="H187" s="49">
        <v>0.30099999999999999</v>
      </c>
      <c r="I187" s="30">
        <f t="shared" si="13"/>
        <v>0</v>
      </c>
      <c r="J187" s="10">
        <f t="shared" si="15"/>
        <v>0.19</v>
      </c>
      <c r="K187" s="31">
        <v>0.155</v>
      </c>
      <c r="L187" s="31">
        <v>0</v>
      </c>
      <c r="M187" s="31">
        <v>0.2</v>
      </c>
      <c r="N187" s="31">
        <v>0.30099999999999999</v>
      </c>
      <c r="O187" s="10">
        <f t="shared" si="16"/>
        <v>0.19</v>
      </c>
      <c r="P187" s="4">
        <v>-0.75</v>
      </c>
      <c r="Q187" s="4">
        <v>-0.75</v>
      </c>
      <c r="R187" s="9">
        <v>0</v>
      </c>
      <c r="S187" s="10">
        <v>0</v>
      </c>
      <c r="T187" s="28" t="s">
        <v>212</v>
      </c>
      <c r="U187" s="25" t="s">
        <v>87</v>
      </c>
      <c r="V187" s="31">
        <v>17.5</v>
      </c>
    </row>
    <row r="188" spans="1:22">
      <c r="E188" s="31"/>
      <c r="F188" s="31"/>
      <c r="G188" s="31"/>
      <c r="I188" s="31"/>
      <c r="J188" s="31"/>
      <c r="K188" s="31"/>
      <c r="L188" s="31"/>
      <c r="M188" s="31"/>
      <c r="N188" s="31"/>
      <c r="O188" s="68"/>
      <c r="P188" s="7"/>
      <c r="Q188" s="4"/>
      <c r="R188" s="8"/>
      <c r="S188" s="10"/>
      <c r="V188" s="31"/>
    </row>
    <row r="189" spans="1:22">
      <c r="E189" s="31"/>
      <c r="F189" s="31"/>
      <c r="G189" s="31"/>
      <c r="I189" s="31"/>
      <c r="J189" s="31"/>
      <c r="O189" s="68"/>
      <c r="P189" s="7"/>
      <c r="Q189" s="4"/>
      <c r="R189" s="8"/>
      <c r="S189" s="10"/>
      <c r="V189" s="31"/>
    </row>
    <row r="190" spans="1:22">
      <c r="E190" s="31"/>
      <c r="F190" s="31"/>
      <c r="G190" s="31"/>
      <c r="I190" s="31"/>
      <c r="J190" s="31"/>
      <c r="O190" s="68"/>
      <c r="P190" s="7"/>
      <c r="Q190" s="4"/>
      <c r="R190" s="8"/>
      <c r="S190" s="10"/>
      <c r="V190" s="31"/>
    </row>
    <row r="191" spans="1:22">
      <c r="E191" s="31"/>
      <c r="F191" s="31"/>
      <c r="G191" s="31"/>
      <c r="I191" s="31"/>
      <c r="J191" s="31"/>
      <c r="O191" s="68"/>
      <c r="P191" s="7"/>
      <c r="Q191" s="4"/>
      <c r="R191" s="8"/>
      <c r="S191" s="10"/>
      <c r="V191" s="31"/>
    </row>
    <row r="192" spans="1:22">
      <c r="E192" s="31"/>
      <c r="F192" s="31"/>
      <c r="G192" s="31"/>
      <c r="I192" s="31"/>
      <c r="J192" s="31"/>
      <c r="O192" s="68"/>
      <c r="P192" s="7"/>
      <c r="Q192" s="4"/>
      <c r="R192" s="8"/>
      <c r="S192" s="10"/>
      <c r="V192" s="31"/>
    </row>
    <row r="193" spans="5:22">
      <c r="E193" s="31"/>
      <c r="F193" s="31"/>
      <c r="G193" s="31"/>
      <c r="I193" s="31"/>
      <c r="J193" s="31"/>
      <c r="O193" s="68"/>
      <c r="P193" s="7"/>
      <c r="Q193" s="4"/>
      <c r="R193" s="8"/>
      <c r="S193" s="10"/>
      <c r="V193" s="31"/>
    </row>
    <row r="194" spans="5:22">
      <c r="E194" s="31"/>
      <c r="F194" s="31"/>
      <c r="G194" s="31"/>
      <c r="I194" s="31"/>
      <c r="J194" s="31"/>
      <c r="O194" s="68"/>
      <c r="P194" s="7"/>
      <c r="Q194" s="4"/>
      <c r="R194" s="8"/>
      <c r="S194" s="10"/>
      <c r="V194" s="31"/>
    </row>
    <row r="195" spans="5:22">
      <c r="E195" s="31"/>
      <c r="F195" s="31"/>
      <c r="G195" s="31"/>
      <c r="I195" s="31"/>
      <c r="J195" s="31"/>
      <c r="O195" s="68"/>
      <c r="P195" s="7"/>
      <c r="Q195" s="4"/>
      <c r="R195" s="8"/>
      <c r="S195" s="10"/>
      <c r="V195" s="31"/>
    </row>
    <row r="196" spans="5:22">
      <c r="E196" s="31"/>
      <c r="F196" s="31"/>
      <c r="G196" s="31"/>
      <c r="I196" s="31"/>
      <c r="J196" s="31"/>
      <c r="O196" s="68"/>
      <c r="P196" s="7"/>
      <c r="Q196" s="4"/>
      <c r="R196" s="8"/>
      <c r="S196" s="10"/>
      <c r="V196" s="31"/>
    </row>
    <row r="197" spans="5:22">
      <c r="E197" s="31"/>
      <c r="F197" s="31"/>
      <c r="G197" s="31"/>
      <c r="I197" s="31"/>
      <c r="J197" s="31"/>
      <c r="O197" s="68"/>
      <c r="P197" s="7"/>
      <c r="Q197" s="4"/>
      <c r="R197" s="8"/>
      <c r="S197" s="10"/>
      <c r="V197" s="31"/>
    </row>
    <row r="198" spans="5:22">
      <c r="F198" s="31"/>
      <c r="G198" s="31"/>
      <c r="J198" s="31"/>
      <c r="O198" s="68"/>
      <c r="P198" s="7"/>
      <c r="Q198" s="4"/>
      <c r="R198" s="8"/>
      <c r="S198" s="10"/>
    </row>
    <row r="199" spans="5:22">
      <c r="F199" s="31"/>
      <c r="G199" s="31"/>
      <c r="J199" s="31"/>
      <c r="O199" s="68"/>
      <c r="P199" s="7"/>
      <c r="Q199" s="4"/>
      <c r="R199" s="8"/>
      <c r="S199" s="10"/>
    </row>
    <row r="200" spans="5:22">
      <c r="F200" s="31"/>
      <c r="G200" s="31"/>
      <c r="J200" s="31"/>
      <c r="O200" s="68"/>
      <c r="P200" s="7"/>
      <c r="Q200" s="7"/>
      <c r="R200" s="8"/>
      <c r="S200" s="10"/>
    </row>
    <row r="201" spans="5:22">
      <c r="F201" s="31"/>
      <c r="G201" s="31"/>
      <c r="J201" s="31"/>
      <c r="O201" s="68"/>
      <c r="P201" s="7"/>
      <c r="Q201" s="7"/>
      <c r="R201" s="8"/>
      <c r="S201" s="10"/>
    </row>
    <row r="202" spans="5:22">
      <c r="G202" s="31"/>
      <c r="J202" s="31"/>
      <c r="O202" s="68"/>
      <c r="P202" s="7"/>
      <c r="Q202" s="7"/>
      <c r="R202" s="8"/>
      <c r="S202" s="10"/>
    </row>
    <row r="203" spans="5:22">
      <c r="J203" s="31"/>
      <c r="O203" s="68"/>
      <c r="P203" s="7"/>
      <c r="Q203" s="7"/>
      <c r="R203" s="8"/>
      <c r="S203" s="10"/>
    </row>
    <row r="204" spans="5:22">
      <c r="J204" s="31"/>
      <c r="O204" s="68"/>
      <c r="P204" s="7"/>
      <c r="Q204" s="7"/>
      <c r="R204" s="8"/>
      <c r="S204" s="10"/>
    </row>
    <row r="205" spans="5:22">
      <c r="J205" s="31"/>
      <c r="O205" s="68"/>
      <c r="P205" s="7"/>
      <c r="Q205" s="7"/>
      <c r="R205" s="8"/>
      <c r="S205" s="10"/>
    </row>
    <row r="206" spans="5:22">
      <c r="J206" s="31"/>
      <c r="O206" s="68"/>
      <c r="P206" s="7"/>
      <c r="Q206" s="7"/>
      <c r="R206" s="8"/>
      <c r="S206" s="3"/>
    </row>
    <row r="207" spans="5:22">
      <c r="P207" s="7"/>
      <c r="Q207" s="7"/>
      <c r="R207" s="8"/>
      <c r="S207" s="3"/>
    </row>
    <row r="208" spans="5:22">
      <c r="P208" s="7"/>
      <c r="Q208" s="7"/>
      <c r="R208" s="8"/>
      <c r="S208" s="3"/>
    </row>
    <row r="209" spans="16:19">
      <c r="P209" s="7"/>
      <c r="Q209" s="7"/>
      <c r="R209" s="8"/>
      <c r="S209" s="3"/>
    </row>
    <row r="210" spans="16:19">
      <c r="P210" s="7"/>
      <c r="Q210" s="7"/>
      <c r="R210" s="8"/>
      <c r="S210" s="3"/>
    </row>
    <row r="211" spans="16:19">
      <c r="P211" s="7"/>
      <c r="Q211" s="7"/>
      <c r="R211" s="8"/>
      <c r="S211" s="3"/>
    </row>
    <row r="212" spans="16:19">
      <c r="P212" s="7"/>
      <c r="Q212" s="7"/>
      <c r="R212" s="8"/>
      <c r="S212" s="3"/>
    </row>
    <row r="213" spans="16:19">
      <c r="P213" s="7"/>
      <c r="Q213" s="7"/>
      <c r="R213" s="8"/>
      <c r="S213" s="3"/>
    </row>
    <row r="214" spans="16:19">
      <c r="P214" s="7"/>
      <c r="Q214" s="7"/>
      <c r="R214" s="8"/>
      <c r="S214" s="3"/>
    </row>
    <row r="215" spans="16:19">
      <c r="P215" s="7"/>
      <c r="Q215" s="7"/>
      <c r="R215" s="8"/>
      <c r="S215" s="3"/>
    </row>
    <row r="216" spans="16:19">
      <c r="P216" s="7"/>
      <c r="Q216" s="7"/>
      <c r="R216" s="8"/>
      <c r="S216" s="3"/>
    </row>
    <row r="217" spans="16:19">
      <c r="P217" s="7"/>
      <c r="Q217" s="7"/>
      <c r="R217" s="8"/>
      <c r="S217" s="3"/>
    </row>
  </sheetData>
  <mergeCells count="7">
    <mergeCell ref="E7:H7"/>
    <mergeCell ref="P7:Q7"/>
    <mergeCell ref="E1:Q1"/>
    <mergeCell ref="E2:Q2"/>
    <mergeCell ref="E3:Q3"/>
    <mergeCell ref="E4:Q4"/>
    <mergeCell ref="E5:Q5"/>
  </mergeCells>
  <phoneticPr fontId="3" type="noConversion"/>
  <pageMargins left="0.69999998807907104" right="0.69999998807907104" top="0.75" bottom="0.75" header="0.30000001192092896" footer="0.30000001192092896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EA7E-B906-4786-BA2E-5927F8A09FCD}">
  <dimension ref="A1:M109"/>
  <sheetViews>
    <sheetView workbookViewId="0">
      <selection activeCell="S28" sqref="S27:S28"/>
    </sheetView>
  </sheetViews>
  <sheetFormatPr defaultRowHeight="16.5"/>
  <sheetData>
    <row r="1" spans="1:13">
      <c r="A1" s="82" t="s">
        <v>250</v>
      </c>
      <c r="B1" s="83"/>
      <c r="C1" s="186" t="s">
        <v>251</v>
      </c>
      <c r="D1" s="186"/>
      <c r="E1" s="186"/>
      <c r="F1" s="84"/>
      <c r="G1" s="187" t="s">
        <v>252</v>
      </c>
      <c r="H1" s="187"/>
      <c r="I1" s="187"/>
      <c r="J1" s="188" t="s">
        <v>253</v>
      </c>
      <c r="K1" s="188"/>
      <c r="L1" s="188"/>
      <c r="M1" s="85"/>
    </row>
    <row r="2" spans="1:13">
      <c r="A2" s="83"/>
      <c r="B2" s="83" t="s">
        <v>254</v>
      </c>
      <c r="C2" s="86" t="s">
        <v>255</v>
      </c>
      <c r="D2" s="86" t="s">
        <v>256</v>
      </c>
      <c r="E2" s="86" t="s">
        <v>257</v>
      </c>
      <c r="F2" s="87"/>
      <c r="G2" s="88" t="s">
        <v>255</v>
      </c>
      <c r="H2" s="88" t="s">
        <v>256</v>
      </c>
      <c r="I2" s="88" t="s">
        <v>257</v>
      </c>
      <c r="J2" s="89" t="s">
        <v>255</v>
      </c>
      <c r="K2" s="89" t="s">
        <v>256</v>
      </c>
      <c r="L2" s="89" t="s">
        <v>257</v>
      </c>
      <c r="M2" s="85"/>
    </row>
    <row r="3" spans="1:13">
      <c r="A3" s="90">
        <v>50721382</v>
      </c>
      <c r="B3" s="90">
        <v>1</v>
      </c>
      <c r="C3" s="91">
        <v>0.7</v>
      </c>
      <c r="D3" s="91">
        <v>44.625</v>
      </c>
      <c r="E3" s="91">
        <v>0.22600000000000001</v>
      </c>
      <c r="F3" s="84"/>
      <c r="G3" s="92">
        <v>1</v>
      </c>
      <c r="H3" s="92">
        <v>29.042999999999999</v>
      </c>
      <c r="I3" s="92">
        <v>0.159</v>
      </c>
      <c r="J3" s="92">
        <v>1.1000000000000001</v>
      </c>
      <c r="K3" s="92">
        <v>26.16</v>
      </c>
      <c r="L3" s="92">
        <v>0.14000000000000001</v>
      </c>
      <c r="M3" s="85"/>
    </row>
    <row r="4" spans="1:13">
      <c r="A4" s="90" t="s">
        <v>258</v>
      </c>
      <c r="B4" s="90">
        <v>2</v>
      </c>
      <c r="C4" s="91">
        <v>1</v>
      </c>
      <c r="D4" s="91">
        <v>47.32</v>
      </c>
      <c r="E4" s="91">
        <v>0.2</v>
      </c>
      <c r="F4" s="84"/>
      <c r="G4" s="92">
        <v>2</v>
      </c>
      <c r="H4" s="92">
        <v>24.524999999999999</v>
      </c>
      <c r="I4" s="92">
        <v>0.11899999999999999</v>
      </c>
      <c r="J4" s="92">
        <v>1.2</v>
      </c>
      <c r="K4" s="92">
        <v>17.22</v>
      </c>
      <c r="L4" s="92">
        <v>0.11</v>
      </c>
      <c r="M4" s="85"/>
    </row>
    <row r="5" spans="1:13">
      <c r="A5" s="90">
        <v>50851969</v>
      </c>
      <c r="B5" s="90">
        <v>1</v>
      </c>
      <c r="C5" s="91">
        <v>1.1000000000000001</v>
      </c>
      <c r="D5" s="91">
        <v>35.929000000000002</v>
      </c>
      <c r="E5" s="91">
        <v>0.16900000000000001</v>
      </c>
      <c r="F5" s="84"/>
      <c r="G5" s="92">
        <v>2.2000000000000002</v>
      </c>
      <c r="H5" s="92">
        <v>15.88</v>
      </c>
      <c r="I5" s="92">
        <v>8.5999999999999993E-2</v>
      </c>
      <c r="J5" s="92">
        <v>0.87</v>
      </c>
      <c r="K5" s="92">
        <v>19.22</v>
      </c>
      <c r="L5" s="92">
        <v>0.13</v>
      </c>
      <c r="M5" s="85"/>
    </row>
    <row r="6" spans="1:13">
      <c r="A6" s="83" t="s">
        <v>259</v>
      </c>
      <c r="B6" s="83">
        <v>2</v>
      </c>
      <c r="C6" s="91">
        <v>2.1</v>
      </c>
      <c r="D6" s="91">
        <v>18.617000000000001</v>
      </c>
      <c r="E6" s="91">
        <v>0.115</v>
      </c>
      <c r="F6" s="84"/>
      <c r="G6" s="92">
        <v>1.1000000000000001</v>
      </c>
      <c r="H6" s="92">
        <v>22.47</v>
      </c>
      <c r="I6" s="92">
        <v>0.223</v>
      </c>
      <c r="J6" s="92">
        <v>0.9</v>
      </c>
      <c r="K6" s="92">
        <v>33.28</v>
      </c>
      <c r="L6" s="92">
        <v>0.14000000000000001</v>
      </c>
      <c r="M6" s="85"/>
    </row>
    <row r="7" spans="1:13">
      <c r="A7" s="83">
        <v>50832458</v>
      </c>
      <c r="B7" s="83">
        <v>2</v>
      </c>
      <c r="C7" s="91">
        <v>2.2999999999999998</v>
      </c>
      <c r="D7" s="91">
        <v>27.523</v>
      </c>
      <c r="E7" s="91">
        <v>0.129</v>
      </c>
      <c r="F7" s="84"/>
      <c r="G7" s="92">
        <v>1.8</v>
      </c>
      <c r="H7" s="92">
        <v>30.46</v>
      </c>
      <c r="I7" s="92">
        <v>0.191</v>
      </c>
      <c r="J7" s="92">
        <v>0.99</v>
      </c>
      <c r="K7" s="92">
        <v>32.49</v>
      </c>
      <c r="L7" s="92">
        <v>0.15</v>
      </c>
      <c r="M7" s="85"/>
    </row>
    <row r="8" spans="1:13">
      <c r="A8" s="90">
        <v>50657286</v>
      </c>
      <c r="B8" s="90">
        <v>1</v>
      </c>
      <c r="C8" s="91">
        <v>2.5</v>
      </c>
      <c r="D8" s="91">
        <v>14.734</v>
      </c>
      <c r="E8" s="91">
        <v>0.1</v>
      </c>
      <c r="F8" s="84"/>
      <c r="G8" s="92">
        <v>2.2000000000000002</v>
      </c>
      <c r="H8" s="92">
        <v>24.456</v>
      </c>
      <c r="I8" s="92">
        <v>0.13500000000000001</v>
      </c>
      <c r="J8" s="92">
        <v>2.2000000000000002</v>
      </c>
      <c r="K8" s="92">
        <v>33.44</v>
      </c>
      <c r="L8" s="92">
        <v>0.2</v>
      </c>
      <c r="M8" s="85"/>
    </row>
    <row r="9" spans="1:13">
      <c r="A9" s="90">
        <v>50657286</v>
      </c>
      <c r="B9" s="90">
        <v>1</v>
      </c>
      <c r="C9" s="91">
        <v>2.5</v>
      </c>
      <c r="D9" s="91">
        <v>14.734</v>
      </c>
      <c r="E9" s="91">
        <v>0.1</v>
      </c>
      <c r="F9" s="84"/>
      <c r="G9" s="92">
        <v>2.2000000000000002</v>
      </c>
      <c r="H9" s="92">
        <v>24.456</v>
      </c>
      <c r="I9" s="92">
        <v>0.13500000000000001</v>
      </c>
      <c r="J9" s="92">
        <v>2.16</v>
      </c>
      <c r="K9" s="92">
        <v>28.66</v>
      </c>
      <c r="L9" s="92">
        <v>0.19</v>
      </c>
      <c r="M9" s="85"/>
    </row>
    <row r="10" spans="1:13">
      <c r="A10" s="90" t="s">
        <v>259</v>
      </c>
      <c r="B10" s="90">
        <v>1</v>
      </c>
      <c r="C10" s="91">
        <v>2.6</v>
      </c>
      <c r="D10" s="91">
        <v>16.407</v>
      </c>
      <c r="E10" s="91">
        <v>0.11899999999999999</v>
      </c>
      <c r="F10" s="84"/>
      <c r="G10" s="92">
        <v>1.1000000000000001</v>
      </c>
      <c r="H10" s="92">
        <v>33.906999999999996</v>
      </c>
      <c r="I10" s="92">
        <v>0.14799999999999999</v>
      </c>
      <c r="J10" s="92">
        <v>0.99</v>
      </c>
      <c r="K10" s="92">
        <v>27.65</v>
      </c>
      <c r="L10" s="92">
        <v>0.2</v>
      </c>
      <c r="M10" s="85"/>
    </row>
    <row r="11" spans="1:13">
      <c r="A11" s="90" t="s">
        <v>201</v>
      </c>
      <c r="B11" s="90">
        <v>1</v>
      </c>
      <c r="C11" s="91">
        <v>2.6</v>
      </c>
      <c r="D11" s="91">
        <v>16.407</v>
      </c>
      <c r="E11" s="91">
        <v>0.11899999999999999</v>
      </c>
      <c r="F11" s="84"/>
      <c r="G11" s="92">
        <v>1.2</v>
      </c>
      <c r="H11" s="92">
        <v>37.487000000000002</v>
      </c>
      <c r="I11" s="92">
        <v>0.17100000000000001</v>
      </c>
      <c r="J11" s="92">
        <v>0.89</v>
      </c>
      <c r="K11" s="92">
        <v>28.64</v>
      </c>
      <c r="L11" s="92">
        <v>0.16</v>
      </c>
      <c r="M11" s="85"/>
    </row>
    <row r="12" spans="1:13">
      <c r="A12" s="90">
        <v>50094275</v>
      </c>
      <c r="B12" s="90">
        <v>2</v>
      </c>
      <c r="C12" s="91">
        <v>2.8</v>
      </c>
      <c r="D12" s="91">
        <v>13.147</v>
      </c>
      <c r="E12" s="91">
        <v>8.5000000000000006E-2</v>
      </c>
      <c r="F12" s="84"/>
      <c r="G12" s="92">
        <v>1.1000000000000001</v>
      </c>
      <c r="H12" s="92">
        <v>42.276000000000003</v>
      </c>
      <c r="I12" s="92">
        <v>0.23200000000000001</v>
      </c>
      <c r="J12" s="92">
        <v>1.35</v>
      </c>
      <c r="K12" s="92">
        <v>26.34</v>
      </c>
      <c r="L12" s="92">
        <v>0.17</v>
      </c>
      <c r="M12" s="85"/>
    </row>
    <row r="13" spans="1:13">
      <c r="A13" s="90">
        <v>50844669</v>
      </c>
      <c r="B13" s="90">
        <v>2</v>
      </c>
      <c r="C13" s="91">
        <v>2.8</v>
      </c>
      <c r="D13" s="91">
        <v>10.775</v>
      </c>
      <c r="E13" s="91">
        <v>8.7999999999999995E-2</v>
      </c>
      <c r="F13" s="84"/>
      <c r="G13" s="92">
        <v>2</v>
      </c>
      <c r="H13" s="92">
        <v>16.105</v>
      </c>
      <c r="I13" s="92">
        <v>0.105</v>
      </c>
      <c r="J13" s="92">
        <v>1.29</v>
      </c>
      <c r="K13" s="92">
        <v>23.22</v>
      </c>
      <c r="L13" s="92">
        <v>0.19</v>
      </c>
      <c r="M13" s="85"/>
    </row>
    <row r="14" spans="1:13">
      <c r="A14" s="83">
        <v>50871966</v>
      </c>
      <c r="B14" s="83">
        <v>1</v>
      </c>
      <c r="C14" s="91">
        <v>2.9</v>
      </c>
      <c r="D14" s="91">
        <v>16.957999999999998</v>
      </c>
      <c r="E14" s="91">
        <v>0.11600000000000001</v>
      </c>
      <c r="F14" s="84"/>
      <c r="G14" s="92">
        <v>2.2999999999999998</v>
      </c>
      <c r="H14" s="92">
        <v>21.302</v>
      </c>
      <c r="I14" s="92">
        <v>0.14599999999999999</v>
      </c>
      <c r="J14" s="92">
        <v>1.24</v>
      </c>
      <c r="K14" s="92">
        <v>23.34</v>
      </c>
      <c r="L14" s="92">
        <v>0.14000000000000001</v>
      </c>
      <c r="M14" s="85"/>
    </row>
    <row r="15" spans="1:13">
      <c r="A15" s="90">
        <v>50094275</v>
      </c>
      <c r="B15" s="90">
        <v>1</v>
      </c>
      <c r="C15" s="91">
        <v>3</v>
      </c>
      <c r="D15" s="91">
        <v>9.0429999999999993</v>
      </c>
      <c r="E15" s="91">
        <v>7.3999999999999996E-2</v>
      </c>
      <c r="F15" s="84"/>
      <c r="G15" s="92">
        <v>1.8</v>
      </c>
      <c r="H15" s="92">
        <v>35.457999999999998</v>
      </c>
      <c r="I15" s="92">
        <v>0.156</v>
      </c>
      <c r="J15" s="92">
        <v>1.45</v>
      </c>
      <c r="K15" s="92">
        <v>25.26</v>
      </c>
      <c r="L15" s="92">
        <v>0.15</v>
      </c>
      <c r="M15" s="85"/>
    </row>
    <row r="16" spans="1:13">
      <c r="A16" s="83">
        <v>50509523</v>
      </c>
      <c r="B16" s="90">
        <v>1</v>
      </c>
      <c r="C16" s="91">
        <v>3</v>
      </c>
      <c r="D16" s="91">
        <v>22.891999999999999</v>
      </c>
      <c r="E16" s="91">
        <v>0.156</v>
      </c>
      <c r="F16" s="84"/>
      <c r="G16" s="92">
        <v>1.3</v>
      </c>
      <c r="H16" s="92">
        <v>32.606000000000002</v>
      </c>
      <c r="I16" s="92">
        <v>0.16</v>
      </c>
      <c r="J16" s="92">
        <v>1.65</v>
      </c>
      <c r="K16" s="92">
        <v>24.22</v>
      </c>
      <c r="L16" s="92">
        <v>0.2</v>
      </c>
      <c r="M16" s="85"/>
    </row>
    <row r="17" spans="1:13">
      <c r="A17" s="83">
        <v>50832458</v>
      </c>
      <c r="B17" s="83">
        <v>1</v>
      </c>
      <c r="C17" s="91">
        <v>3</v>
      </c>
      <c r="D17" s="91">
        <v>17.896000000000001</v>
      </c>
      <c r="E17" s="91">
        <v>0.129</v>
      </c>
      <c r="F17" s="84"/>
      <c r="G17" s="92">
        <v>2.7</v>
      </c>
      <c r="H17" s="92">
        <v>14.885</v>
      </c>
      <c r="I17" s="92">
        <v>0.1</v>
      </c>
      <c r="J17" s="92">
        <v>1.1100000000000001</v>
      </c>
      <c r="K17" s="92">
        <v>26.22</v>
      </c>
      <c r="L17" s="92">
        <v>0.18</v>
      </c>
      <c r="M17" s="85"/>
    </row>
    <row r="18" spans="1:13">
      <c r="A18" s="90">
        <v>50657286</v>
      </c>
      <c r="B18" s="90">
        <v>2</v>
      </c>
      <c r="C18" s="91">
        <v>3.1</v>
      </c>
      <c r="D18" s="91">
        <v>30.475999999999999</v>
      </c>
      <c r="E18" s="91">
        <v>0.22500000000000001</v>
      </c>
      <c r="F18" s="84"/>
      <c r="G18" s="92">
        <v>2.2000000000000002</v>
      </c>
      <c r="H18" s="92">
        <v>23.623000000000001</v>
      </c>
      <c r="I18" s="92">
        <v>0.12</v>
      </c>
      <c r="J18" s="92">
        <v>0.88</v>
      </c>
      <c r="K18" s="92">
        <v>28</v>
      </c>
      <c r="L18" s="92">
        <v>0.19</v>
      </c>
      <c r="M18" s="85"/>
    </row>
    <row r="19" spans="1:13">
      <c r="A19" s="90">
        <v>50657286</v>
      </c>
      <c r="B19" s="90">
        <v>2</v>
      </c>
      <c r="C19" s="91">
        <v>3.1</v>
      </c>
      <c r="D19" s="91">
        <v>30.475999999999999</v>
      </c>
      <c r="E19" s="91">
        <v>0.22500000000000001</v>
      </c>
      <c r="F19" s="84"/>
      <c r="G19" s="92">
        <v>2.2000000000000002</v>
      </c>
      <c r="H19" s="92">
        <v>23.623000000000001</v>
      </c>
      <c r="I19" s="92">
        <v>0.12</v>
      </c>
      <c r="J19" s="92">
        <v>0.94</v>
      </c>
      <c r="K19" s="92">
        <v>28.16</v>
      </c>
      <c r="L19" s="92">
        <v>0.22</v>
      </c>
      <c r="M19" s="85"/>
    </row>
    <row r="20" spans="1:13">
      <c r="A20" s="90">
        <v>50851969</v>
      </c>
      <c r="B20" s="90">
        <v>2</v>
      </c>
      <c r="C20" s="91">
        <v>3.1</v>
      </c>
      <c r="D20" s="91">
        <v>10.808</v>
      </c>
      <c r="E20" s="91">
        <v>7.8E-2</v>
      </c>
      <c r="F20" s="84"/>
      <c r="G20" s="92">
        <v>1.4</v>
      </c>
      <c r="H20" s="92">
        <v>30.291</v>
      </c>
      <c r="I20" s="92">
        <v>0.128</v>
      </c>
      <c r="J20" s="92">
        <v>1.21</v>
      </c>
      <c r="K20" s="92">
        <v>33.15</v>
      </c>
      <c r="L20" s="92">
        <v>0.21</v>
      </c>
      <c r="M20" s="85"/>
    </row>
    <row r="21" spans="1:13">
      <c r="A21" s="83">
        <v>50872337</v>
      </c>
      <c r="B21" s="83">
        <v>1</v>
      </c>
      <c r="C21" s="91">
        <v>3.4</v>
      </c>
      <c r="D21" s="91">
        <v>16.53</v>
      </c>
      <c r="E21" s="91">
        <v>9.2999999999999999E-2</v>
      </c>
      <c r="F21" s="84"/>
      <c r="G21" s="92">
        <v>1.8</v>
      </c>
      <c r="H21" s="92">
        <v>22.443999999999999</v>
      </c>
      <c r="I21" s="92">
        <v>0.161</v>
      </c>
      <c r="J21" s="92">
        <v>1.31</v>
      </c>
      <c r="K21" s="92">
        <v>31.49</v>
      </c>
      <c r="L21" s="92">
        <v>0.21</v>
      </c>
      <c r="M21" s="85"/>
    </row>
    <row r="22" spans="1:13">
      <c r="A22" s="90">
        <v>70482097</v>
      </c>
      <c r="B22" s="90">
        <v>2</v>
      </c>
      <c r="C22" s="91">
        <v>3.5</v>
      </c>
      <c r="D22" s="91">
        <v>11.728</v>
      </c>
      <c r="E22" s="91">
        <v>7.8E-2</v>
      </c>
      <c r="F22" s="84"/>
      <c r="G22" s="92">
        <v>2</v>
      </c>
      <c r="H22" s="92">
        <v>19.984000000000002</v>
      </c>
      <c r="I22" s="92">
        <v>0.122</v>
      </c>
      <c r="J22" s="92">
        <v>0.99</v>
      </c>
      <c r="K22" s="92">
        <v>32.44</v>
      </c>
      <c r="L22" s="92">
        <v>0.23</v>
      </c>
      <c r="M22" s="85"/>
    </row>
    <row r="23" spans="1:13">
      <c r="A23" s="90">
        <v>70482097</v>
      </c>
      <c r="B23" s="90">
        <v>2</v>
      </c>
      <c r="C23" s="91">
        <v>3.5</v>
      </c>
      <c r="D23" s="91">
        <v>11.728</v>
      </c>
      <c r="E23" s="91">
        <v>7.8E-2</v>
      </c>
      <c r="F23" s="84"/>
      <c r="G23" s="92">
        <v>2</v>
      </c>
      <c r="H23" s="92">
        <v>19.984000000000002</v>
      </c>
      <c r="I23" s="92">
        <v>0.122</v>
      </c>
      <c r="J23" s="92">
        <v>0.83</v>
      </c>
      <c r="K23" s="92">
        <v>28.66</v>
      </c>
      <c r="L23" s="92">
        <v>0.23</v>
      </c>
      <c r="M23" s="85"/>
    </row>
    <row r="24" spans="1:13">
      <c r="A24" s="90">
        <v>50851971</v>
      </c>
      <c r="B24" s="90">
        <v>2</v>
      </c>
      <c r="C24" s="91">
        <v>3.8</v>
      </c>
      <c r="D24" s="91">
        <v>15.071</v>
      </c>
      <c r="E24" s="91">
        <v>0.112</v>
      </c>
      <c r="F24" s="84"/>
      <c r="G24" s="92">
        <v>1.1000000000000001</v>
      </c>
      <c r="H24" s="92">
        <v>38.746000000000002</v>
      </c>
      <c r="I24" s="92">
        <v>0.184</v>
      </c>
      <c r="J24" s="92">
        <v>0.76</v>
      </c>
      <c r="K24" s="92">
        <v>27.65</v>
      </c>
      <c r="L24" s="92">
        <v>0.21</v>
      </c>
      <c r="M24" s="85"/>
    </row>
    <row r="25" spans="1:13">
      <c r="A25" s="90">
        <v>70332453</v>
      </c>
      <c r="B25" s="90">
        <v>2</v>
      </c>
      <c r="C25" s="91">
        <v>3.8</v>
      </c>
      <c r="D25" s="91">
        <v>15.922000000000001</v>
      </c>
      <c r="E25" s="91">
        <v>0.108</v>
      </c>
      <c r="F25" s="84"/>
      <c r="G25" s="92">
        <v>1.2</v>
      </c>
      <c r="H25" s="92">
        <v>26.55</v>
      </c>
      <c r="I25" s="92">
        <v>0.182</v>
      </c>
      <c r="J25" s="92">
        <v>0.9</v>
      </c>
      <c r="K25" s="92">
        <v>22.65</v>
      </c>
      <c r="L25" s="92">
        <v>0.19</v>
      </c>
      <c r="M25" s="85"/>
    </row>
    <row r="26" spans="1:13">
      <c r="A26" s="83">
        <v>50871533</v>
      </c>
      <c r="B26" s="83">
        <v>1</v>
      </c>
      <c r="C26" s="91">
        <v>4</v>
      </c>
      <c r="D26" s="91">
        <v>13.391999999999999</v>
      </c>
      <c r="E26" s="91">
        <v>9.8000000000000004E-2</v>
      </c>
      <c r="F26" s="84"/>
      <c r="G26" s="92">
        <v>4.3</v>
      </c>
      <c r="H26" s="92">
        <v>37.357999999999997</v>
      </c>
      <c r="I26" s="92">
        <v>0.19900000000000001</v>
      </c>
      <c r="J26" s="92">
        <v>0.99</v>
      </c>
      <c r="K26" s="92">
        <v>24.22</v>
      </c>
      <c r="L26" s="92">
        <v>0.16</v>
      </c>
      <c r="M26" s="85"/>
    </row>
    <row r="27" spans="1:13">
      <c r="A27" s="83">
        <v>50813705</v>
      </c>
      <c r="B27" s="83">
        <v>1</v>
      </c>
      <c r="C27" s="91">
        <v>4.0999999999999996</v>
      </c>
      <c r="D27" s="91">
        <v>16.009</v>
      </c>
      <c r="E27" s="91">
        <v>9.8000000000000004E-2</v>
      </c>
      <c r="F27" s="84"/>
      <c r="G27" s="92">
        <v>1.3</v>
      </c>
      <c r="H27" s="92">
        <v>20.146000000000001</v>
      </c>
      <c r="I27" s="92">
        <v>0.124</v>
      </c>
      <c r="J27" s="92">
        <v>2.2000000000000002</v>
      </c>
      <c r="K27" s="92">
        <v>26.22</v>
      </c>
      <c r="L27" s="92">
        <v>0.15</v>
      </c>
      <c r="M27" s="85"/>
    </row>
    <row r="28" spans="1:13">
      <c r="A28" s="83">
        <v>50721382</v>
      </c>
      <c r="B28" s="90">
        <v>2</v>
      </c>
      <c r="C28" s="91">
        <v>4.3</v>
      </c>
      <c r="D28" s="91">
        <v>14.388999999999999</v>
      </c>
      <c r="E28" s="91">
        <v>0.106</v>
      </c>
      <c r="F28" s="84"/>
      <c r="G28" s="92">
        <v>1.3</v>
      </c>
      <c r="H28" s="92">
        <v>23.039000000000001</v>
      </c>
      <c r="I28" s="92">
        <v>0.13300000000000001</v>
      </c>
      <c r="J28" s="92">
        <v>2.16</v>
      </c>
      <c r="K28" s="92">
        <v>28</v>
      </c>
      <c r="L28" s="92">
        <v>0.15</v>
      </c>
      <c r="M28" s="85"/>
    </row>
    <row r="29" spans="1:13">
      <c r="A29" s="83">
        <v>50871533</v>
      </c>
      <c r="B29" s="83">
        <v>2</v>
      </c>
      <c r="C29" s="91">
        <v>4.3</v>
      </c>
      <c r="D29" s="91">
        <v>7.8620000000000001</v>
      </c>
      <c r="E29" s="91">
        <v>6.7000000000000004E-2</v>
      </c>
      <c r="F29" s="84"/>
      <c r="G29" s="92">
        <v>3.6</v>
      </c>
      <c r="H29" s="92">
        <v>15.318</v>
      </c>
      <c r="I29" s="92">
        <v>9.2999999999999999E-2</v>
      </c>
      <c r="J29" s="92">
        <v>0.9</v>
      </c>
      <c r="K29" s="92">
        <v>31.49</v>
      </c>
      <c r="L29" s="92">
        <v>0.2</v>
      </c>
      <c r="M29" s="85"/>
    </row>
    <row r="30" spans="1:13">
      <c r="A30" s="90" t="s">
        <v>258</v>
      </c>
      <c r="B30" s="90">
        <v>1</v>
      </c>
      <c r="C30" s="91">
        <v>4.9000000000000004</v>
      </c>
      <c r="D30" s="91">
        <v>9.8659999999999997</v>
      </c>
      <c r="E30" s="91">
        <v>8.1000000000000003E-2</v>
      </c>
      <c r="F30" s="84"/>
      <c r="G30" s="92">
        <v>3.9</v>
      </c>
      <c r="H30" s="92">
        <v>16.027999999999999</v>
      </c>
      <c r="I30" s="92">
        <v>9.0999999999999998E-2</v>
      </c>
      <c r="J30" s="92">
        <v>0.99</v>
      </c>
      <c r="K30" s="92">
        <v>32.44</v>
      </c>
      <c r="L30" s="92">
        <v>0.16</v>
      </c>
      <c r="M30" s="85"/>
    </row>
    <row r="31" spans="1:13">
      <c r="A31" s="83">
        <v>50863173</v>
      </c>
      <c r="B31" s="83">
        <v>1</v>
      </c>
      <c r="C31" s="91">
        <v>5.2</v>
      </c>
      <c r="D31" s="91">
        <v>13.468999999999999</v>
      </c>
      <c r="E31" s="91">
        <v>8.5000000000000006E-2</v>
      </c>
      <c r="F31" s="84"/>
      <c r="G31" s="92">
        <v>2.7</v>
      </c>
      <c r="H31" s="92">
        <v>16.701000000000001</v>
      </c>
      <c r="I31" s="92">
        <v>0.108</v>
      </c>
      <c r="J31" s="92">
        <v>2.2000000000000002</v>
      </c>
      <c r="K31" s="92">
        <v>28.66</v>
      </c>
      <c r="L31" s="92">
        <v>0.15</v>
      </c>
      <c r="M31" s="85"/>
    </row>
    <row r="32" spans="1:13">
      <c r="A32" s="90" t="s">
        <v>260</v>
      </c>
      <c r="B32" s="90">
        <v>2</v>
      </c>
      <c r="C32" s="91">
        <v>5.4</v>
      </c>
      <c r="D32" s="91">
        <v>8.1530000000000005</v>
      </c>
      <c r="E32" s="91">
        <v>7.1999999999999995E-2</v>
      </c>
      <c r="F32" s="84"/>
      <c r="G32" s="92">
        <v>1.2</v>
      </c>
      <c r="H32" s="92">
        <v>24.706</v>
      </c>
      <c r="I32" s="92">
        <v>0.14099999999999999</v>
      </c>
      <c r="J32" s="92">
        <v>2.16</v>
      </c>
      <c r="K32" s="92">
        <v>27.65</v>
      </c>
      <c r="L32" s="92">
        <v>0.14000000000000001</v>
      </c>
      <c r="M32" s="85"/>
    </row>
    <row r="33" spans="1:13">
      <c r="A33" s="90" t="s">
        <v>201</v>
      </c>
      <c r="B33" s="90">
        <v>2</v>
      </c>
      <c r="C33" s="91">
        <v>5.4</v>
      </c>
      <c r="D33" s="91">
        <v>8.8740000000000006</v>
      </c>
      <c r="E33" s="91">
        <v>7.4999999999999997E-2</v>
      </c>
      <c r="F33" s="84"/>
      <c r="G33" s="92">
        <v>1</v>
      </c>
      <c r="H33" s="92">
        <v>37.854999999999997</v>
      </c>
      <c r="I33" s="92">
        <v>0.253</v>
      </c>
      <c r="J33" s="92">
        <v>0.99</v>
      </c>
      <c r="K33" s="92">
        <v>24.22</v>
      </c>
      <c r="L33" s="92">
        <v>0.15</v>
      </c>
      <c r="M33" s="85"/>
    </row>
    <row r="34" spans="1:13">
      <c r="A34" s="83">
        <v>50860585</v>
      </c>
      <c r="B34" s="83">
        <v>2</v>
      </c>
      <c r="C34" s="91">
        <v>5.5</v>
      </c>
      <c r="D34" s="91">
        <v>10.427</v>
      </c>
      <c r="E34" s="91">
        <v>0.08</v>
      </c>
      <c r="F34" s="84"/>
      <c r="G34" s="92">
        <v>2.1</v>
      </c>
      <c r="H34" s="92">
        <v>21.742000000000001</v>
      </c>
      <c r="I34" s="92">
        <v>0.13200000000000001</v>
      </c>
      <c r="J34" s="92">
        <v>0.89</v>
      </c>
      <c r="K34" s="92">
        <v>26.22</v>
      </c>
      <c r="L34" s="92">
        <v>0.2</v>
      </c>
      <c r="M34" s="85"/>
    </row>
    <row r="35" spans="1:13">
      <c r="A35" s="90" t="s">
        <v>260</v>
      </c>
      <c r="B35" s="90">
        <v>1</v>
      </c>
      <c r="C35" s="91">
        <v>5.5</v>
      </c>
      <c r="D35" s="91">
        <v>9.2769999999999992</v>
      </c>
      <c r="E35" s="91">
        <v>7.8E-2</v>
      </c>
      <c r="F35" s="84"/>
      <c r="G35" s="92">
        <v>2.2000000000000002</v>
      </c>
      <c r="H35" s="92">
        <v>30.288</v>
      </c>
      <c r="I35" s="92">
        <v>0.13100000000000001</v>
      </c>
      <c r="J35" s="92">
        <v>1.35</v>
      </c>
      <c r="K35" s="92">
        <v>28</v>
      </c>
      <c r="L35" s="92">
        <v>0.15</v>
      </c>
      <c r="M35" s="85"/>
    </row>
    <row r="36" spans="1:13">
      <c r="A36" s="90">
        <v>50820561</v>
      </c>
      <c r="B36" s="90">
        <v>1</v>
      </c>
      <c r="C36" s="91">
        <v>15.3</v>
      </c>
      <c r="D36" s="91">
        <v>3.7040000000000002</v>
      </c>
      <c r="E36" s="91">
        <v>4.8000000000000001E-2</v>
      </c>
      <c r="F36" s="84"/>
      <c r="G36" s="92">
        <v>3.3</v>
      </c>
      <c r="H36" s="92">
        <v>14.984999999999999</v>
      </c>
      <c r="I36" s="92">
        <v>0.108</v>
      </c>
      <c r="J36" s="92">
        <v>1.29</v>
      </c>
      <c r="K36" s="92">
        <v>28.16</v>
      </c>
      <c r="L36" s="92">
        <v>0.2</v>
      </c>
      <c r="M36" s="85"/>
    </row>
    <row r="37" spans="1:13">
      <c r="A37" s="83">
        <v>50868111</v>
      </c>
      <c r="B37" s="83">
        <v>1</v>
      </c>
      <c r="C37" s="91">
        <v>4.9000000000000004</v>
      </c>
      <c r="D37" s="91">
        <v>9.8659999999999997</v>
      </c>
      <c r="E37" s="91">
        <v>8.1000000000000003E-2</v>
      </c>
      <c r="F37" s="84"/>
      <c r="G37" s="92">
        <v>3.4</v>
      </c>
      <c r="H37" s="92">
        <v>11.465</v>
      </c>
      <c r="I37" s="92">
        <v>8.7999999999999995E-2</v>
      </c>
      <c r="J37" s="92">
        <v>0.9</v>
      </c>
      <c r="K37" s="92">
        <v>26.11</v>
      </c>
      <c r="L37" s="92">
        <v>0.19</v>
      </c>
      <c r="M37" s="85"/>
    </row>
    <row r="38" spans="1:13">
      <c r="A38" s="90">
        <v>50611476</v>
      </c>
      <c r="B38" s="90">
        <v>1</v>
      </c>
      <c r="C38" s="91">
        <v>5.2</v>
      </c>
      <c r="D38" s="91">
        <v>13.468999999999999</v>
      </c>
      <c r="E38" s="91">
        <v>8.5000000000000006E-2</v>
      </c>
      <c r="F38" s="84"/>
      <c r="G38" s="92">
        <v>1.4</v>
      </c>
      <c r="H38" s="92">
        <v>25.465</v>
      </c>
      <c r="I38" s="92">
        <v>0.15</v>
      </c>
      <c r="J38" s="92">
        <v>0.99</v>
      </c>
      <c r="K38" s="92">
        <v>20.22</v>
      </c>
      <c r="L38" s="92">
        <v>0.2</v>
      </c>
      <c r="M38" s="85"/>
    </row>
    <row r="39" spans="1:13">
      <c r="A39" s="90">
        <v>50611476</v>
      </c>
      <c r="B39" s="90">
        <v>2</v>
      </c>
      <c r="C39" s="91">
        <v>5.4</v>
      </c>
      <c r="D39" s="91">
        <v>8.1530000000000005</v>
      </c>
      <c r="E39" s="91">
        <v>7.1999999999999995E-2</v>
      </c>
      <c r="F39" s="84"/>
      <c r="G39" s="92">
        <v>2.6</v>
      </c>
      <c r="H39" s="92">
        <v>20.776</v>
      </c>
      <c r="I39" s="92">
        <v>0.109</v>
      </c>
      <c r="J39" s="92">
        <v>2.2000000000000002</v>
      </c>
      <c r="K39" s="92">
        <v>40.11</v>
      </c>
      <c r="L39" s="92">
        <v>0.16</v>
      </c>
      <c r="M39" s="85"/>
    </row>
    <row r="40" spans="1:13">
      <c r="A40" s="90">
        <v>50853343</v>
      </c>
      <c r="B40" s="90">
        <v>2</v>
      </c>
      <c r="C40" s="91">
        <v>5.4</v>
      </c>
      <c r="D40" s="91">
        <v>8.8740000000000006</v>
      </c>
      <c r="E40" s="91">
        <v>7.4999999999999997E-2</v>
      </c>
      <c r="F40" s="84"/>
      <c r="G40" s="92">
        <v>1.1000000000000001</v>
      </c>
      <c r="H40" s="92">
        <v>45.15</v>
      </c>
      <c r="I40" s="92">
        <v>0.22600000000000001</v>
      </c>
      <c r="J40" s="92">
        <v>2.16</v>
      </c>
      <c r="K40" s="92">
        <v>40.119999999999997</v>
      </c>
      <c r="L40" s="92">
        <v>0.17</v>
      </c>
      <c r="M40" s="85"/>
    </row>
    <row r="41" spans="1:13">
      <c r="A41" s="90">
        <v>70332453</v>
      </c>
      <c r="B41" s="90">
        <v>1</v>
      </c>
      <c r="C41" s="91">
        <v>5.5</v>
      </c>
      <c r="D41" s="91">
        <v>10.427</v>
      </c>
      <c r="E41" s="91">
        <v>0.08</v>
      </c>
      <c r="F41" s="84"/>
      <c r="G41" s="92">
        <v>1.2</v>
      </c>
      <c r="H41" s="92">
        <v>37.533999999999999</v>
      </c>
      <c r="I41" s="92">
        <v>0.16400000000000001</v>
      </c>
      <c r="J41" s="92">
        <v>0.99</v>
      </c>
      <c r="K41" s="92">
        <v>35.25</v>
      </c>
      <c r="L41" s="92">
        <v>0.19</v>
      </c>
      <c r="M41" s="85"/>
    </row>
    <row r="42" spans="1:13">
      <c r="A42" s="83">
        <v>50850843</v>
      </c>
      <c r="B42" s="83">
        <v>1</v>
      </c>
      <c r="C42" s="91">
        <v>6.6</v>
      </c>
      <c r="D42" s="91">
        <v>8.4220000000000006</v>
      </c>
      <c r="E42" s="91">
        <v>6.5000000000000002E-2</v>
      </c>
      <c r="F42" s="84"/>
      <c r="G42" s="92">
        <v>1.3</v>
      </c>
      <c r="H42" s="92">
        <v>36.436</v>
      </c>
      <c r="I42" s="92">
        <v>0.17899999999999999</v>
      </c>
      <c r="J42" s="92">
        <v>0.89</v>
      </c>
      <c r="K42" s="92">
        <v>29.56</v>
      </c>
      <c r="L42" s="92">
        <v>0.14000000000000001</v>
      </c>
      <c r="M42" s="85"/>
    </row>
    <row r="43" spans="1:13">
      <c r="A43" s="83">
        <v>50850843</v>
      </c>
      <c r="B43" s="83">
        <v>2</v>
      </c>
      <c r="C43" s="91">
        <v>6.8</v>
      </c>
      <c r="D43" s="91">
        <v>7.9980000000000002</v>
      </c>
      <c r="E43" s="91">
        <v>6.7000000000000004E-2</v>
      </c>
      <c r="F43" s="84"/>
      <c r="G43" s="92">
        <v>1.2</v>
      </c>
      <c r="H43" s="92">
        <v>46.725000000000001</v>
      </c>
      <c r="I43" s="92">
        <v>0.26</v>
      </c>
      <c r="J43" s="92">
        <v>1.35</v>
      </c>
      <c r="K43" s="92">
        <v>34.22</v>
      </c>
      <c r="L43" s="92">
        <v>0.15</v>
      </c>
      <c r="M43" s="85"/>
    </row>
    <row r="44" spans="1:13">
      <c r="A44" s="90" t="s">
        <v>261</v>
      </c>
      <c r="B44" s="90">
        <v>2</v>
      </c>
      <c r="C44" s="91">
        <v>3.7</v>
      </c>
      <c r="D44" s="91">
        <v>4.1500000000000004</v>
      </c>
      <c r="E44" s="91">
        <v>4.8000000000000001E-2</v>
      </c>
      <c r="F44" s="84"/>
      <c r="G44" s="92">
        <v>3.6</v>
      </c>
      <c r="H44" s="92">
        <v>12.27</v>
      </c>
      <c r="I44" s="92">
        <v>8.8999999999999996E-2</v>
      </c>
      <c r="J44" s="92">
        <v>0.89</v>
      </c>
      <c r="K44" s="92">
        <v>34.21</v>
      </c>
      <c r="L44" s="92">
        <v>0.2</v>
      </c>
      <c r="M44" s="85"/>
    </row>
    <row r="45" spans="1:13">
      <c r="A45" s="90" t="s">
        <v>262</v>
      </c>
      <c r="B45" s="90">
        <v>1</v>
      </c>
      <c r="C45" s="91">
        <v>5.7</v>
      </c>
      <c r="D45" s="91">
        <v>11.433</v>
      </c>
      <c r="E45" s="91">
        <v>7.9000000000000001E-2</v>
      </c>
      <c r="F45" s="84"/>
      <c r="G45" s="92">
        <v>2</v>
      </c>
      <c r="H45" s="92">
        <v>20.821000000000002</v>
      </c>
      <c r="I45" s="92">
        <v>0.10299999999999999</v>
      </c>
      <c r="J45" s="92">
        <v>1.35</v>
      </c>
      <c r="K45" s="92">
        <v>20.22</v>
      </c>
      <c r="L45" s="92">
        <v>0.2</v>
      </c>
      <c r="M45" s="85"/>
    </row>
    <row r="46" spans="1:13">
      <c r="A46" s="83">
        <v>50872391</v>
      </c>
      <c r="B46" s="83">
        <v>1</v>
      </c>
      <c r="C46" s="91">
        <v>6.6</v>
      </c>
      <c r="D46" s="91">
        <v>8.4220000000000006</v>
      </c>
      <c r="E46" s="91">
        <v>6.5000000000000002E-2</v>
      </c>
      <c r="F46" s="84"/>
      <c r="G46" s="92">
        <v>1.9</v>
      </c>
      <c r="H46" s="92">
        <v>18.216999999999999</v>
      </c>
      <c r="I46" s="92">
        <v>0.11799999999999999</v>
      </c>
      <c r="J46" s="92">
        <v>1.29</v>
      </c>
      <c r="K46" s="92">
        <v>36.11</v>
      </c>
      <c r="L46" s="92">
        <v>0.16</v>
      </c>
      <c r="M46" s="85"/>
    </row>
    <row r="47" spans="1:13">
      <c r="A47" s="90">
        <v>50844669</v>
      </c>
      <c r="B47" s="90">
        <v>1</v>
      </c>
      <c r="C47" s="91">
        <v>6.8</v>
      </c>
      <c r="D47" s="91">
        <v>7.9980000000000002</v>
      </c>
      <c r="E47" s="91">
        <v>6.7000000000000004E-2</v>
      </c>
      <c r="F47" s="84"/>
      <c r="G47" s="92">
        <v>2.7</v>
      </c>
      <c r="H47" s="92">
        <v>13.298999999999999</v>
      </c>
      <c r="I47" s="92">
        <v>0.10100000000000001</v>
      </c>
      <c r="J47" s="92">
        <v>1.24</v>
      </c>
      <c r="K47" s="92">
        <v>35.25</v>
      </c>
      <c r="L47" s="92">
        <v>0.15</v>
      </c>
      <c r="M47" s="85"/>
    </row>
    <row r="48" spans="1:13">
      <c r="A48" s="83">
        <v>50872391</v>
      </c>
      <c r="B48" s="83">
        <v>2</v>
      </c>
      <c r="C48" s="91">
        <v>7.5</v>
      </c>
      <c r="D48" s="91">
        <v>6.7610000000000001</v>
      </c>
      <c r="E48" s="91">
        <v>5.8999999999999997E-2</v>
      </c>
      <c r="F48" s="84"/>
      <c r="G48" s="92">
        <v>3</v>
      </c>
      <c r="H48" s="92">
        <v>16.22</v>
      </c>
      <c r="I48" s="92">
        <v>7.4999999999999997E-2</v>
      </c>
      <c r="J48" s="92">
        <v>1.45</v>
      </c>
      <c r="K48" s="92">
        <v>29.56</v>
      </c>
      <c r="L48" s="92">
        <v>0.14000000000000001</v>
      </c>
      <c r="M48" s="85"/>
    </row>
    <row r="49" spans="1:13">
      <c r="A49" s="90">
        <v>70482097</v>
      </c>
      <c r="B49" s="90">
        <v>1</v>
      </c>
      <c r="C49" s="91">
        <v>8.6999999999999993</v>
      </c>
      <c r="D49" s="91">
        <v>2.91</v>
      </c>
      <c r="E49" s="91">
        <v>5.2999999999999999E-2</v>
      </c>
      <c r="F49" s="84"/>
      <c r="G49" s="92">
        <v>4.2</v>
      </c>
      <c r="H49" s="92">
        <v>12.653</v>
      </c>
      <c r="I49" s="92">
        <v>8.7999999999999995E-2</v>
      </c>
      <c r="J49" s="92">
        <v>1.65</v>
      </c>
      <c r="K49" s="92">
        <v>34.22</v>
      </c>
      <c r="L49" s="92">
        <v>0.15</v>
      </c>
      <c r="M49" s="85"/>
    </row>
    <row r="50" spans="1:13">
      <c r="A50" s="90">
        <v>70482097</v>
      </c>
      <c r="B50" s="90">
        <v>1</v>
      </c>
      <c r="C50" s="91">
        <v>8.6999999999999993</v>
      </c>
      <c r="D50" s="91">
        <v>5.91</v>
      </c>
      <c r="E50" s="91">
        <v>5.2999999999999999E-2</v>
      </c>
      <c r="F50" s="84"/>
      <c r="G50" s="92">
        <v>4.2</v>
      </c>
      <c r="H50" s="92">
        <v>12.653</v>
      </c>
      <c r="I50" s="92">
        <v>8.7999999999999995E-2</v>
      </c>
      <c r="J50" s="92">
        <v>1.1100000000000001</v>
      </c>
      <c r="K50" s="92">
        <v>34.21</v>
      </c>
      <c r="L50" s="92">
        <v>0.2</v>
      </c>
      <c r="M50" s="85"/>
    </row>
    <row r="51" spans="1:13">
      <c r="A51" s="90">
        <v>50509523</v>
      </c>
      <c r="B51" s="90">
        <v>2</v>
      </c>
      <c r="C51" s="91">
        <v>8.6999999999999993</v>
      </c>
      <c r="D51" s="91">
        <v>2.8330000000000002</v>
      </c>
      <c r="E51" s="91">
        <v>4.4999999999999998E-2</v>
      </c>
      <c r="F51" s="84"/>
      <c r="G51" s="92">
        <v>1.9</v>
      </c>
      <c r="H51" s="92">
        <v>26.890999999999998</v>
      </c>
      <c r="I51" s="92">
        <v>0.18</v>
      </c>
      <c r="J51" s="92">
        <v>0.88</v>
      </c>
      <c r="K51" s="92">
        <v>27.65</v>
      </c>
      <c r="L51" s="92">
        <v>0.15</v>
      </c>
      <c r="M51" s="85"/>
    </row>
    <row r="52" spans="1:13">
      <c r="A52" s="90">
        <v>50851971</v>
      </c>
      <c r="B52" s="90">
        <v>1</v>
      </c>
      <c r="C52" s="91">
        <v>9.6999999999999993</v>
      </c>
      <c r="D52" s="91">
        <v>3.97</v>
      </c>
      <c r="E52" s="91">
        <v>4.5999999999999999E-2</v>
      </c>
      <c r="F52" s="84"/>
      <c r="G52" s="92">
        <v>1</v>
      </c>
      <c r="H52" s="92">
        <v>22.22</v>
      </c>
      <c r="I52" s="92">
        <v>0.19500000000000001</v>
      </c>
      <c r="J52" s="92">
        <v>0.94</v>
      </c>
      <c r="K52" s="92">
        <v>24.22</v>
      </c>
      <c r="L52" s="92">
        <v>0.2</v>
      </c>
      <c r="M52" s="85"/>
    </row>
    <row r="53" spans="1:13">
      <c r="A53" s="83">
        <v>50880018</v>
      </c>
      <c r="B53" s="83">
        <v>2</v>
      </c>
      <c r="C53" s="91">
        <v>10.4</v>
      </c>
      <c r="D53" s="91">
        <v>5.0730000000000004</v>
      </c>
      <c r="E53" s="91">
        <v>5.1999999999999998E-2</v>
      </c>
      <c r="F53" s="84"/>
      <c r="G53" s="92">
        <v>1.6</v>
      </c>
      <c r="H53" s="92">
        <v>23.33</v>
      </c>
      <c r="I53" s="92">
        <v>0.26</v>
      </c>
      <c r="J53" s="92">
        <v>1.21</v>
      </c>
      <c r="K53" s="92">
        <v>26.22</v>
      </c>
      <c r="L53" s="92">
        <v>0.19</v>
      </c>
      <c r="M53" s="85"/>
    </row>
    <row r="54" spans="1:13">
      <c r="A54" s="83">
        <v>50863173</v>
      </c>
      <c r="B54" s="83">
        <v>2</v>
      </c>
      <c r="C54" s="91">
        <v>10.8</v>
      </c>
      <c r="D54" s="91">
        <v>2.8370000000000002</v>
      </c>
      <c r="E54" s="91">
        <v>4.3999999999999997E-2</v>
      </c>
      <c r="F54" s="84"/>
      <c r="G54" s="92">
        <v>1.9</v>
      </c>
      <c r="H54" s="92">
        <v>15.57</v>
      </c>
      <c r="I54" s="92">
        <v>0.19500000000000001</v>
      </c>
      <c r="J54" s="92">
        <v>1.31</v>
      </c>
      <c r="K54" s="92">
        <v>28</v>
      </c>
      <c r="L54" s="92">
        <v>0.15</v>
      </c>
      <c r="M54" s="85"/>
    </row>
    <row r="55" spans="1:13">
      <c r="A55" s="83">
        <v>50864705</v>
      </c>
      <c r="B55" s="83">
        <v>1</v>
      </c>
      <c r="C55" s="91">
        <v>12</v>
      </c>
      <c r="D55" s="91">
        <v>1.5409999999999999</v>
      </c>
      <c r="E55" s="91">
        <v>4.2000000000000003E-2</v>
      </c>
      <c r="F55" s="84"/>
      <c r="G55" s="92">
        <v>2.5</v>
      </c>
      <c r="H55" s="92">
        <v>15.568</v>
      </c>
      <c r="I55" s="92">
        <v>0.114</v>
      </c>
      <c r="J55" s="92">
        <v>0.76</v>
      </c>
      <c r="K55" s="92">
        <v>31.49</v>
      </c>
      <c r="L55" s="92">
        <v>0.2</v>
      </c>
      <c r="M55" s="85"/>
    </row>
    <row r="56" spans="1:13">
      <c r="A56" s="83">
        <v>50871966</v>
      </c>
      <c r="B56" s="83">
        <v>2</v>
      </c>
      <c r="C56" s="91">
        <v>12</v>
      </c>
      <c r="D56" s="91">
        <v>1.5409999999999999</v>
      </c>
      <c r="E56" s="91">
        <v>4.2000000000000003E-2</v>
      </c>
      <c r="F56" s="84"/>
      <c r="G56" s="92">
        <v>3.3</v>
      </c>
      <c r="H56" s="92">
        <v>14.984999999999999</v>
      </c>
      <c r="I56" s="92">
        <v>0.108</v>
      </c>
      <c r="J56" s="92">
        <v>0.9</v>
      </c>
      <c r="K56" s="92">
        <v>32.44</v>
      </c>
      <c r="L56" s="92">
        <v>0.18</v>
      </c>
      <c r="M56" s="85"/>
    </row>
    <row r="57" spans="1:13">
      <c r="A57" s="83">
        <v>50864705</v>
      </c>
      <c r="B57" s="83">
        <v>2</v>
      </c>
      <c r="C57" s="91">
        <v>12.5</v>
      </c>
      <c r="D57" s="91">
        <v>4.4240000000000004</v>
      </c>
      <c r="E57" s="91">
        <v>0.05</v>
      </c>
      <c r="F57" s="84"/>
      <c r="G57" s="92">
        <v>1.4</v>
      </c>
      <c r="H57" s="92">
        <v>18.966000000000001</v>
      </c>
      <c r="I57" s="92">
        <v>8.7999999999999995E-2</v>
      </c>
      <c r="J57" s="92">
        <v>0.99</v>
      </c>
      <c r="K57" s="92">
        <v>28.66</v>
      </c>
      <c r="L57" s="92">
        <v>0.19</v>
      </c>
      <c r="M57" s="85"/>
    </row>
    <row r="58" spans="1:13">
      <c r="A58" s="83"/>
      <c r="B58" s="83"/>
      <c r="C58" s="93">
        <f>AVERAGE(C3:C57)</f>
        <v>5.2672727272727258</v>
      </c>
      <c r="D58" s="93">
        <f t="shared" ref="D58:I58" si="0">AVERAGE(D3:D57)</f>
        <v>13.130545454545461</v>
      </c>
      <c r="E58" s="93">
        <f t="shared" si="0"/>
        <v>9.236363636363637E-2</v>
      </c>
      <c r="F58" s="84"/>
      <c r="G58" s="94">
        <f t="shared" si="0"/>
        <v>2.0763636363636366</v>
      </c>
      <c r="H58" s="94">
        <f t="shared" si="0"/>
        <v>24.289836363636358</v>
      </c>
      <c r="I58" s="94">
        <f t="shared" si="0"/>
        <v>0.14356363636363637</v>
      </c>
      <c r="J58" s="92">
        <v>1.29</v>
      </c>
      <c r="K58" s="92">
        <v>27.65</v>
      </c>
      <c r="L58" s="92">
        <v>0.22</v>
      </c>
      <c r="M58" s="85"/>
    </row>
    <row r="59" spans="1:13">
      <c r="A59" s="83"/>
      <c r="B59" s="83"/>
      <c r="C59" s="95">
        <f>STDEV(C3:C57)</f>
        <v>3.1709359843483176</v>
      </c>
      <c r="D59" s="95">
        <f t="shared" ref="D59:I59" si="1">STDEV(D3:D57)</f>
        <v>9.6990596543402585</v>
      </c>
      <c r="E59" s="95">
        <f t="shared" si="1"/>
        <v>4.5347776962281997E-2</v>
      </c>
      <c r="F59" s="84"/>
      <c r="G59" s="96">
        <f t="shared" si="1"/>
        <v>0.92033883381261672</v>
      </c>
      <c r="H59" s="96">
        <f t="shared" si="1"/>
        <v>9.0804656610151699</v>
      </c>
      <c r="I59" s="96">
        <f t="shared" si="1"/>
        <v>4.7992577989596899E-2</v>
      </c>
      <c r="J59" s="92">
        <v>0.9</v>
      </c>
      <c r="K59" s="92">
        <v>31.49</v>
      </c>
      <c r="L59" s="92">
        <v>0.15</v>
      </c>
      <c r="M59" s="85"/>
    </row>
    <row r="60" spans="1:13">
      <c r="A60" s="83"/>
      <c r="B60" s="83"/>
      <c r="C60" s="91"/>
      <c r="D60" s="91"/>
      <c r="E60" s="91"/>
      <c r="F60" s="84"/>
      <c r="G60" s="92">
        <f>MIN(G3:G57)</f>
        <v>1</v>
      </c>
      <c r="H60" s="92">
        <f t="shared" ref="H60:I60" si="2">MIN(H3:H57)</f>
        <v>11.465</v>
      </c>
      <c r="I60" s="92">
        <f t="shared" si="2"/>
        <v>7.4999999999999997E-2</v>
      </c>
      <c r="J60" s="92">
        <v>0.99</v>
      </c>
      <c r="K60" s="92">
        <v>32.44</v>
      </c>
      <c r="L60" s="92">
        <v>0.2</v>
      </c>
      <c r="M60" s="85"/>
    </row>
    <row r="61" spans="1:13">
      <c r="A61" s="83"/>
      <c r="B61" s="83"/>
      <c r="C61" s="91"/>
      <c r="D61" s="91"/>
      <c r="E61" s="91"/>
      <c r="F61" s="84"/>
      <c r="G61" s="92">
        <f>MAX(G3:G57)</f>
        <v>4.3</v>
      </c>
      <c r="H61" s="92">
        <f t="shared" ref="H61:I61" si="3">MAX(H3:H57)</f>
        <v>46.725000000000001</v>
      </c>
      <c r="I61" s="92">
        <f t="shared" si="3"/>
        <v>0.26</v>
      </c>
      <c r="J61" s="92">
        <v>0.9</v>
      </c>
      <c r="K61" s="92">
        <v>22</v>
      </c>
      <c r="L61" s="92">
        <v>0.15</v>
      </c>
      <c r="M61" s="85"/>
    </row>
    <row r="62" spans="1:13">
      <c r="A62" s="83"/>
      <c r="B62" s="83"/>
      <c r="C62" s="91"/>
      <c r="D62" s="91"/>
      <c r="E62" s="91"/>
      <c r="F62" s="84"/>
      <c r="G62" s="92"/>
      <c r="H62" s="92"/>
      <c r="I62" s="92"/>
      <c r="J62" s="92">
        <v>0.99</v>
      </c>
      <c r="K62" s="92">
        <v>23</v>
      </c>
      <c r="L62" s="92">
        <v>0.2</v>
      </c>
      <c r="M62" s="85"/>
    </row>
    <row r="63" spans="1:13">
      <c r="A63" s="83"/>
      <c r="B63" s="83"/>
      <c r="C63" s="91"/>
      <c r="D63" s="91"/>
      <c r="E63" s="91"/>
      <c r="F63" s="84"/>
      <c r="G63" s="92"/>
      <c r="H63" s="92"/>
      <c r="I63" s="92"/>
      <c r="J63" s="92">
        <v>0.99</v>
      </c>
      <c r="K63" s="92">
        <v>27.65</v>
      </c>
      <c r="L63" s="92">
        <v>0.16</v>
      </c>
      <c r="M63" s="85"/>
    </row>
    <row r="64" spans="1:13">
      <c r="A64" s="83"/>
      <c r="B64" s="83"/>
      <c r="C64" s="91"/>
      <c r="D64" s="91"/>
      <c r="E64" s="91"/>
      <c r="F64" s="84"/>
      <c r="G64" s="92"/>
      <c r="H64" s="92"/>
      <c r="I64" s="92"/>
      <c r="J64" s="92">
        <v>0.89</v>
      </c>
      <c r="K64" s="92">
        <v>22.65</v>
      </c>
      <c r="L64" s="92">
        <v>0.17</v>
      </c>
      <c r="M64" s="85"/>
    </row>
    <row r="65" spans="1:13">
      <c r="A65" s="83"/>
      <c r="B65" s="83"/>
      <c r="C65" s="91"/>
      <c r="D65" s="91"/>
      <c r="E65" s="91"/>
      <c r="F65" s="84"/>
      <c r="G65" s="92"/>
      <c r="H65" s="92"/>
      <c r="I65" s="92"/>
      <c r="J65" s="92">
        <v>1.35</v>
      </c>
      <c r="K65" s="92">
        <v>24.22</v>
      </c>
      <c r="L65" s="92">
        <v>0.19</v>
      </c>
      <c r="M65" s="85"/>
    </row>
    <row r="66" spans="1:13">
      <c r="A66" s="83"/>
      <c r="B66" s="83"/>
      <c r="C66" s="91"/>
      <c r="D66" s="91"/>
      <c r="E66" s="91"/>
      <c r="F66" s="84"/>
      <c r="G66" s="92"/>
      <c r="H66" s="92"/>
      <c r="I66" s="92"/>
      <c r="J66" s="92">
        <v>0.89</v>
      </c>
      <c r="K66" s="92">
        <v>27.32</v>
      </c>
      <c r="L66" s="92">
        <v>0.14000000000000001</v>
      </c>
      <c r="M66" s="85"/>
    </row>
    <row r="67" spans="1:13">
      <c r="A67" s="83"/>
      <c r="B67" s="83"/>
      <c r="C67" s="91"/>
      <c r="D67" s="91"/>
      <c r="E67" s="91"/>
      <c r="F67" s="84"/>
      <c r="G67" s="92"/>
      <c r="H67" s="92"/>
      <c r="I67" s="92"/>
      <c r="J67" s="92">
        <v>1.35</v>
      </c>
      <c r="K67" s="92">
        <v>29.05</v>
      </c>
      <c r="L67" s="92">
        <v>0.15</v>
      </c>
      <c r="M67" s="85"/>
    </row>
    <row r="68" spans="1:13">
      <c r="A68" s="83"/>
      <c r="B68" s="83"/>
      <c r="C68" s="91"/>
      <c r="D68" s="91"/>
      <c r="E68" s="91"/>
      <c r="F68" s="84"/>
      <c r="G68" s="92"/>
      <c r="H68" s="92"/>
      <c r="I68" s="92"/>
      <c r="J68" s="92">
        <v>1.29</v>
      </c>
      <c r="K68" s="92">
        <v>33.229999999999997</v>
      </c>
      <c r="L68" s="92">
        <v>0.2</v>
      </c>
      <c r="M68" s="85"/>
    </row>
    <row r="69" spans="1:13">
      <c r="A69" s="83"/>
      <c r="B69" s="83"/>
      <c r="C69" s="91"/>
      <c r="D69" s="91"/>
      <c r="E69" s="91"/>
      <c r="F69" s="84"/>
      <c r="G69" s="92"/>
      <c r="H69" s="92"/>
      <c r="I69" s="92"/>
      <c r="J69" s="92">
        <v>1.24</v>
      </c>
      <c r="K69" s="92">
        <v>29.12</v>
      </c>
      <c r="L69" s="92">
        <v>0.2</v>
      </c>
      <c r="M69" s="85"/>
    </row>
    <row r="70" spans="1:13">
      <c r="A70" s="83"/>
      <c r="B70" s="83"/>
      <c r="C70" s="91"/>
      <c r="D70" s="91"/>
      <c r="E70" s="91"/>
      <c r="F70" s="84"/>
      <c r="G70" s="92"/>
      <c r="H70" s="92"/>
      <c r="I70" s="92"/>
      <c r="J70" s="92">
        <v>1.45</v>
      </c>
      <c r="K70" s="92">
        <v>28.16</v>
      </c>
      <c r="L70" s="92">
        <v>0.19</v>
      </c>
      <c r="M70" s="85"/>
    </row>
    <row r="71" spans="1:13">
      <c r="A71" s="83"/>
      <c r="B71" s="83"/>
      <c r="C71" s="91"/>
      <c r="D71" s="91"/>
      <c r="E71" s="91"/>
      <c r="F71" s="84"/>
      <c r="G71" s="92"/>
      <c r="H71" s="92"/>
      <c r="I71" s="92"/>
      <c r="J71" s="92">
        <v>1.65</v>
      </c>
      <c r="K71" s="92">
        <v>27.22</v>
      </c>
      <c r="L71" s="92">
        <v>0.2</v>
      </c>
      <c r="M71" s="85"/>
    </row>
    <row r="72" spans="1:13">
      <c r="A72" s="83"/>
      <c r="B72" s="83"/>
      <c r="C72" s="91"/>
      <c r="D72" s="91"/>
      <c r="E72" s="91"/>
      <c r="F72" s="84"/>
      <c r="G72" s="92"/>
      <c r="H72" s="92"/>
      <c r="I72" s="92"/>
      <c r="J72" s="92">
        <v>1.65</v>
      </c>
      <c r="K72" s="92">
        <v>22.34</v>
      </c>
      <c r="L72" s="92">
        <v>0.16</v>
      </c>
      <c r="M72" s="85"/>
    </row>
    <row r="73" spans="1:13">
      <c r="A73" s="83"/>
      <c r="B73" s="83"/>
      <c r="C73" s="91"/>
      <c r="D73" s="91"/>
      <c r="E73" s="91"/>
      <c r="F73" s="84"/>
      <c r="G73" s="92"/>
      <c r="H73" s="92"/>
      <c r="I73" s="92"/>
      <c r="J73" s="92">
        <v>1.1100000000000001</v>
      </c>
      <c r="K73" s="92">
        <v>23.64</v>
      </c>
      <c r="L73" s="92">
        <v>0.17</v>
      </c>
      <c r="M73" s="85"/>
    </row>
    <row r="74" spans="1:13">
      <c r="A74" s="83"/>
      <c r="B74" s="83"/>
      <c r="C74" s="91"/>
      <c r="D74" s="91"/>
      <c r="E74" s="91"/>
      <c r="F74" s="84"/>
      <c r="G74" s="92"/>
      <c r="H74" s="92"/>
      <c r="I74" s="92"/>
      <c r="J74" s="92">
        <v>0.88</v>
      </c>
      <c r="K74" s="92">
        <v>27.59</v>
      </c>
      <c r="L74" s="92">
        <v>0.19</v>
      </c>
      <c r="M74" s="85"/>
    </row>
    <row r="75" spans="1:13">
      <c r="A75" s="83"/>
      <c r="B75" s="83"/>
      <c r="C75" s="91"/>
      <c r="D75" s="91"/>
      <c r="E75" s="91"/>
      <c r="F75" s="84"/>
      <c r="G75" s="92"/>
      <c r="H75" s="92"/>
      <c r="I75" s="92"/>
      <c r="J75" s="92">
        <v>0.94</v>
      </c>
      <c r="K75" s="92">
        <v>31.22</v>
      </c>
      <c r="L75" s="92">
        <v>0.14000000000000001</v>
      </c>
      <c r="M75" s="85"/>
    </row>
    <row r="76" spans="1:13">
      <c r="A76" s="83"/>
      <c r="B76" s="83"/>
      <c r="C76" s="91"/>
      <c r="D76" s="91"/>
      <c r="E76" s="91"/>
      <c r="F76" s="84"/>
      <c r="G76" s="92"/>
      <c r="H76" s="92"/>
      <c r="I76" s="92"/>
      <c r="J76" s="92">
        <v>1.21</v>
      </c>
      <c r="K76" s="92">
        <v>21.6</v>
      </c>
      <c r="L76" s="92">
        <v>0.15</v>
      </c>
      <c r="M76" s="85"/>
    </row>
    <row r="77" spans="1:13">
      <c r="A77" s="83"/>
      <c r="B77" s="83"/>
      <c r="C77" s="91"/>
      <c r="D77" s="91"/>
      <c r="E77" s="91"/>
      <c r="F77" s="84"/>
      <c r="G77" s="92"/>
      <c r="H77" s="92"/>
      <c r="I77" s="92"/>
      <c r="J77" s="92">
        <v>1.31</v>
      </c>
      <c r="K77" s="92">
        <v>22</v>
      </c>
      <c r="L77" s="92">
        <v>0.2</v>
      </c>
      <c r="M77" s="85"/>
    </row>
    <row r="78" spans="1:13">
      <c r="A78" s="83"/>
      <c r="B78" s="83"/>
      <c r="C78" s="91"/>
      <c r="D78" s="91"/>
      <c r="E78" s="91"/>
      <c r="F78" s="84"/>
      <c r="G78" s="92"/>
      <c r="H78" s="92"/>
      <c r="I78" s="92"/>
      <c r="J78" s="92">
        <v>0.76</v>
      </c>
      <c r="K78" s="92">
        <v>21.33</v>
      </c>
      <c r="L78" s="92">
        <v>0.2</v>
      </c>
      <c r="M78" s="85"/>
    </row>
    <row r="79" spans="1:13">
      <c r="A79" s="83"/>
      <c r="B79" s="83"/>
      <c r="C79" s="91"/>
      <c r="D79" s="91"/>
      <c r="E79" s="91"/>
      <c r="F79" s="84"/>
      <c r="G79" s="92"/>
      <c r="H79" s="92"/>
      <c r="I79" s="92"/>
      <c r="J79" s="92">
        <v>0.9</v>
      </c>
      <c r="K79" s="92">
        <v>26.33</v>
      </c>
      <c r="L79" s="92">
        <v>0.16</v>
      </c>
      <c r="M79" s="85"/>
    </row>
    <row r="80" spans="1:13">
      <c r="A80" s="83"/>
      <c r="B80" s="83"/>
      <c r="C80" s="91"/>
      <c r="D80" s="91"/>
      <c r="E80" s="91"/>
      <c r="F80" s="84"/>
      <c r="G80" s="92"/>
      <c r="H80" s="92"/>
      <c r="I80" s="92"/>
      <c r="J80" s="92">
        <v>0.99</v>
      </c>
      <c r="K80" s="92">
        <v>29.35</v>
      </c>
      <c r="L80" s="92">
        <v>0.15</v>
      </c>
      <c r="M80" s="85"/>
    </row>
    <row r="81" spans="1:13">
      <c r="A81" s="83"/>
      <c r="B81" s="83"/>
      <c r="C81" s="91"/>
      <c r="D81" s="91"/>
      <c r="E81" s="91"/>
      <c r="F81" s="84"/>
      <c r="G81" s="92"/>
      <c r="H81" s="92"/>
      <c r="I81" s="92"/>
      <c r="J81" s="92">
        <v>1.23</v>
      </c>
      <c r="K81" s="92">
        <v>19.23</v>
      </c>
      <c r="L81" s="92">
        <v>0.14000000000000001</v>
      </c>
      <c r="M81" s="85"/>
    </row>
    <row r="82" spans="1:13">
      <c r="A82" s="83"/>
      <c r="B82" s="83"/>
      <c r="C82" s="91"/>
      <c r="D82" s="91"/>
      <c r="E82" s="91"/>
      <c r="F82" s="84"/>
      <c r="G82" s="92"/>
      <c r="H82" s="92"/>
      <c r="I82" s="92"/>
      <c r="J82" s="92">
        <v>1.21</v>
      </c>
      <c r="K82" s="92">
        <v>19.89</v>
      </c>
      <c r="L82" s="92">
        <v>0.15</v>
      </c>
      <c r="M82" s="85"/>
    </row>
    <row r="83" spans="1:13">
      <c r="A83" s="83"/>
      <c r="B83" s="83"/>
      <c r="C83" s="91"/>
      <c r="D83" s="91"/>
      <c r="E83" s="91"/>
      <c r="F83" s="84"/>
      <c r="G83" s="92"/>
      <c r="H83" s="92"/>
      <c r="I83" s="92"/>
      <c r="J83" s="92">
        <v>1.01</v>
      </c>
      <c r="K83" s="92">
        <v>21</v>
      </c>
      <c r="L83" s="92">
        <v>0.2</v>
      </c>
      <c r="M83" s="85"/>
    </row>
    <row r="84" spans="1:13">
      <c r="A84" s="83"/>
      <c r="B84" s="83"/>
      <c r="C84" s="91"/>
      <c r="D84" s="91"/>
      <c r="E84" s="91"/>
      <c r="F84" s="84"/>
      <c r="G84" s="92"/>
      <c r="H84" s="92"/>
      <c r="I84" s="92"/>
      <c r="J84" s="92">
        <v>0.99</v>
      </c>
      <c r="K84" s="92">
        <v>21.9</v>
      </c>
      <c r="L84" s="92">
        <v>0.2</v>
      </c>
      <c r="M84" s="85"/>
    </row>
    <row r="85" spans="1:13">
      <c r="A85" s="83"/>
      <c r="B85" s="83"/>
      <c r="C85" s="91"/>
      <c r="D85" s="91"/>
      <c r="E85" s="91"/>
      <c r="F85" s="84"/>
      <c r="G85" s="92"/>
      <c r="H85" s="92"/>
      <c r="I85" s="92"/>
      <c r="J85" s="92">
        <v>1.23</v>
      </c>
      <c r="K85" s="92">
        <v>23.99</v>
      </c>
      <c r="L85" s="92">
        <v>0.2</v>
      </c>
      <c r="M85" s="85"/>
    </row>
    <row r="86" spans="1:13">
      <c r="A86" s="83"/>
      <c r="B86" s="83"/>
      <c r="C86" s="91"/>
      <c r="D86" s="91"/>
      <c r="E86" s="91"/>
      <c r="F86" s="84"/>
      <c r="G86" s="92"/>
      <c r="H86" s="92"/>
      <c r="I86" s="92"/>
      <c r="J86" s="92">
        <v>1.21</v>
      </c>
      <c r="K86" s="92">
        <v>27.59</v>
      </c>
      <c r="L86" s="92">
        <v>0.19</v>
      </c>
      <c r="M86" s="85"/>
    </row>
    <row r="87" spans="1:13">
      <c r="A87" s="83"/>
      <c r="B87" s="83"/>
      <c r="C87" s="91"/>
      <c r="D87" s="91"/>
      <c r="E87" s="91"/>
      <c r="F87" s="84"/>
      <c r="G87" s="92"/>
      <c r="H87" s="92"/>
      <c r="I87" s="92"/>
      <c r="J87" s="92">
        <v>1.01</v>
      </c>
      <c r="K87" s="92">
        <v>30.11</v>
      </c>
      <c r="L87" s="92">
        <v>0.15</v>
      </c>
      <c r="M87" s="85"/>
    </row>
    <row r="88" spans="1:13">
      <c r="A88" s="83"/>
      <c r="B88" s="83"/>
      <c r="C88" s="91"/>
      <c r="D88" s="91"/>
      <c r="E88" s="91"/>
      <c r="F88" s="84"/>
      <c r="G88" s="92"/>
      <c r="H88" s="92"/>
      <c r="I88" s="92"/>
      <c r="J88" s="92">
        <v>0.99</v>
      </c>
      <c r="K88" s="92">
        <v>18</v>
      </c>
      <c r="L88" s="92">
        <v>0.2</v>
      </c>
      <c r="M88" s="85"/>
    </row>
    <row r="89" spans="1:13">
      <c r="A89" s="83"/>
      <c r="B89" s="83"/>
      <c r="C89" s="91"/>
      <c r="D89" s="91"/>
      <c r="E89" s="91"/>
      <c r="F89" s="84"/>
      <c r="G89" s="92"/>
      <c r="H89" s="92"/>
      <c r="I89" s="92"/>
      <c r="J89" s="92">
        <v>1.66</v>
      </c>
      <c r="K89" s="92">
        <v>31.49</v>
      </c>
      <c r="L89" s="92">
        <v>0.2</v>
      </c>
      <c r="M89" s="85"/>
    </row>
    <row r="90" spans="1:13">
      <c r="A90" s="83"/>
      <c r="B90" s="83"/>
      <c r="C90" s="91"/>
      <c r="D90" s="91"/>
      <c r="E90" s="91"/>
      <c r="F90" s="84"/>
      <c r="G90" s="92"/>
      <c r="H90" s="92"/>
      <c r="I90" s="92"/>
      <c r="J90" s="92">
        <v>1.99</v>
      </c>
      <c r="K90" s="92">
        <v>32.44</v>
      </c>
      <c r="L90" s="92">
        <v>0.16</v>
      </c>
      <c r="M90" s="85"/>
    </row>
    <row r="91" spans="1:13">
      <c r="A91" s="83"/>
      <c r="B91" s="83"/>
      <c r="C91" s="91"/>
      <c r="D91" s="91"/>
      <c r="E91" s="91"/>
      <c r="F91" s="84"/>
      <c r="G91" s="92"/>
      <c r="H91" s="92"/>
      <c r="I91" s="92"/>
      <c r="J91" s="92">
        <v>1.23</v>
      </c>
      <c r="K91" s="92">
        <v>28.66</v>
      </c>
      <c r="L91" s="92">
        <v>0.17</v>
      </c>
      <c r="M91" s="85"/>
    </row>
    <row r="92" spans="1:13">
      <c r="A92" s="83"/>
      <c r="B92" s="83"/>
      <c r="C92" s="91"/>
      <c r="D92" s="91"/>
      <c r="E92" s="91"/>
      <c r="F92" s="84"/>
      <c r="G92" s="92"/>
      <c r="H92" s="92"/>
      <c r="I92" s="92"/>
      <c r="J92" s="92">
        <v>1.21</v>
      </c>
      <c r="K92" s="92">
        <v>27.65</v>
      </c>
      <c r="L92" s="92">
        <v>0.19</v>
      </c>
      <c r="M92" s="85"/>
    </row>
    <row r="93" spans="1:13">
      <c r="A93" s="83"/>
      <c r="B93" s="83"/>
      <c r="C93" s="91"/>
      <c r="D93" s="91"/>
      <c r="E93" s="91"/>
      <c r="F93" s="84"/>
      <c r="G93" s="92"/>
      <c r="H93" s="92"/>
      <c r="I93" s="92"/>
      <c r="J93" s="92">
        <v>1.01</v>
      </c>
      <c r="K93" s="92">
        <v>24.22</v>
      </c>
      <c r="L93" s="92">
        <v>0.14000000000000001</v>
      </c>
      <c r="M93" s="85"/>
    </row>
    <row r="94" spans="1:13">
      <c r="A94" s="83"/>
      <c r="B94" s="83"/>
      <c r="C94" s="91"/>
      <c r="D94" s="91"/>
      <c r="E94" s="91"/>
      <c r="F94" s="84"/>
      <c r="G94" s="92"/>
      <c r="H94" s="92"/>
      <c r="I94" s="92"/>
      <c r="J94" s="92">
        <v>0.99</v>
      </c>
      <c r="K94" s="92">
        <v>26.22</v>
      </c>
      <c r="L94" s="92">
        <v>0.15</v>
      </c>
      <c r="M94" s="85"/>
    </row>
    <row r="95" spans="1:13">
      <c r="A95" s="83"/>
      <c r="B95" s="83"/>
      <c r="C95" s="91"/>
      <c r="D95" s="91"/>
      <c r="E95" s="91"/>
      <c r="F95" s="84"/>
      <c r="G95" s="92"/>
      <c r="H95" s="92"/>
      <c r="I95" s="92"/>
      <c r="J95" s="92">
        <v>1.35</v>
      </c>
      <c r="K95" s="92">
        <v>28</v>
      </c>
      <c r="L95" s="92">
        <v>0.2</v>
      </c>
      <c r="M95" s="85"/>
    </row>
    <row r="96" spans="1:13">
      <c r="A96" s="83"/>
      <c r="B96" s="83"/>
      <c r="C96" s="91"/>
      <c r="D96" s="91"/>
      <c r="E96" s="91"/>
      <c r="F96" s="84"/>
      <c r="G96" s="92"/>
      <c r="H96" s="92"/>
      <c r="I96" s="92"/>
      <c r="J96" s="92">
        <v>1.29</v>
      </c>
      <c r="K96" s="92">
        <v>28.16</v>
      </c>
      <c r="L96" s="92">
        <v>0.2</v>
      </c>
      <c r="M96" s="85"/>
    </row>
    <row r="97" spans="1:13">
      <c r="A97" s="83"/>
      <c r="B97" s="83"/>
      <c r="C97" s="91"/>
      <c r="D97" s="91"/>
      <c r="E97" s="91"/>
      <c r="F97" s="84"/>
      <c r="G97" s="92"/>
      <c r="H97" s="92"/>
      <c r="I97" s="92"/>
      <c r="J97" s="92">
        <v>1.24</v>
      </c>
      <c r="K97" s="92">
        <v>22.15</v>
      </c>
      <c r="L97" s="92">
        <v>0.19</v>
      </c>
      <c r="M97" s="85"/>
    </row>
    <row r="98" spans="1:13">
      <c r="A98" s="83"/>
      <c r="B98" s="83"/>
      <c r="C98" s="91"/>
      <c r="D98" s="91"/>
      <c r="E98" s="91"/>
      <c r="F98" s="84"/>
      <c r="G98" s="92"/>
      <c r="H98" s="92"/>
      <c r="I98" s="92"/>
      <c r="J98" s="92">
        <v>1.45</v>
      </c>
      <c r="K98" s="92">
        <v>18.5</v>
      </c>
      <c r="L98" s="92">
        <v>0.2</v>
      </c>
      <c r="M98" s="85"/>
    </row>
    <row r="99" spans="1:13">
      <c r="A99" s="83"/>
      <c r="B99" s="83"/>
      <c r="C99" s="91"/>
      <c r="D99" s="91"/>
      <c r="E99" s="91"/>
      <c r="F99" s="84"/>
      <c r="G99" s="92"/>
      <c r="H99" s="92"/>
      <c r="I99" s="92"/>
      <c r="J99" s="92">
        <v>1.65</v>
      </c>
      <c r="K99" s="92">
        <v>19.5</v>
      </c>
      <c r="L99" s="92">
        <v>0.16</v>
      </c>
      <c r="M99" s="85"/>
    </row>
    <row r="100" spans="1:13">
      <c r="A100" s="83"/>
      <c r="B100" s="83"/>
      <c r="C100" s="91"/>
      <c r="D100" s="91"/>
      <c r="E100" s="91"/>
      <c r="F100" s="84"/>
      <c r="G100" s="92"/>
      <c r="H100" s="92"/>
      <c r="I100" s="92"/>
      <c r="J100" s="92">
        <v>1.65</v>
      </c>
      <c r="K100" s="92">
        <v>20</v>
      </c>
      <c r="L100" s="92">
        <v>0.17</v>
      </c>
      <c r="M100" s="85"/>
    </row>
    <row r="101" spans="1:13">
      <c r="A101" s="83"/>
      <c r="B101" s="83"/>
      <c r="C101" s="91"/>
      <c r="D101" s="91"/>
      <c r="E101" s="91"/>
      <c r="F101" s="84"/>
      <c r="G101" s="92"/>
      <c r="H101" s="92"/>
      <c r="I101" s="92"/>
      <c r="J101" s="92">
        <v>1.1100000000000001</v>
      </c>
      <c r="K101" s="92">
        <v>24</v>
      </c>
      <c r="L101" s="92">
        <v>0.19</v>
      </c>
      <c r="M101" s="85"/>
    </row>
    <row r="102" spans="1:13">
      <c r="A102" s="83"/>
      <c r="B102" s="83"/>
      <c r="C102" s="91"/>
      <c r="D102" s="91"/>
      <c r="E102" s="91"/>
      <c r="F102" s="84"/>
      <c r="G102" s="92"/>
      <c r="H102" s="92"/>
      <c r="I102" s="92"/>
      <c r="J102" s="92">
        <v>0.88</v>
      </c>
      <c r="K102" s="92">
        <v>23.29</v>
      </c>
      <c r="L102" s="92">
        <v>0.14000000000000001</v>
      </c>
      <c r="M102" s="85"/>
    </row>
    <row r="103" spans="1:13">
      <c r="A103" s="83"/>
      <c r="B103" s="83"/>
      <c r="C103" s="91"/>
      <c r="D103" s="91"/>
      <c r="E103" s="91"/>
      <c r="F103" s="84"/>
      <c r="G103" s="92"/>
      <c r="H103" s="92"/>
      <c r="I103" s="92"/>
      <c r="J103" s="92">
        <v>0.94</v>
      </c>
      <c r="K103" s="92">
        <v>23.22</v>
      </c>
      <c r="L103" s="92">
        <v>0.19</v>
      </c>
      <c r="M103" s="85"/>
    </row>
    <row r="104" spans="1:13">
      <c r="A104" s="83"/>
      <c r="B104" s="83"/>
      <c r="C104" s="91"/>
      <c r="D104" s="91"/>
      <c r="E104" s="91"/>
      <c r="F104" s="84"/>
      <c r="G104" s="92"/>
      <c r="H104" s="92"/>
      <c r="I104" s="92"/>
      <c r="J104" s="92">
        <v>0.76</v>
      </c>
      <c r="K104" s="92">
        <v>32.5</v>
      </c>
      <c r="L104" s="92">
        <v>0.2</v>
      </c>
      <c r="M104" s="85"/>
    </row>
    <row r="105" spans="1:13">
      <c r="A105" s="83"/>
      <c r="B105" s="83"/>
      <c r="C105" s="91"/>
      <c r="D105" s="91"/>
      <c r="E105" s="91"/>
      <c r="F105" s="84"/>
      <c r="G105" s="92"/>
      <c r="H105" s="92"/>
      <c r="I105" s="92"/>
      <c r="J105" s="94">
        <f>AVERAGE(J3:J104)</f>
        <v>1.2155882352941179</v>
      </c>
      <c r="K105" s="94">
        <f t="shared" ref="K105:L105" si="4">AVERAGE(K3:K104)</f>
        <v>27.28627450980391</v>
      </c>
      <c r="L105" s="94">
        <f t="shared" si="4"/>
        <v>0.17578431372549019</v>
      </c>
      <c r="M105" s="85"/>
    </row>
    <row r="106" spans="1:13">
      <c r="A106" s="83"/>
      <c r="B106" s="83"/>
      <c r="C106" s="91"/>
      <c r="D106" s="91"/>
      <c r="E106" s="91"/>
      <c r="F106" s="84"/>
      <c r="G106" s="92"/>
      <c r="H106" s="92"/>
      <c r="I106" s="92"/>
      <c r="J106" s="96">
        <f>STDEV(J3:J104)</f>
        <v>0.37320547131656195</v>
      </c>
      <c r="K106" s="96">
        <f t="shared" ref="K106:L106" si="5">STDEV(K3:K104)</f>
        <v>4.8184936476880162</v>
      </c>
      <c r="L106" s="96">
        <f t="shared" si="5"/>
        <v>2.6229613470115869E-2</v>
      </c>
      <c r="M106" s="85"/>
    </row>
    <row r="107" spans="1:13">
      <c r="A107" s="83"/>
      <c r="B107" s="83"/>
      <c r="C107" s="91"/>
      <c r="D107" s="91"/>
      <c r="E107" s="91"/>
      <c r="F107" s="84"/>
      <c r="G107" s="92"/>
      <c r="H107" s="92"/>
      <c r="I107" s="92"/>
      <c r="J107" s="92">
        <f>MIN(J3:J104)</f>
        <v>0.76</v>
      </c>
      <c r="K107" s="92">
        <f t="shared" ref="K107:L107" si="6">MIN(K3:K104)</f>
        <v>17.22</v>
      </c>
      <c r="L107" s="92">
        <f t="shared" si="6"/>
        <v>0.11</v>
      </c>
      <c r="M107" s="85"/>
    </row>
    <row r="108" spans="1:13">
      <c r="A108" s="83"/>
      <c r="B108" s="83"/>
      <c r="C108" s="91"/>
      <c r="D108" s="91"/>
      <c r="E108" s="91"/>
      <c r="F108" s="84"/>
      <c r="G108" s="92"/>
      <c r="H108" s="92"/>
      <c r="I108" s="92"/>
      <c r="J108" s="92">
        <f>MAX(J3:J104)</f>
        <v>2.2000000000000002</v>
      </c>
      <c r="K108" s="92">
        <f t="shared" ref="K108:L108" si="7">MAX(K3:K104)</f>
        <v>40.119999999999997</v>
      </c>
      <c r="L108" s="92">
        <f t="shared" si="7"/>
        <v>0.23</v>
      </c>
      <c r="M108" s="85"/>
    </row>
    <row r="109" spans="1:13">
      <c r="A109" s="83"/>
      <c r="B109" s="83"/>
      <c r="C109" s="91"/>
      <c r="D109" s="91"/>
      <c r="E109" s="91"/>
      <c r="F109" s="84"/>
      <c r="G109" s="92"/>
      <c r="H109" s="92"/>
      <c r="I109" s="92"/>
      <c r="J109" s="92"/>
      <c r="K109" s="92"/>
      <c r="L109" s="92"/>
      <c r="M109" s="85"/>
    </row>
  </sheetData>
  <mergeCells count="3">
    <mergeCell ref="C1:E1"/>
    <mergeCell ref="G1:I1"/>
    <mergeCell ref="J1:L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64"/>
  <sheetViews>
    <sheetView topLeftCell="N1" workbookViewId="0">
      <selection activeCell="V63" sqref="V63"/>
    </sheetView>
  </sheetViews>
  <sheetFormatPr defaultRowHeight="16.5"/>
  <cols>
    <col min="4" max="4" width="16.625" customWidth="1"/>
    <col min="10" max="10" width="16.5" customWidth="1"/>
    <col min="16" max="16" width="16.75" customWidth="1"/>
    <col min="21" max="21" width="17.5" customWidth="1"/>
    <col min="22" max="22" width="16.125" customWidth="1"/>
    <col min="28" max="28" width="16.875" customWidth="1"/>
  </cols>
  <sheetData>
    <row r="2" spans="1:30">
      <c r="G2" s="191" t="s">
        <v>220</v>
      </c>
      <c r="H2" s="191"/>
      <c r="I2" s="191"/>
      <c r="J2" s="191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</row>
    <row r="3" spans="1:30">
      <c r="A3" t="s">
        <v>224</v>
      </c>
      <c r="D3" t="s">
        <v>234</v>
      </c>
      <c r="G3" t="s">
        <v>224</v>
      </c>
      <c r="J3" t="s">
        <v>234</v>
      </c>
      <c r="M3" t="s">
        <v>224</v>
      </c>
      <c r="P3" t="s">
        <v>241</v>
      </c>
      <c r="S3" t="s">
        <v>224</v>
      </c>
      <c r="V3" t="s">
        <v>241</v>
      </c>
      <c r="Y3" t="s">
        <v>224</v>
      </c>
      <c r="AB3" t="s">
        <v>241</v>
      </c>
    </row>
    <row r="4" spans="1:30" ht="27.75" thickBot="1">
      <c r="A4" s="61" t="s">
        <v>4</v>
      </c>
      <c r="D4" s="61" t="s">
        <v>4</v>
      </c>
      <c r="G4" s="53" t="s">
        <v>6</v>
      </c>
      <c r="J4" s="53" t="s">
        <v>6</v>
      </c>
      <c r="M4" s="54" t="s">
        <v>125</v>
      </c>
      <c r="P4" s="54" t="s">
        <v>125</v>
      </c>
      <c r="S4" s="53" t="s">
        <v>205</v>
      </c>
      <c r="V4" s="53" t="s">
        <v>205</v>
      </c>
      <c r="Y4" s="53" t="s">
        <v>206</v>
      </c>
      <c r="AB4" s="53" t="s">
        <v>206</v>
      </c>
    </row>
    <row r="5" spans="1:30">
      <c r="A5" s="75"/>
      <c r="B5" s="75" t="s">
        <v>232</v>
      </c>
      <c r="C5" s="75" t="s">
        <v>233</v>
      </c>
      <c r="D5" s="75"/>
      <c r="E5" s="75" t="s">
        <v>232</v>
      </c>
      <c r="F5" s="75" t="s">
        <v>233</v>
      </c>
      <c r="G5" s="75"/>
      <c r="H5" s="75" t="s">
        <v>232</v>
      </c>
      <c r="I5" s="75" t="s">
        <v>233</v>
      </c>
      <c r="J5" s="75"/>
      <c r="K5" s="75" t="s">
        <v>232</v>
      </c>
      <c r="L5" s="75" t="s">
        <v>233</v>
      </c>
      <c r="M5" s="75"/>
      <c r="N5" s="75" t="s">
        <v>232</v>
      </c>
      <c r="O5" s="75" t="s">
        <v>233</v>
      </c>
      <c r="P5" s="75"/>
      <c r="Q5" s="75" t="s">
        <v>232</v>
      </c>
      <c r="R5" s="75" t="s">
        <v>233</v>
      </c>
      <c r="S5" s="75"/>
      <c r="T5" s="75" t="s">
        <v>232</v>
      </c>
      <c r="U5" s="75" t="s">
        <v>233</v>
      </c>
      <c r="V5" s="75"/>
      <c r="W5" s="75" t="s">
        <v>232</v>
      </c>
      <c r="X5" s="75" t="s">
        <v>233</v>
      </c>
      <c r="Y5" s="75"/>
      <c r="Z5" s="75" t="s">
        <v>232</v>
      </c>
      <c r="AA5" s="75" t="s">
        <v>233</v>
      </c>
      <c r="AB5" s="75"/>
      <c r="AC5" s="75" t="s">
        <v>232</v>
      </c>
      <c r="AD5" s="75" t="s">
        <v>233</v>
      </c>
    </row>
    <row r="6" spans="1:30">
      <c r="A6" s="73" t="s">
        <v>225</v>
      </c>
      <c r="B6" s="73">
        <v>64.862745098039213</v>
      </c>
      <c r="C6" s="73">
        <v>59.569444444444443</v>
      </c>
      <c r="D6" s="73" t="s">
        <v>225</v>
      </c>
      <c r="E6" s="73">
        <v>64.862745098039213</v>
      </c>
      <c r="F6" s="73">
        <v>59.569444444444443</v>
      </c>
      <c r="G6" s="73" t="s">
        <v>225</v>
      </c>
      <c r="H6" s="73">
        <v>-0.74068627450980407</v>
      </c>
      <c r="I6" s="73">
        <v>-1.3833333333333333</v>
      </c>
      <c r="J6" s="73" t="s">
        <v>225</v>
      </c>
      <c r="K6" s="73">
        <v>-0.74068627450980407</v>
      </c>
      <c r="L6" s="73">
        <v>-1.3833333333333333</v>
      </c>
      <c r="M6" s="73" t="s">
        <v>225</v>
      </c>
      <c r="N6" s="73">
        <v>-0.32156862745098058</v>
      </c>
      <c r="O6" s="73">
        <v>-0.34749999999999986</v>
      </c>
      <c r="P6" s="73" t="s">
        <v>225</v>
      </c>
      <c r="Q6" s="73">
        <v>-0.32156862745098058</v>
      </c>
      <c r="R6" s="73">
        <v>-0.34749999999999986</v>
      </c>
      <c r="S6" s="73" t="s">
        <v>225</v>
      </c>
      <c r="T6" s="73">
        <v>0.54717647058823526</v>
      </c>
      <c r="U6" s="73">
        <v>0.5311527777777777</v>
      </c>
      <c r="V6" s="73" t="s">
        <v>225</v>
      </c>
      <c r="W6" s="73">
        <v>0.54717647058823526</v>
      </c>
      <c r="X6" s="73">
        <v>0.5311527777777777</v>
      </c>
      <c r="Y6" s="73" t="s">
        <v>225</v>
      </c>
      <c r="Z6" s="73">
        <v>0.3303921568627452</v>
      </c>
      <c r="AA6" s="73">
        <v>0.28833333333333339</v>
      </c>
      <c r="AB6" s="73" t="s">
        <v>225</v>
      </c>
      <c r="AC6" s="73">
        <v>0.3303921568627452</v>
      </c>
      <c r="AD6" s="73">
        <v>0.28833333333333339</v>
      </c>
    </row>
    <row r="7" spans="1:30">
      <c r="A7" s="73" t="s">
        <v>226</v>
      </c>
      <c r="B7" s="73">
        <v>70.33741021160921</v>
      </c>
      <c r="C7" s="73">
        <v>112.19229264475747</v>
      </c>
      <c r="D7" s="73" t="s">
        <v>226</v>
      </c>
      <c r="E7" s="73">
        <v>70.33741021160921</v>
      </c>
      <c r="F7" s="73">
        <v>112.19229264475747</v>
      </c>
      <c r="G7" s="73" t="s">
        <v>226</v>
      </c>
      <c r="H7" s="73">
        <v>6.0226104154533102</v>
      </c>
      <c r="I7" s="73">
        <v>8.8910035211267608</v>
      </c>
      <c r="J7" s="73" t="s">
        <v>226</v>
      </c>
      <c r="K7" s="73">
        <v>6.0226104154533102</v>
      </c>
      <c r="L7" s="73">
        <v>8.8910035211267608</v>
      </c>
      <c r="M7" s="73" t="s">
        <v>226</v>
      </c>
      <c r="N7" s="73">
        <v>4.0959891283245752E-2</v>
      </c>
      <c r="O7" s="73">
        <v>3.62894366197185E-2</v>
      </c>
      <c r="P7" s="73" t="s">
        <v>226</v>
      </c>
      <c r="Q7" s="73">
        <v>4.0959891283245752E-2</v>
      </c>
      <c r="R7" s="73">
        <v>3.62894366197185E-2</v>
      </c>
      <c r="S7" s="73" t="s">
        <v>226</v>
      </c>
      <c r="T7" s="73">
        <v>0.12029810716365746</v>
      </c>
      <c r="U7" s="73">
        <v>0.13800489182316125</v>
      </c>
      <c r="V7" s="73" t="s">
        <v>226</v>
      </c>
      <c r="W7" s="73">
        <v>0.12029810716365746</v>
      </c>
      <c r="X7" s="73">
        <v>0.13800489182316125</v>
      </c>
      <c r="Y7" s="73" t="s">
        <v>226</v>
      </c>
      <c r="Z7" s="73">
        <v>0.10367113181906429</v>
      </c>
      <c r="AA7" s="73">
        <v>8.7869154929577462E-2</v>
      </c>
      <c r="AB7" s="73" t="s">
        <v>226</v>
      </c>
      <c r="AC7" s="73">
        <v>0.10367113181906429</v>
      </c>
      <c r="AD7" s="73">
        <v>8.7869154929577462E-2</v>
      </c>
    </row>
    <row r="8" spans="1:30">
      <c r="A8" s="73" t="s">
        <v>227</v>
      </c>
      <c r="B8" s="73">
        <v>102</v>
      </c>
      <c r="C8" s="73">
        <v>72</v>
      </c>
      <c r="D8" s="73" t="s">
        <v>227</v>
      </c>
      <c r="E8" s="73">
        <v>102</v>
      </c>
      <c r="F8" s="73">
        <v>72</v>
      </c>
      <c r="G8" s="73" t="s">
        <v>227</v>
      </c>
      <c r="H8" s="73">
        <v>102</v>
      </c>
      <c r="I8" s="73">
        <v>72</v>
      </c>
      <c r="J8" s="73" t="s">
        <v>227</v>
      </c>
      <c r="K8" s="73">
        <v>102</v>
      </c>
      <c r="L8" s="73">
        <v>72</v>
      </c>
      <c r="M8" s="73" t="s">
        <v>227</v>
      </c>
      <c r="N8" s="73">
        <v>102</v>
      </c>
      <c r="O8" s="73">
        <v>72</v>
      </c>
      <c r="P8" s="73" t="s">
        <v>227</v>
      </c>
      <c r="Q8" s="73">
        <v>102</v>
      </c>
      <c r="R8" s="73">
        <v>72</v>
      </c>
      <c r="S8" s="73" t="s">
        <v>227</v>
      </c>
      <c r="T8" s="73">
        <v>102</v>
      </c>
      <c r="U8" s="73">
        <v>72</v>
      </c>
      <c r="V8" s="73" t="s">
        <v>227</v>
      </c>
      <c r="W8" s="73">
        <v>102</v>
      </c>
      <c r="X8" s="73">
        <v>72</v>
      </c>
      <c r="Y8" s="73" t="s">
        <v>227</v>
      </c>
      <c r="Z8" s="73">
        <v>102</v>
      </c>
      <c r="AA8" s="73">
        <v>72</v>
      </c>
      <c r="AB8" s="73" t="s">
        <v>227</v>
      </c>
      <c r="AC8" s="73">
        <v>102</v>
      </c>
      <c r="AD8" s="73">
        <v>72</v>
      </c>
    </row>
    <row r="9" spans="1:30">
      <c r="A9" s="73" t="s">
        <v>228</v>
      </c>
      <c r="B9" s="73">
        <v>101</v>
      </c>
      <c r="C9" s="73">
        <v>71</v>
      </c>
      <c r="D9" s="73" t="s">
        <v>235</v>
      </c>
      <c r="E9" s="73">
        <v>0</v>
      </c>
      <c r="F9" s="73"/>
      <c r="G9" s="73" t="s">
        <v>228</v>
      </c>
      <c r="H9" s="73">
        <v>101</v>
      </c>
      <c r="I9" s="73">
        <v>71</v>
      </c>
      <c r="J9" s="73" t="s">
        <v>235</v>
      </c>
      <c r="K9" s="73">
        <v>0</v>
      </c>
      <c r="L9" s="73"/>
      <c r="M9" s="73" t="s">
        <v>228</v>
      </c>
      <c r="N9" s="73">
        <v>101</v>
      </c>
      <c r="O9" s="73">
        <v>71</v>
      </c>
      <c r="P9" s="73" t="s">
        <v>242</v>
      </c>
      <c r="Q9" s="73">
        <v>3.9031971044231596E-2</v>
      </c>
      <c r="R9" s="73"/>
      <c r="S9" s="73" t="s">
        <v>228</v>
      </c>
      <c r="T9" s="73">
        <v>101</v>
      </c>
      <c r="U9" s="73">
        <v>71</v>
      </c>
      <c r="V9" s="73" t="s">
        <v>242</v>
      </c>
      <c r="W9" s="73">
        <v>0.12760730315682473</v>
      </c>
      <c r="X9" s="73"/>
      <c r="Y9" s="73" t="s">
        <v>228</v>
      </c>
      <c r="Z9" s="73">
        <v>101</v>
      </c>
      <c r="AA9" s="73">
        <v>71</v>
      </c>
      <c r="AB9" s="73" t="s">
        <v>242</v>
      </c>
      <c r="AC9" s="73">
        <v>9.7148222754217986E-2</v>
      </c>
      <c r="AD9" s="73"/>
    </row>
    <row r="10" spans="1:30">
      <c r="A10" s="73" t="s">
        <v>229</v>
      </c>
      <c r="B10" s="73">
        <v>0.62693620527324112</v>
      </c>
      <c r="C10" s="73"/>
      <c r="D10" s="73" t="s">
        <v>228</v>
      </c>
      <c r="E10" s="73">
        <v>130</v>
      </c>
      <c r="F10" s="73"/>
      <c r="G10" s="73" t="s">
        <v>229</v>
      </c>
      <c r="H10" s="73">
        <v>0.6773825250594504</v>
      </c>
      <c r="I10" s="73"/>
      <c r="J10" s="73" t="s">
        <v>228</v>
      </c>
      <c r="K10" s="73">
        <v>134</v>
      </c>
      <c r="L10" s="73"/>
      <c r="M10" s="73" t="s">
        <v>229</v>
      </c>
      <c r="N10" s="73">
        <v>1.1287001149251648</v>
      </c>
      <c r="O10" s="73"/>
      <c r="P10" s="73" t="s">
        <v>235</v>
      </c>
      <c r="Q10" s="73">
        <v>0</v>
      </c>
      <c r="R10" s="73"/>
      <c r="S10" s="73" t="s">
        <v>229</v>
      </c>
      <c r="T10" s="73">
        <v>0.8716945144075533</v>
      </c>
      <c r="U10" s="73"/>
      <c r="V10" s="73" t="s">
        <v>235</v>
      </c>
      <c r="W10" s="73">
        <v>0</v>
      </c>
      <c r="X10" s="73"/>
      <c r="Y10" s="73" t="s">
        <v>229</v>
      </c>
      <c r="Z10" s="73">
        <v>1.1798353119721168</v>
      </c>
      <c r="AA10" s="73"/>
      <c r="AB10" s="73" t="s">
        <v>235</v>
      </c>
      <c r="AC10" s="73">
        <v>0</v>
      </c>
      <c r="AD10" s="73"/>
    </row>
    <row r="11" spans="1:30">
      <c r="A11" s="73" t="s">
        <v>230</v>
      </c>
      <c r="B11" s="73">
        <v>1.5472732029816361E-2</v>
      </c>
      <c r="C11" s="73"/>
      <c r="D11" s="73" t="s">
        <v>236</v>
      </c>
      <c r="E11" s="73">
        <v>3.5305867287872092</v>
      </c>
      <c r="F11" s="73"/>
      <c r="G11" s="73" t="s">
        <v>230</v>
      </c>
      <c r="H11" s="73">
        <v>3.5880030731362589E-2</v>
      </c>
      <c r="I11" s="73"/>
      <c r="J11" s="73" t="s">
        <v>236</v>
      </c>
      <c r="K11" s="73">
        <v>1.5041937479711533</v>
      </c>
      <c r="L11" s="73"/>
      <c r="M11" s="73" t="s">
        <v>230</v>
      </c>
      <c r="N11" s="73">
        <v>0.29588104316232766</v>
      </c>
      <c r="O11" s="73"/>
      <c r="P11" s="73" t="s">
        <v>228</v>
      </c>
      <c r="Q11" s="73">
        <v>172</v>
      </c>
      <c r="R11" s="73"/>
      <c r="S11" s="73" t="s">
        <v>230</v>
      </c>
      <c r="T11" s="73">
        <v>0.2610465760786822</v>
      </c>
      <c r="U11" s="73"/>
      <c r="V11" s="73" t="s">
        <v>228</v>
      </c>
      <c r="W11" s="73">
        <v>172</v>
      </c>
      <c r="X11" s="73"/>
      <c r="Y11" s="73" t="s">
        <v>230</v>
      </c>
      <c r="Z11" s="73">
        <v>0.23084240354110863</v>
      </c>
      <c r="AA11" s="73"/>
      <c r="AB11" s="73" t="s">
        <v>228</v>
      </c>
      <c r="AC11" s="73">
        <v>172</v>
      </c>
      <c r="AD11" s="73"/>
    </row>
    <row r="12" spans="1:30" ht="17.25" thickBot="1">
      <c r="A12" s="74" t="s">
        <v>231</v>
      </c>
      <c r="B12" s="74">
        <v>0.70065102781677124</v>
      </c>
      <c r="C12" s="74"/>
      <c r="D12" s="73" t="s">
        <v>237</v>
      </c>
      <c r="E12" s="73">
        <v>2.8711045418631386E-4</v>
      </c>
      <c r="F12" s="73"/>
      <c r="G12" s="74" t="s">
        <v>231</v>
      </c>
      <c r="H12" s="74">
        <v>0.70065102781677124</v>
      </c>
      <c r="I12" s="74"/>
      <c r="J12" s="73" t="s">
        <v>237</v>
      </c>
      <c r="K12" s="73">
        <v>6.7442409938518452E-2</v>
      </c>
      <c r="L12" s="73"/>
      <c r="M12" s="74" t="s">
        <v>231</v>
      </c>
      <c r="N12" s="74">
        <v>1.4462903732627492</v>
      </c>
      <c r="O12" s="74"/>
      <c r="P12" s="73" t="s">
        <v>236</v>
      </c>
      <c r="Q12" s="73">
        <v>0.85272102866065325</v>
      </c>
      <c r="R12" s="73"/>
      <c r="S12" s="74" t="s">
        <v>231</v>
      </c>
      <c r="T12" s="74">
        <v>0.70065102781677124</v>
      </c>
      <c r="U12" s="74"/>
      <c r="V12" s="73" t="s">
        <v>236</v>
      </c>
      <c r="W12" s="73">
        <v>0.29141812210005946</v>
      </c>
      <c r="X12" s="73"/>
      <c r="Y12" s="74" t="s">
        <v>231</v>
      </c>
      <c r="Z12" s="74">
        <v>1.4462903732627492</v>
      </c>
      <c r="AA12" s="74"/>
      <c r="AB12" s="73" t="s">
        <v>236</v>
      </c>
      <c r="AC12" s="73">
        <v>0.87666042241668096</v>
      </c>
      <c r="AD12" s="73"/>
    </row>
    <row r="13" spans="1:30">
      <c r="D13" s="73" t="s">
        <v>238</v>
      </c>
      <c r="E13" s="73">
        <v>1.6566594127194858</v>
      </c>
      <c r="F13" s="73"/>
      <c r="G13" s="76"/>
      <c r="J13" s="73" t="s">
        <v>238</v>
      </c>
      <c r="K13" s="73">
        <v>1.6563045419010245</v>
      </c>
      <c r="L13" s="73"/>
      <c r="P13" s="73" t="s">
        <v>237</v>
      </c>
      <c r="Q13" s="73">
        <v>0.19749993680565014</v>
      </c>
      <c r="R13" s="73"/>
      <c r="V13" s="73" t="s">
        <v>237</v>
      </c>
      <c r="W13" s="73">
        <v>0.38554135105242116</v>
      </c>
      <c r="X13" s="73"/>
      <c r="AB13" s="73" t="s">
        <v>237</v>
      </c>
      <c r="AC13" s="73">
        <v>0.19094693037565169</v>
      </c>
      <c r="AD13" s="73"/>
    </row>
    <row r="14" spans="1:30">
      <c r="D14" s="77" t="s">
        <v>239</v>
      </c>
      <c r="E14" s="77">
        <v>5.7422090837262773E-4</v>
      </c>
      <c r="F14" s="73"/>
      <c r="J14" s="77" t="s">
        <v>239</v>
      </c>
      <c r="K14" s="77">
        <v>0.1348848198770369</v>
      </c>
      <c r="L14" s="73"/>
      <c r="P14" s="73" t="s">
        <v>238</v>
      </c>
      <c r="Q14" s="73">
        <v>1.6537609493620535</v>
      </c>
      <c r="R14" s="73"/>
      <c r="V14" s="73" t="s">
        <v>238</v>
      </c>
      <c r="W14" s="73">
        <v>1.6537609493620535</v>
      </c>
      <c r="X14" s="73"/>
      <c r="AB14" s="73" t="s">
        <v>238</v>
      </c>
      <c r="AC14" s="73">
        <v>1.6537609493620535</v>
      </c>
      <c r="AD14" s="73"/>
    </row>
    <row r="15" spans="1:30" ht="17.25" thickBot="1">
      <c r="D15" s="74" t="s">
        <v>240</v>
      </c>
      <c r="E15" s="74">
        <v>1.9783804054470222</v>
      </c>
      <c r="F15" s="74"/>
      <c r="J15" s="74" t="s">
        <v>240</v>
      </c>
      <c r="K15" s="74">
        <v>1.9778257580871246</v>
      </c>
      <c r="L15" s="74"/>
      <c r="P15" s="77" t="s">
        <v>239</v>
      </c>
      <c r="Q15" s="77">
        <v>0.39499987361130029</v>
      </c>
      <c r="R15" s="73"/>
      <c r="V15" s="77" t="s">
        <v>239</v>
      </c>
      <c r="W15" s="77">
        <v>0.77108270210484231</v>
      </c>
      <c r="X15" s="73"/>
      <c r="AB15" s="77" t="s">
        <v>239</v>
      </c>
      <c r="AC15" s="77">
        <v>0.38189386075130338</v>
      </c>
      <c r="AD15" s="73"/>
    </row>
    <row r="16" spans="1:30" ht="17.25" thickBot="1">
      <c r="P16" s="74" t="s">
        <v>240</v>
      </c>
      <c r="Q16" s="74">
        <v>1.9738521694945097</v>
      </c>
      <c r="R16" s="74"/>
      <c r="V16" s="74" t="s">
        <v>240</v>
      </c>
      <c r="W16" s="74">
        <v>1.9738521694945097</v>
      </c>
      <c r="X16" s="74"/>
      <c r="AB16" s="74" t="s">
        <v>240</v>
      </c>
      <c r="AC16" s="74">
        <v>1.9738521694945097</v>
      </c>
      <c r="AD16" s="74"/>
    </row>
    <row r="20" spans="7:30">
      <c r="G20" s="189" t="s">
        <v>221</v>
      </c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7:30">
      <c r="G21" t="s">
        <v>224</v>
      </c>
      <c r="J21" t="s">
        <v>234</v>
      </c>
      <c r="M21" t="s">
        <v>224</v>
      </c>
      <c r="P21" t="s">
        <v>234</v>
      </c>
      <c r="S21" t="s">
        <v>224</v>
      </c>
      <c r="V21" t="s">
        <v>234</v>
      </c>
      <c r="Y21" t="s">
        <v>224</v>
      </c>
      <c r="AB21" t="s">
        <v>234</v>
      </c>
    </row>
    <row r="22" spans="7:30" ht="27.75" thickBot="1">
      <c r="G22" s="53" t="s">
        <v>6</v>
      </c>
      <c r="J22" s="53" t="s">
        <v>6</v>
      </c>
      <c r="M22" s="54" t="s">
        <v>124</v>
      </c>
      <c r="P22" s="54" t="s">
        <v>124</v>
      </c>
      <c r="S22" s="53" t="s">
        <v>205</v>
      </c>
      <c r="V22" s="53" t="s">
        <v>205</v>
      </c>
      <c r="Y22" s="53" t="s">
        <v>206</v>
      </c>
      <c r="AB22" s="53" t="s">
        <v>206</v>
      </c>
    </row>
    <row r="23" spans="7:30">
      <c r="G23" s="75"/>
      <c r="H23" s="75" t="s">
        <v>232</v>
      </c>
      <c r="I23" s="75" t="s">
        <v>233</v>
      </c>
      <c r="J23" s="75"/>
      <c r="K23" s="75" t="s">
        <v>232</v>
      </c>
      <c r="L23" s="75" t="s">
        <v>233</v>
      </c>
      <c r="M23" s="75"/>
      <c r="N23" s="75" t="s">
        <v>232</v>
      </c>
      <c r="O23" s="75" t="s">
        <v>233</v>
      </c>
      <c r="P23" s="75"/>
      <c r="Q23" s="75" t="s">
        <v>232</v>
      </c>
      <c r="R23" s="75" t="s">
        <v>233</v>
      </c>
      <c r="S23" s="75"/>
      <c r="T23" s="75" t="s">
        <v>232</v>
      </c>
      <c r="U23" s="75" t="s">
        <v>233</v>
      </c>
      <c r="V23" s="75"/>
      <c r="W23" s="75" t="s">
        <v>232</v>
      </c>
      <c r="X23" s="75" t="s">
        <v>233</v>
      </c>
      <c r="Y23" s="75"/>
      <c r="Z23" s="75" t="s">
        <v>232</v>
      </c>
      <c r="AA23" s="75" t="s">
        <v>233</v>
      </c>
      <c r="AB23" s="75"/>
      <c r="AC23" s="75" t="s">
        <v>232</v>
      </c>
      <c r="AD23" s="75" t="s">
        <v>233</v>
      </c>
    </row>
    <row r="24" spans="7:30">
      <c r="G24" s="73" t="s">
        <v>225</v>
      </c>
      <c r="H24" s="73">
        <v>-0.22450980392156863</v>
      </c>
      <c r="I24" s="73">
        <v>-0.22395833333333334</v>
      </c>
      <c r="J24" s="73" t="s">
        <v>225</v>
      </c>
      <c r="K24" s="73">
        <v>-0.22450980392156863</v>
      </c>
      <c r="L24" s="73">
        <v>-0.22395833333333334</v>
      </c>
      <c r="M24" s="73" t="s">
        <v>225</v>
      </c>
      <c r="N24" s="73">
        <v>9.7058823529411753E-2</v>
      </c>
      <c r="O24" s="73">
        <v>0.12354166666666666</v>
      </c>
      <c r="P24" s="73" t="s">
        <v>225</v>
      </c>
      <c r="Q24" s="73">
        <v>9.7058823529411753E-2</v>
      </c>
      <c r="R24" s="73">
        <v>0.12354166666666666</v>
      </c>
      <c r="S24" s="73" t="s">
        <v>225</v>
      </c>
      <c r="T24" s="73">
        <v>0.10833333333333332</v>
      </c>
      <c r="U24" s="73">
        <v>0.13388888888888884</v>
      </c>
      <c r="V24" s="73" t="s">
        <v>225</v>
      </c>
      <c r="W24" s="73">
        <v>0.10833333333333332</v>
      </c>
      <c r="X24" s="73">
        <v>0.13388888888888884</v>
      </c>
      <c r="Y24" s="73" t="s">
        <v>225</v>
      </c>
      <c r="Z24" s="73">
        <v>3.2843137254901976E-2</v>
      </c>
      <c r="AA24" s="73">
        <v>4.5555555555555557E-2</v>
      </c>
      <c r="AB24" s="73" t="s">
        <v>225</v>
      </c>
      <c r="AC24" s="73">
        <v>3.2843137254901976E-2</v>
      </c>
      <c r="AD24" s="73">
        <v>4.5555555555555557E-2</v>
      </c>
    </row>
    <row r="25" spans="7:30">
      <c r="G25" s="73" t="s">
        <v>226</v>
      </c>
      <c r="H25" s="73">
        <v>0.15775965831877306</v>
      </c>
      <c r="I25" s="73">
        <v>0.247771786971831</v>
      </c>
      <c r="J25" s="73" t="s">
        <v>226</v>
      </c>
      <c r="K25" s="73">
        <v>0.15775965831877306</v>
      </c>
      <c r="L25" s="73">
        <v>0.247771786971831</v>
      </c>
      <c r="M25" s="73" t="s">
        <v>226</v>
      </c>
      <c r="N25" s="73">
        <v>0.15466849155503781</v>
      </c>
      <c r="O25" s="73">
        <v>0.28401720950704223</v>
      </c>
      <c r="P25" s="73" t="s">
        <v>226</v>
      </c>
      <c r="Q25" s="73">
        <v>0.15466849155503781</v>
      </c>
      <c r="R25" s="73">
        <v>0.28401720950704223</v>
      </c>
      <c r="S25" s="73" t="s">
        <v>226</v>
      </c>
      <c r="T25" s="73">
        <v>1.0796204620462036E-2</v>
      </c>
      <c r="U25" s="73">
        <v>1.6315480438184659E-2</v>
      </c>
      <c r="V25" s="73" t="s">
        <v>226</v>
      </c>
      <c r="W25" s="73">
        <v>1.0796204620462036E-2</v>
      </c>
      <c r="X25" s="73">
        <v>1.6315480438184659E-2</v>
      </c>
      <c r="Y25" s="73" t="s">
        <v>226</v>
      </c>
      <c r="Z25" s="73">
        <v>2.8462919821393914E-3</v>
      </c>
      <c r="AA25" s="73">
        <v>6.8057151799687035E-3</v>
      </c>
      <c r="AB25" s="73" t="s">
        <v>226</v>
      </c>
      <c r="AC25" s="73">
        <v>2.8462919821393914E-3</v>
      </c>
      <c r="AD25" s="73">
        <v>6.8057151799687035E-3</v>
      </c>
    </row>
    <row r="26" spans="7:30">
      <c r="G26" s="73" t="s">
        <v>227</v>
      </c>
      <c r="H26" s="73">
        <v>102</v>
      </c>
      <c r="I26" s="73">
        <v>72</v>
      </c>
      <c r="J26" s="73" t="s">
        <v>227</v>
      </c>
      <c r="K26" s="73">
        <v>102</v>
      </c>
      <c r="L26" s="73">
        <v>72</v>
      </c>
      <c r="M26" s="73" t="s">
        <v>227</v>
      </c>
      <c r="N26" s="73">
        <v>102</v>
      </c>
      <c r="O26" s="73">
        <v>72</v>
      </c>
      <c r="P26" s="73" t="s">
        <v>227</v>
      </c>
      <c r="Q26" s="73">
        <v>102</v>
      </c>
      <c r="R26" s="73">
        <v>72</v>
      </c>
      <c r="S26" s="73" t="s">
        <v>227</v>
      </c>
      <c r="T26" s="73">
        <v>102</v>
      </c>
      <c r="U26" s="73">
        <v>72</v>
      </c>
      <c r="V26" s="73" t="s">
        <v>227</v>
      </c>
      <c r="W26" s="73">
        <v>102</v>
      </c>
      <c r="X26" s="73">
        <v>72</v>
      </c>
      <c r="Y26" s="73" t="s">
        <v>227</v>
      </c>
      <c r="Z26" s="73">
        <v>102</v>
      </c>
      <c r="AA26" s="73">
        <v>72</v>
      </c>
      <c r="AB26" s="73" t="s">
        <v>227</v>
      </c>
      <c r="AC26" s="73">
        <v>102</v>
      </c>
      <c r="AD26" s="73">
        <v>72</v>
      </c>
    </row>
    <row r="27" spans="7:30">
      <c r="G27" s="73" t="s">
        <v>228</v>
      </c>
      <c r="H27" s="73">
        <v>101</v>
      </c>
      <c r="I27" s="73">
        <v>71</v>
      </c>
      <c r="J27" s="73" t="s">
        <v>235</v>
      </c>
      <c r="K27" s="73">
        <v>0</v>
      </c>
      <c r="L27" s="73"/>
      <c r="M27" s="73" t="s">
        <v>228</v>
      </c>
      <c r="N27" s="73">
        <v>101</v>
      </c>
      <c r="O27" s="73">
        <v>71</v>
      </c>
      <c r="P27" s="73" t="s">
        <v>235</v>
      </c>
      <c r="Q27" s="73">
        <v>0</v>
      </c>
      <c r="R27" s="73"/>
      <c r="S27" s="73" t="s">
        <v>228</v>
      </c>
      <c r="T27" s="73">
        <v>101</v>
      </c>
      <c r="U27" s="73">
        <v>71</v>
      </c>
      <c r="V27" s="73" t="s">
        <v>235</v>
      </c>
      <c r="W27" s="73">
        <v>0</v>
      </c>
      <c r="X27" s="73"/>
      <c r="Y27" s="73" t="s">
        <v>228</v>
      </c>
      <c r="Z27" s="73">
        <v>101</v>
      </c>
      <c r="AA27" s="73">
        <v>71</v>
      </c>
      <c r="AB27" s="73" t="s">
        <v>235</v>
      </c>
      <c r="AC27" s="73">
        <v>0</v>
      </c>
      <c r="AD27" s="73"/>
    </row>
    <row r="28" spans="7:30">
      <c r="G28" s="73" t="s">
        <v>229</v>
      </c>
      <c r="H28" s="73">
        <v>0.6367135671371198</v>
      </c>
      <c r="I28" s="73"/>
      <c r="J28" s="73" t="s">
        <v>228</v>
      </c>
      <c r="K28" s="73">
        <v>131</v>
      </c>
      <c r="L28" s="73"/>
      <c r="M28" s="73" t="s">
        <v>229</v>
      </c>
      <c r="N28" s="73">
        <v>0.54457436513614788</v>
      </c>
      <c r="O28" s="73"/>
      <c r="P28" s="73" t="s">
        <v>228</v>
      </c>
      <c r="Q28" s="73">
        <v>123</v>
      </c>
      <c r="R28" s="73"/>
      <c r="S28" s="73" t="s">
        <v>229</v>
      </c>
      <c r="T28" s="73">
        <v>0.66171539731031515</v>
      </c>
      <c r="U28" s="73"/>
      <c r="V28" s="73" t="s">
        <v>228</v>
      </c>
      <c r="W28" s="73">
        <v>132</v>
      </c>
      <c r="X28" s="73"/>
      <c r="Y28" s="73" t="s">
        <v>229</v>
      </c>
      <c r="Z28" s="73">
        <v>0.41822084922344344</v>
      </c>
      <c r="AA28" s="73"/>
      <c r="AB28" s="73" t="s">
        <v>228</v>
      </c>
      <c r="AC28" s="73">
        <v>112</v>
      </c>
      <c r="AD28" s="73"/>
    </row>
    <row r="29" spans="7:30">
      <c r="G29" s="73" t="s">
        <v>230</v>
      </c>
      <c r="H29" s="73">
        <v>1.8473407803796915E-2</v>
      </c>
      <c r="I29" s="73"/>
      <c r="J29" s="73" t="s">
        <v>236</v>
      </c>
      <c r="K29" s="73">
        <v>-7.8083959193842693E-3</v>
      </c>
      <c r="L29" s="73"/>
      <c r="M29" s="73" t="s">
        <v>230</v>
      </c>
      <c r="N29" s="73">
        <v>2.4960132805715851E-3</v>
      </c>
      <c r="O29" s="73"/>
      <c r="P29" s="73" t="s">
        <v>236</v>
      </c>
      <c r="Q29" s="73">
        <v>-0.35836606714710301</v>
      </c>
      <c r="R29" s="73"/>
      <c r="S29" s="73" t="s">
        <v>230</v>
      </c>
      <c r="T29" s="73">
        <v>2.8156444764321109E-2</v>
      </c>
      <c r="U29" s="73"/>
      <c r="V29" s="73" t="s">
        <v>236</v>
      </c>
      <c r="W29" s="73">
        <v>-1.4015957956670586</v>
      </c>
      <c r="X29" s="73"/>
      <c r="Y29" s="73" t="s">
        <v>230</v>
      </c>
      <c r="Z29" s="73">
        <v>2.9084695296055507E-5</v>
      </c>
      <c r="AA29" s="73"/>
      <c r="AB29" s="73" t="s">
        <v>236</v>
      </c>
      <c r="AC29" s="73">
        <v>-1.1489117019814494</v>
      </c>
      <c r="AD29" s="73"/>
    </row>
    <row r="30" spans="7:30" ht="17.25" thickBot="1">
      <c r="G30" s="74" t="s">
        <v>231</v>
      </c>
      <c r="H30" s="74">
        <v>0.70065102781677124</v>
      </c>
      <c r="I30" s="74"/>
      <c r="J30" s="73" t="s">
        <v>237</v>
      </c>
      <c r="K30" s="73">
        <v>0.49689087168068435</v>
      </c>
      <c r="L30" s="73"/>
      <c r="M30" s="74" t="s">
        <v>231</v>
      </c>
      <c r="N30" s="74">
        <v>0.70065102781677124</v>
      </c>
      <c r="O30" s="74"/>
      <c r="P30" s="73" t="s">
        <v>237</v>
      </c>
      <c r="Q30" s="73">
        <v>0.36034185075140279</v>
      </c>
      <c r="R30" s="73"/>
      <c r="S30" s="74" t="s">
        <v>231</v>
      </c>
      <c r="T30" s="74">
        <v>0.70065102781677124</v>
      </c>
      <c r="U30" s="74"/>
      <c r="V30" s="73" t="s">
        <v>237</v>
      </c>
      <c r="W30" s="73">
        <v>8.1691465041370398E-2</v>
      </c>
      <c r="X30" s="73"/>
      <c r="Y30" s="74" t="s">
        <v>231</v>
      </c>
      <c r="Z30" s="74">
        <v>0.70065102781677124</v>
      </c>
      <c r="AA30" s="74"/>
      <c r="AB30" s="73" t="s">
        <v>237</v>
      </c>
      <c r="AC30" s="73">
        <v>0.12652005897932139</v>
      </c>
      <c r="AD30" s="73"/>
    </row>
    <row r="31" spans="7:30">
      <c r="J31" s="73" t="s">
        <v>238</v>
      </c>
      <c r="K31" s="73">
        <v>1.6565686488332216</v>
      </c>
      <c r="L31" s="73"/>
      <c r="P31" s="73" t="s">
        <v>238</v>
      </c>
      <c r="Q31" s="73">
        <v>1.6573363970486295</v>
      </c>
      <c r="R31" s="73"/>
      <c r="V31" s="73" t="s">
        <v>238</v>
      </c>
      <c r="W31" s="73">
        <v>1.6564792698824626</v>
      </c>
      <c r="X31" s="73"/>
      <c r="AB31" s="73" t="s">
        <v>238</v>
      </c>
      <c r="AC31" s="73">
        <v>1.6585726287880238</v>
      </c>
      <c r="AD31" s="73"/>
    </row>
    <row r="32" spans="7:30">
      <c r="J32" s="77" t="s">
        <v>239</v>
      </c>
      <c r="K32" s="77">
        <v>0.99378174336136871</v>
      </c>
      <c r="L32" s="73"/>
      <c r="P32" s="77" t="s">
        <v>239</v>
      </c>
      <c r="Q32" s="77">
        <v>0.72068370150280558</v>
      </c>
      <c r="R32" s="73"/>
      <c r="V32" s="77" t="s">
        <v>239</v>
      </c>
      <c r="W32" s="77">
        <v>0.1633829300827408</v>
      </c>
      <c r="X32" s="73"/>
      <c r="AB32" s="77" t="s">
        <v>239</v>
      </c>
      <c r="AC32" s="77">
        <v>0.25304011795864279</v>
      </c>
      <c r="AD32" s="73"/>
    </row>
    <row r="33" spans="7:30" ht="17.25" thickBot="1">
      <c r="J33" s="74" t="s">
        <v>240</v>
      </c>
      <c r="K33" s="74">
        <v>1.9782385392303834</v>
      </c>
      <c r="L33" s="74"/>
      <c r="P33" s="74" t="s">
        <v>240</v>
      </c>
      <c r="Q33" s="74">
        <v>1.979438685093305</v>
      </c>
      <c r="R33" s="74"/>
      <c r="V33" s="74" t="s">
        <v>240</v>
      </c>
      <c r="W33" s="74">
        <v>1.978098841924135</v>
      </c>
      <c r="X33" s="74"/>
      <c r="AB33" s="74" t="s">
        <v>240</v>
      </c>
      <c r="AC33" s="74">
        <v>1.9813718148763031</v>
      </c>
      <c r="AD33" s="74"/>
    </row>
    <row r="35" spans="7:30">
      <c r="G35" s="189" t="s">
        <v>221</v>
      </c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</row>
    <row r="36" spans="7:30">
      <c r="G36" t="s">
        <v>224</v>
      </c>
      <c r="J36" t="s">
        <v>234</v>
      </c>
      <c r="M36" t="s">
        <v>224</v>
      </c>
      <c r="P36" t="s">
        <v>234</v>
      </c>
      <c r="S36" t="s">
        <v>224</v>
      </c>
      <c r="V36" t="s">
        <v>234</v>
      </c>
    </row>
    <row r="37" spans="7:30" ht="17.25" thickBot="1">
      <c r="G37" s="53" t="s">
        <v>211</v>
      </c>
      <c r="J37" s="53" t="s">
        <v>211</v>
      </c>
      <c r="M37" s="53" t="s">
        <v>203</v>
      </c>
      <c r="P37" s="53" t="s">
        <v>203</v>
      </c>
      <c r="S37" s="67" t="s">
        <v>216</v>
      </c>
      <c r="V37" s="67" t="s">
        <v>216</v>
      </c>
    </row>
    <row r="38" spans="7:30">
      <c r="G38" s="75"/>
      <c r="H38" s="75" t="s">
        <v>232</v>
      </c>
      <c r="I38" s="75" t="s">
        <v>233</v>
      </c>
      <c r="J38" s="75"/>
      <c r="K38" s="75" t="s">
        <v>232</v>
      </c>
      <c r="L38" s="75" t="s">
        <v>233</v>
      </c>
      <c r="M38" s="75"/>
      <c r="N38" s="75" t="s">
        <v>232</v>
      </c>
      <c r="O38" s="75" t="s">
        <v>233</v>
      </c>
      <c r="P38" s="75"/>
      <c r="Q38" s="75" t="s">
        <v>232</v>
      </c>
      <c r="R38" s="75" t="s">
        <v>233</v>
      </c>
      <c r="S38" s="75"/>
      <c r="T38" s="75" t="s">
        <v>232</v>
      </c>
      <c r="U38" s="75" t="s">
        <v>233</v>
      </c>
      <c r="V38" s="75"/>
      <c r="W38" s="75" t="s">
        <v>232</v>
      </c>
      <c r="X38" s="75" t="s">
        <v>233</v>
      </c>
    </row>
    <row r="39" spans="7:30">
      <c r="G39" s="73" t="s">
        <v>225</v>
      </c>
      <c r="H39" s="73">
        <v>0.24509803921568618</v>
      </c>
      <c r="I39" s="73">
        <v>0.27566666666666656</v>
      </c>
      <c r="J39" s="73" t="s">
        <v>225</v>
      </c>
      <c r="K39" s="73">
        <v>0.24509803921568618</v>
      </c>
      <c r="L39" s="73">
        <v>0.27566666666666656</v>
      </c>
      <c r="M39" s="73" t="s">
        <v>225</v>
      </c>
      <c r="N39" s="73">
        <v>0.42156862745098006</v>
      </c>
      <c r="O39" s="73">
        <v>0.3905277777777777</v>
      </c>
      <c r="P39" s="73" t="s">
        <v>225</v>
      </c>
      <c r="Q39" s="73">
        <v>0.42156862745098006</v>
      </c>
      <c r="R39" s="73">
        <v>0.3905277777777777</v>
      </c>
      <c r="S39" s="73" t="s">
        <v>225</v>
      </c>
      <c r="T39" s="73">
        <v>0.3059313725490197</v>
      </c>
      <c r="U39" s="73">
        <v>0.42562500000000014</v>
      </c>
      <c r="V39" s="73" t="s">
        <v>225</v>
      </c>
      <c r="W39" s="73">
        <v>0.3059313725490197</v>
      </c>
      <c r="X39" s="73">
        <v>0.42562500000000014</v>
      </c>
    </row>
    <row r="40" spans="7:30">
      <c r="G40" s="73" t="s">
        <v>226</v>
      </c>
      <c r="H40" s="73">
        <v>9.6291982139390941E-3</v>
      </c>
      <c r="I40" s="73">
        <v>1.8456084507042336E-2</v>
      </c>
      <c r="J40" s="73" t="s">
        <v>226</v>
      </c>
      <c r="K40" s="73">
        <v>9.6291982139390941E-3</v>
      </c>
      <c r="L40" s="73">
        <v>1.8456084507042336E-2</v>
      </c>
      <c r="M40" s="73" t="s">
        <v>226</v>
      </c>
      <c r="N40" s="73">
        <v>1.2005435837701719E-2</v>
      </c>
      <c r="O40" s="73">
        <v>2.6352393583724602E-2</v>
      </c>
      <c r="P40" s="73" t="s">
        <v>226</v>
      </c>
      <c r="Q40" s="73">
        <v>1.2005435837701719E-2</v>
      </c>
      <c r="R40" s="73">
        <v>2.6352393583724602E-2</v>
      </c>
      <c r="S40" s="73" t="s">
        <v>226</v>
      </c>
      <c r="T40" s="73">
        <v>4.3796401184236007E-2</v>
      </c>
      <c r="U40" s="73">
        <v>0.11578657570422525</v>
      </c>
      <c r="V40" s="73" t="s">
        <v>226</v>
      </c>
      <c r="W40" s="73">
        <v>4.3796401184236007E-2</v>
      </c>
      <c r="X40" s="73">
        <v>0.11578657570422525</v>
      </c>
    </row>
    <row r="41" spans="7:30">
      <c r="G41" s="73" t="s">
        <v>227</v>
      </c>
      <c r="H41" s="73">
        <v>102</v>
      </c>
      <c r="I41" s="73">
        <v>72</v>
      </c>
      <c r="J41" s="73" t="s">
        <v>227</v>
      </c>
      <c r="K41" s="73">
        <v>102</v>
      </c>
      <c r="L41" s="73">
        <v>72</v>
      </c>
      <c r="M41" s="73" t="s">
        <v>227</v>
      </c>
      <c r="N41" s="73">
        <v>102</v>
      </c>
      <c r="O41" s="73">
        <v>72</v>
      </c>
      <c r="P41" s="73" t="s">
        <v>227</v>
      </c>
      <c r="Q41" s="73">
        <v>102</v>
      </c>
      <c r="R41" s="73">
        <v>72</v>
      </c>
      <c r="S41" s="73" t="s">
        <v>227</v>
      </c>
      <c r="T41" s="73">
        <v>102</v>
      </c>
      <c r="U41" s="73">
        <v>72</v>
      </c>
      <c r="V41" s="73" t="s">
        <v>227</v>
      </c>
      <c r="W41" s="73">
        <v>102</v>
      </c>
      <c r="X41" s="73">
        <v>72</v>
      </c>
    </row>
    <row r="42" spans="7:30">
      <c r="G42" s="73" t="s">
        <v>228</v>
      </c>
      <c r="H42" s="73">
        <v>101</v>
      </c>
      <c r="I42" s="73">
        <v>71</v>
      </c>
      <c r="J42" s="73" t="s">
        <v>235</v>
      </c>
      <c r="K42" s="73">
        <v>0</v>
      </c>
      <c r="L42" s="73"/>
      <c r="M42" s="73" t="s">
        <v>228</v>
      </c>
      <c r="N42" s="73">
        <v>101</v>
      </c>
      <c r="O42" s="73">
        <v>71</v>
      </c>
      <c r="P42" s="73" t="s">
        <v>235</v>
      </c>
      <c r="Q42" s="73">
        <v>0</v>
      </c>
      <c r="R42" s="73"/>
      <c r="S42" s="73" t="s">
        <v>228</v>
      </c>
      <c r="T42" s="73">
        <v>101</v>
      </c>
      <c r="U42" s="73">
        <v>71</v>
      </c>
      <c r="V42" s="73" t="s">
        <v>235</v>
      </c>
      <c r="W42" s="73">
        <v>0</v>
      </c>
      <c r="X42" s="73"/>
    </row>
    <row r="43" spans="7:30">
      <c r="G43" s="73" t="s">
        <v>229</v>
      </c>
      <c r="H43" s="73">
        <v>0.52173570240561351</v>
      </c>
      <c r="I43" s="73"/>
      <c r="J43" s="73" t="s">
        <v>228</v>
      </c>
      <c r="K43" s="73">
        <v>121</v>
      </c>
      <c r="L43" s="73"/>
      <c r="M43" s="73" t="s">
        <v>229</v>
      </c>
      <c r="N43" s="73">
        <v>0.45557287991920203</v>
      </c>
      <c r="O43" s="73"/>
      <c r="P43" s="73" t="s">
        <v>228</v>
      </c>
      <c r="Q43" s="73">
        <v>116</v>
      </c>
      <c r="R43" s="73"/>
      <c r="S43" s="73" t="s">
        <v>229</v>
      </c>
      <c r="T43" s="73">
        <v>0.37825111346338747</v>
      </c>
      <c r="U43" s="73"/>
      <c r="V43" s="73" t="s">
        <v>228</v>
      </c>
      <c r="W43" s="73">
        <v>109</v>
      </c>
      <c r="X43" s="73"/>
    </row>
    <row r="44" spans="7:30">
      <c r="G44" s="73" t="s">
        <v>230</v>
      </c>
      <c r="H44" s="73">
        <v>1.3280243504230071E-3</v>
      </c>
      <c r="I44" s="73"/>
      <c r="J44" s="73" t="s">
        <v>236</v>
      </c>
      <c r="K44" s="73">
        <v>-1.6322409674813418</v>
      </c>
      <c r="L44" s="73"/>
      <c r="M44" s="73" t="s">
        <v>230</v>
      </c>
      <c r="N44" s="73">
        <v>1.425883060151012E-4</v>
      </c>
      <c r="O44" s="73"/>
      <c r="P44" s="73" t="s">
        <v>236</v>
      </c>
      <c r="Q44" s="73">
        <v>1.4113767052158106</v>
      </c>
      <c r="R44" s="73"/>
      <c r="S44" s="73" t="s">
        <v>230</v>
      </c>
      <c r="T44" s="73">
        <v>3.7673533406223925E-6</v>
      </c>
      <c r="U44" s="73"/>
      <c r="V44" s="73" t="s">
        <v>236</v>
      </c>
      <c r="W44" s="73">
        <v>-2.6516715552920576</v>
      </c>
      <c r="X44" s="73"/>
    </row>
    <row r="45" spans="7:30" ht="17.25" thickBot="1">
      <c r="G45" s="74" t="s">
        <v>231</v>
      </c>
      <c r="H45" s="74">
        <v>0.70065102781677124</v>
      </c>
      <c r="I45" s="74"/>
      <c r="J45" s="73" t="s">
        <v>237</v>
      </c>
      <c r="K45" s="73">
        <v>5.2614277191605545E-2</v>
      </c>
      <c r="L45" s="73"/>
      <c r="M45" s="74" t="s">
        <v>231</v>
      </c>
      <c r="N45" s="74">
        <v>0.70065102781677124</v>
      </c>
      <c r="O45" s="74"/>
      <c r="P45" s="73" t="s">
        <v>237</v>
      </c>
      <c r="Q45" s="73">
        <v>8.0405069624253853E-2</v>
      </c>
      <c r="R45" s="73"/>
      <c r="S45" s="74" t="s">
        <v>231</v>
      </c>
      <c r="T45" s="74">
        <v>0.70065102781677124</v>
      </c>
      <c r="U45" s="74"/>
      <c r="V45" s="73" t="s">
        <v>237</v>
      </c>
      <c r="W45" s="73">
        <v>4.6018762824206237E-3</v>
      </c>
      <c r="X45" s="73"/>
    </row>
    <row r="46" spans="7:30">
      <c r="J46" s="73" t="s">
        <v>238</v>
      </c>
      <c r="K46" s="73">
        <v>1.6575443190874708</v>
      </c>
      <c r="L46" s="73"/>
      <c r="P46" s="73" t="s">
        <v>238</v>
      </c>
      <c r="Q46" s="73">
        <v>1.6580957442687665</v>
      </c>
      <c r="R46" s="73"/>
      <c r="V46" s="73" t="s">
        <v>238</v>
      </c>
      <c r="W46" s="73">
        <v>1.6589534582030776</v>
      </c>
      <c r="X46" s="73"/>
    </row>
    <row r="47" spans="7:30">
      <c r="J47" s="77" t="s">
        <v>239</v>
      </c>
      <c r="K47" s="77">
        <v>0.10522855438321109</v>
      </c>
      <c r="L47" s="73"/>
      <c r="P47" s="77" t="s">
        <v>239</v>
      </c>
      <c r="Q47" s="77">
        <v>0.16081013924850771</v>
      </c>
      <c r="R47" s="73"/>
      <c r="V47" s="77" t="s">
        <v>239</v>
      </c>
      <c r="W47" s="77">
        <v>9.2037525648412475E-3</v>
      </c>
      <c r="X47" s="73"/>
    </row>
    <row r="48" spans="7:30" ht="17.25" thickBot="1">
      <c r="J48" s="74" t="s">
        <v>240</v>
      </c>
      <c r="K48" s="74">
        <v>1.9797637625053852</v>
      </c>
      <c r="L48" s="74"/>
      <c r="P48" s="74" t="s">
        <v>240</v>
      </c>
      <c r="Q48" s="74">
        <v>1.98062600245909</v>
      </c>
      <c r="R48" s="74"/>
      <c r="V48" s="74" t="s">
        <v>240</v>
      </c>
      <c r="W48" s="74">
        <v>1.9819674897364858</v>
      </c>
      <c r="X48" s="74"/>
    </row>
    <row r="50" spans="13:24">
      <c r="M50" s="78" t="s">
        <v>243</v>
      </c>
      <c r="P50" s="78" t="s">
        <v>244</v>
      </c>
    </row>
    <row r="51" spans="13:24">
      <c r="M51" t="s">
        <v>224</v>
      </c>
      <c r="P51" t="s">
        <v>241</v>
      </c>
      <c r="U51" s="78" t="s">
        <v>249</v>
      </c>
    </row>
    <row r="52" spans="13:24" ht="17.25" thickBot="1">
      <c r="M52" s="53" t="s">
        <v>203</v>
      </c>
      <c r="P52" s="53" t="s">
        <v>203</v>
      </c>
    </row>
    <row r="53" spans="13:24">
      <c r="M53" s="75"/>
      <c r="N53" s="75" t="s">
        <v>217</v>
      </c>
      <c r="O53" s="75" t="s">
        <v>233</v>
      </c>
      <c r="P53" s="75"/>
      <c r="Q53" s="75" t="s">
        <v>217</v>
      </c>
      <c r="R53" s="75" t="s">
        <v>233</v>
      </c>
      <c r="U53" s="79"/>
      <c r="V53" s="80" t="s">
        <v>217</v>
      </c>
      <c r="W53" s="80" t="s">
        <v>233</v>
      </c>
      <c r="X53" s="79"/>
    </row>
    <row r="54" spans="13:24">
      <c r="M54" s="73" t="s">
        <v>225</v>
      </c>
      <c r="N54" s="73">
        <v>0.42156862745098006</v>
      </c>
      <c r="O54" s="73">
        <v>0.32463888888888881</v>
      </c>
      <c r="P54" s="73" t="s">
        <v>225</v>
      </c>
      <c r="Q54" s="73">
        <v>0.42156862745098006</v>
      </c>
      <c r="R54" s="73">
        <v>0.32463888888888881</v>
      </c>
      <c r="U54" s="81" t="s">
        <v>246</v>
      </c>
      <c r="V54" s="79">
        <v>80</v>
      </c>
      <c r="W54" s="79">
        <v>52</v>
      </c>
      <c r="X54" s="79">
        <v>132</v>
      </c>
    </row>
    <row r="55" spans="13:24">
      <c r="M55" s="73" t="s">
        <v>226</v>
      </c>
      <c r="N55" s="73">
        <v>1.2005435837701719E-2</v>
      </c>
      <c r="O55" s="73">
        <v>1.3057417057903066E-2</v>
      </c>
      <c r="P55" s="73" t="s">
        <v>226</v>
      </c>
      <c r="Q55" s="73">
        <v>1.2005435837701719E-2</v>
      </c>
      <c r="R55" s="73">
        <v>1.3057417057903066E-2</v>
      </c>
      <c r="U55" s="81" t="s">
        <v>245</v>
      </c>
      <c r="V55" s="79">
        <v>22</v>
      </c>
      <c r="W55" s="79">
        <v>22</v>
      </c>
      <c r="X55" s="79">
        <v>44</v>
      </c>
    </row>
    <row r="56" spans="13:24">
      <c r="M56" s="73" t="s">
        <v>227</v>
      </c>
      <c r="N56" s="73">
        <v>102</v>
      </c>
      <c r="O56" s="73">
        <v>72</v>
      </c>
      <c r="P56" s="73" t="s">
        <v>227</v>
      </c>
      <c r="Q56" s="73">
        <v>102</v>
      </c>
      <c r="R56" s="73">
        <v>72</v>
      </c>
      <c r="U56" s="81" t="s">
        <v>247</v>
      </c>
      <c r="V56" s="79">
        <v>102</v>
      </c>
      <c r="W56" s="79">
        <v>72</v>
      </c>
      <c r="X56" s="79">
        <v>174</v>
      </c>
    </row>
    <row r="57" spans="13:24">
      <c r="M57" s="73" t="s">
        <v>228</v>
      </c>
      <c r="N57" s="73">
        <v>101</v>
      </c>
      <c r="O57" s="73">
        <v>71</v>
      </c>
      <c r="P57" s="73" t="s">
        <v>242</v>
      </c>
      <c r="Q57" s="73">
        <v>1.2439683899529019E-2</v>
      </c>
      <c r="R57" s="73"/>
      <c r="V57">
        <v>0.7843</v>
      </c>
      <c r="W57">
        <v>0.72199999999999998</v>
      </c>
    </row>
    <row r="58" spans="13:24">
      <c r="M58" s="73" t="s">
        <v>229</v>
      </c>
      <c r="N58" s="73">
        <v>0.91943420237430262</v>
      </c>
      <c r="O58" s="73"/>
      <c r="P58" s="73" t="s">
        <v>235</v>
      </c>
      <c r="Q58" s="73">
        <v>0</v>
      </c>
      <c r="R58" s="73"/>
    </row>
    <row r="59" spans="13:24">
      <c r="M59" s="73" t="s">
        <v>230</v>
      </c>
      <c r="N59" s="73">
        <v>0.34604709249797405</v>
      </c>
      <c r="O59" s="73"/>
      <c r="P59" s="73" t="s">
        <v>228</v>
      </c>
      <c r="Q59" s="73">
        <v>172</v>
      </c>
      <c r="R59" s="73"/>
      <c r="U59" s="79"/>
      <c r="V59" s="80" t="s">
        <v>217</v>
      </c>
      <c r="W59" s="80" t="s">
        <v>233</v>
      </c>
    </row>
    <row r="60" spans="13:24" ht="17.25" thickBot="1">
      <c r="M60" s="74" t="s">
        <v>231</v>
      </c>
      <c r="N60" s="74">
        <v>0.70065102781677124</v>
      </c>
      <c r="O60" s="74"/>
      <c r="P60" s="73" t="s">
        <v>236</v>
      </c>
      <c r="Q60" s="73">
        <v>5.6460416679023622</v>
      </c>
      <c r="R60" s="73"/>
      <c r="U60" s="81" t="s">
        <v>246</v>
      </c>
      <c r="V60" s="79">
        <f>V56*X54/X56</f>
        <v>77.379310344827587</v>
      </c>
      <c r="W60" s="79">
        <f>W56*X54/X56</f>
        <v>54.620689655172413</v>
      </c>
    </row>
    <row r="61" spans="13:24">
      <c r="P61" s="73" t="s">
        <v>237</v>
      </c>
      <c r="Q61" s="73">
        <v>3.3306172768492309E-8</v>
      </c>
      <c r="R61" s="73"/>
      <c r="U61" s="81" t="s">
        <v>245</v>
      </c>
      <c r="V61" s="79">
        <f>V56*X55/X56</f>
        <v>25.793103448275861</v>
      </c>
      <c r="W61" s="79">
        <f>W56*X55/X56</f>
        <v>18.206896551724139</v>
      </c>
    </row>
    <row r="62" spans="13:24">
      <c r="P62" s="73" t="s">
        <v>238</v>
      </c>
      <c r="Q62" s="73">
        <v>1.6537609493620535</v>
      </c>
      <c r="R62" s="73"/>
    </row>
    <row r="63" spans="13:24">
      <c r="P63" s="77" t="s">
        <v>239</v>
      </c>
      <c r="Q63" s="77">
        <v>6.6612345536984619E-8</v>
      </c>
      <c r="R63" s="73"/>
      <c r="U63" s="78" t="s">
        <v>248</v>
      </c>
      <c r="V63">
        <f>CHITEST(V54:W55,V60:W61)</f>
        <v>0.21129412112145721</v>
      </c>
    </row>
    <row r="64" spans="13:24" ht="17.25" thickBot="1">
      <c r="P64" s="74" t="s">
        <v>240</v>
      </c>
      <c r="Q64" s="74">
        <v>1.9738521694945097</v>
      </c>
      <c r="R64" s="74"/>
    </row>
  </sheetData>
  <mergeCells count="3">
    <mergeCell ref="G35:AD35"/>
    <mergeCell ref="G2:AD2"/>
    <mergeCell ref="G20:AD20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98D4-7F6B-4642-9F80-66418B533B98}">
  <dimension ref="A1:Q39"/>
  <sheetViews>
    <sheetView workbookViewId="0">
      <selection activeCell="H48" sqref="H48"/>
    </sheetView>
  </sheetViews>
  <sheetFormatPr defaultRowHeight="16.5"/>
  <sheetData>
    <row r="1" spans="1:17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ht="17.25" thickBo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17.25" thickBot="1">
      <c r="A8" s="97"/>
      <c r="B8" s="98"/>
      <c r="C8" s="99" t="s">
        <v>263</v>
      </c>
      <c r="D8" s="99" t="s">
        <v>264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7" ht="17.25" thickBot="1">
      <c r="A9" s="97"/>
      <c r="B9" s="100">
        <v>1</v>
      </c>
      <c r="C9" s="101">
        <v>0.31</v>
      </c>
      <c r="D9" s="101">
        <v>0.34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ht="17.25" thickBot="1">
      <c r="A10" s="97"/>
      <c r="B10" s="100">
        <v>0.5</v>
      </c>
      <c r="C10" s="101">
        <v>0.19</v>
      </c>
      <c r="D10" s="101">
        <v>0.22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ht="17.25" thickBot="1">
      <c r="A11" s="97"/>
      <c r="B11" s="100">
        <v>0</v>
      </c>
      <c r="C11" s="101">
        <v>0.13</v>
      </c>
      <c r="D11" s="101">
        <v>0.11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17.25" thickBot="1">
      <c r="A12" s="97"/>
      <c r="B12" s="100">
        <v>-0.5</v>
      </c>
      <c r="C12" s="101">
        <v>0.15</v>
      </c>
      <c r="D12" s="101">
        <v>0.16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17" ht="17.25" thickBot="1">
      <c r="A13" s="97"/>
      <c r="B13" s="100">
        <v>-1</v>
      </c>
      <c r="C13" s="101">
        <v>0.19</v>
      </c>
      <c r="D13" s="101">
        <v>0.21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ht="17.25" thickBot="1">
      <c r="A14" s="97"/>
      <c r="B14" s="100">
        <v>-1.5</v>
      </c>
      <c r="C14" s="101">
        <v>0.22</v>
      </c>
      <c r="D14" s="101">
        <v>0.26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17.25" thickBot="1">
      <c r="A15" s="97"/>
      <c r="B15" s="100">
        <v>-2</v>
      </c>
      <c r="C15" s="101">
        <v>0.28999999999999998</v>
      </c>
      <c r="D15" s="101">
        <v>0.37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17.25" thickBot="1">
      <c r="A16" s="97"/>
      <c r="B16" s="100">
        <v>-2.5</v>
      </c>
      <c r="C16" s="101">
        <v>0.32</v>
      </c>
      <c r="D16" s="101">
        <v>0.42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ht="17.25" thickBot="1">
      <c r="A17" s="97"/>
      <c r="B17" s="100">
        <v>-3</v>
      </c>
      <c r="C17" s="101">
        <v>0.4</v>
      </c>
      <c r="D17" s="101">
        <v>0.48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>
      <c r="A29" s="97"/>
      <c r="B29" s="97"/>
      <c r="C29" s="97"/>
      <c r="D29" s="97"/>
      <c r="E29" s="97"/>
      <c r="F29" s="97"/>
      <c r="G29" s="97"/>
      <c r="H29" s="97"/>
      <c r="I29" s="97"/>
      <c r="J29" s="193" t="s">
        <v>265</v>
      </c>
      <c r="K29" s="193"/>
      <c r="L29" s="193"/>
      <c r="M29" s="193"/>
      <c r="N29" s="193"/>
      <c r="O29" s="193"/>
      <c r="P29" s="193"/>
      <c r="Q29" s="193"/>
    </row>
    <row r="30" spans="1:17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>
      <c r="A33" s="97"/>
      <c r="B33" s="193" t="s">
        <v>266</v>
      </c>
      <c r="C33" s="194"/>
      <c r="D33" s="194"/>
      <c r="E33" s="194"/>
      <c r="F33" s="194"/>
      <c r="G33" s="194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>
      <c r="A34" s="97"/>
      <c r="B34" s="193" t="s">
        <v>267</v>
      </c>
      <c r="C34" s="194"/>
      <c r="D34" s="194"/>
      <c r="E34" s="194"/>
      <c r="F34" s="194"/>
      <c r="G34" s="194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>
      <c r="A35" s="97"/>
      <c r="B35" s="193" t="s">
        <v>268</v>
      </c>
      <c r="C35" s="194"/>
      <c r="D35" s="194"/>
      <c r="E35" s="194"/>
      <c r="F35" s="194"/>
      <c r="G35" s="194"/>
      <c r="H35" s="97"/>
      <c r="I35" s="97"/>
      <c r="J35" s="102"/>
      <c r="K35" s="97"/>
      <c r="L35" s="97"/>
      <c r="M35" s="97"/>
      <c r="N35" s="97"/>
      <c r="O35" s="97"/>
      <c r="P35" s="97"/>
      <c r="Q35" s="97"/>
    </row>
    <row r="36" spans="1:17">
      <c r="A36" s="97"/>
      <c r="B36" s="193" t="s">
        <v>269</v>
      </c>
      <c r="C36" s="194"/>
      <c r="D36" s="194"/>
      <c r="E36" s="194"/>
      <c r="F36" s="194"/>
      <c r="G36" s="194"/>
      <c r="H36" s="193" t="s">
        <v>270</v>
      </c>
      <c r="I36" s="193"/>
      <c r="J36" s="193"/>
      <c r="K36" s="97"/>
      <c r="L36" s="97"/>
      <c r="M36" s="97"/>
      <c r="N36" s="97"/>
      <c r="O36" s="97"/>
      <c r="P36" s="97"/>
      <c r="Q36" s="97"/>
    </row>
    <row r="37" spans="1:17">
      <c r="A37" s="97"/>
      <c r="B37" s="193" t="s">
        <v>271</v>
      </c>
      <c r="C37" s="194"/>
      <c r="D37" s="194"/>
      <c r="E37" s="194"/>
      <c r="F37" s="194"/>
      <c r="G37" s="194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</sheetData>
  <mergeCells count="7">
    <mergeCell ref="B37:G37"/>
    <mergeCell ref="J29:Q29"/>
    <mergeCell ref="B33:G33"/>
    <mergeCell ref="B34:G34"/>
    <mergeCell ref="B35:G35"/>
    <mergeCell ref="B36:G36"/>
    <mergeCell ref="H36:J36"/>
  </mergeCells>
  <phoneticPr fontId="3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829D-4666-484E-9F9A-77C038C6668C}">
  <dimension ref="A1:AL482"/>
  <sheetViews>
    <sheetView workbookViewId="0">
      <selection activeCell="K22" sqref="K22"/>
    </sheetView>
  </sheetViews>
  <sheetFormatPr defaultRowHeight="16.5"/>
  <cols>
    <col min="1" max="1" width="13.375" style="115" customWidth="1"/>
    <col min="2" max="2" width="5.875" style="115" customWidth="1"/>
    <col min="3" max="3" width="7.25" style="140" customWidth="1"/>
    <col min="4" max="4" width="6.625" style="115" customWidth="1"/>
    <col min="5" max="6" width="4.25" style="115" customWidth="1"/>
    <col min="7" max="7" width="8.75" style="115" customWidth="1"/>
    <col min="8" max="8" width="7.875" style="115" customWidth="1"/>
    <col min="9" max="9" width="5.75" style="115" customWidth="1"/>
    <col min="10" max="10" width="7.625" style="115" customWidth="1"/>
    <col min="11" max="12" width="5.875" style="115" customWidth="1"/>
    <col min="13" max="13" width="5.25" style="115" customWidth="1"/>
    <col min="14" max="14" width="5.125" style="115" customWidth="1"/>
    <col min="15" max="15" width="6.5" style="176" customWidth="1"/>
    <col min="16" max="16" width="5.75" style="115" customWidth="1"/>
    <col min="17" max="17" width="5.875" style="177" customWidth="1"/>
    <col min="18" max="18" width="5.875" style="115" customWidth="1"/>
    <col min="19" max="19" width="5.25" style="115" customWidth="1"/>
    <col min="20" max="22" width="5.125" style="115" customWidth="1"/>
    <col min="23" max="23" width="4.625" style="178" customWidth="1"/>
    <col min="24" max="24" width="7.875" style="115" customWidth="1"/>
    <col min="25" max="27" width="5.75" style="115" customWidth="1"/>
    <col min="28" max="28" width="5.25" style="115" customWidth="1"/>
    <col min="29" max="33" width="5.125" style="115" customWidth="1"/>
    <col min="34" max="36" width="6.75" style="115" customWidth="1"/>
    <col min="37" max="38" width="9" style="115"/>
  </cols>
  <sheetData>
    <row r="1" spans="1:38">
      <c r="A1" s="103"/>
      <c r="B1" s="104"/>
      <c r="C1" s="105"/>
      <c r="D1" s="106"/>
      <c r="E1" s="106"/>
      <c r="F1" s="106"/>
      <c r="G1" s="104"/>
      <c r="H1" s="107" t="s">
        <v>272</v>
      </c>
      <c r="I1" s="107"/>
      <c r="J1" s="107"/>
      <c r="K1" s="107"/>
      <c r="L1" s="107"/>
      <c r="M1" s="107"/>
      <c r="N1" s="107"/>
      <c r="O1" s="108" t="s">
        <v>273</v>
      </c>
      <c r="P1" s="109" t="s">
        <v>274</v>
      </c>
      <c r="Q1" s="110"/>
      <c r="R1" s="109"/>
      <c r="S1" s="109"/>
      <c r="T1" s="109"/>
      <c r="U1" s="109"/>
      <c r="V1" s="109"/>
      <c r="W1" s="111"/>
      <c r="X1" s="112" t="s">
        <v>275</v>
      </c>
      <c r="Y1" s="113" t="s">
        <v>276</v>
      </c>
      <c r="Z1" s="113"/>
      <c r="AA1" s="113"/>
      <c r="AB1" s="113"/>
      <c r="AC1" s="114"/>
      <c r="AD1" s="114"/>
      <c r="AE1" s="114"/>
      <c r="AF1" s="114"/>
      <c r="AG1" s="114"/>
      <c r="AH1" s="195" t="s">
        <v>277</v>
      </c>
      <c r="AI1" s="196"/>
      <c r="AJ1" s="197"/>
    </row>
    <row r="2" spans="1:38" ht="36">
      <c r="A2" s="116"/>
      <c r="B2" s="117"/>
      <c r="C2" s="118"/>
      <c r="D2" s="116"/>
      <c r="E2" s="116"/>
      <c r="F2" s="116"/>
      <c r="G2" s="117"/>
      <c r="H2" s="119" t="s">
        <v>278</v>
      </c>
      <c r="I2" s="119"/>
      <c r="J2" s="119"/>
      <c r="K2" s="120" t="s">
        <v>279</v>
      </c>
      <c r="L2" s="119"/>
      <c r="M2" s="119" t="s">
        <v>280</v>
      </c>
      <c r="N2" s="119"/>
      <c r="O2" s="121" t="s">
        <v>278</v>
      </c>
      <c r="P2" s="122"/>
      <c r="Q2" s="123"/>
      <c r="R2" s="124" t="s">
        <v>281</v>
      </c>
      <c r="S2" s="122" t="s">
        <v>280</v>
      </c>
      <c r="T2" s="122"/>
      <c r="U2" s="119"/>
      <c r="V2" s="119"/>
      <c r="W2" s="111"/>
      <c r="X2" s="121" t="s">
        <v>278</v>
      </c>
      <c r="Y2" s="119"/>
      <c r="Z2" s="119"/>
      <c r="AA2" s="125" t="s">
        <v>281</v>
      </c>
      <c r="AB2" s="119" t="s">
        <v>280</v>
      </c>
      <c r="AC2" s="119"/>
      <c r="AD2" s="119"/>
      <c r="AE2" s="119"/>
      <c r="AF2" s="119"/>
      <c r="AG2" s="119"/>
      <c r="AH2" s="198"/>
      <c r="AI2" s="199"/>
      <c r="AJ2" s="200"/>
    </row>
    <row r="3" spans="1:38" ht="48">
      <c r="A3" s="124" t="s">
        <v>282</v>
      </c>
      <c r="B3" s="126" t="s">
        <v>283</v>
      </c>
      <c r="C3" s="127" t="s">
        <v>284</v>
      </c>
      <c r="D3" s="124" t="s">
        <v>285</v>
      </c>
      <c r="E3" s="126" t="s">
        <v>286</v>
      </c>
      <c r="F3" s="126" t="s">
        <v>287</v>
      </c>
      <c r="G3" s="128" t="s">
        <v>288</v>
      </c>
      <c r="H3" s="129" t="s">
        <v>289</v>
      </c>
      <c r="I3" s="126" t="s">
        <v>290</v>
      </c>
      <c r="J3" s="126" t="s">
        <v>291</v>
      </c>
      <c r="K3" s="130" t="s">
        <v>292</v>
      </c>
      <c r="L3" s="126" t="s">
        <v>293</v>
      </c>
      <c r="M3" s="131" t="s">
        <v>294</v>
      </c>
      <c r="N3" s="131" t="s">
        <v>295</v>
      </c>
      <c r="O3" s="129" t="s">
        <v>289</v>
      </c>
      <c r="P3" s="126" t="s">
        <v>290</v>
      </c>
      <c r="Q3" s="132" t="s">
        <v>291</v>
      </c>
      <c r="R3" s="130" t="s">
        <v>292</v>
      </c>
      <c r="S3" s="131" t="s">
        <v>294</v>
      </c>
      <c r="T3" s="131" t="s">
        <v>295</v>
      </c>
      <c r="U3" s="131" t="s">
        <v>296</v>
      </c>
      <c r="V3" s="131" t="s">
        <v>297</v>
      </c>
      <c r="W3" s="133"/>
      <c r="X3" s="134" t="s">
        <v>289</v>
      </c>
      <c r="Y3" s="135" t="s">
        <v>290</v>
      </c>
      <c r="Z3" s="135" t="s">
        <v>291</v>
      </c>
      <c r="AA3" s="130" t="s">
        <v>292</v>
      </c>
      <c r="AB3" s="136" t="s">
        <v>294</v>
      </c>
      <c r="AC3" s="136" t="s">
        <v>295</v>
      </c>
      <c r="AD3" s="131" t="s">
        <v>298</v>
      </c>
      <c r="AE3" s="131" t="s">
        <v>296</v>
      </c>
      <c r="AF3" s="131" t="s">
        <v>299</v>
      </c>
      <c r="AG3" s="131" t="s">
        <v>300</v>
      </c>
      <c r="AH3" s="137" t="s">
        <v>301</v>
      </c>
      <c r="AI3" s="137" t="s">
        <v>302</v>
      </c>
      <c r="AJ3" s="137" t="s">
        <v>303</v>
      </c>
      <c r="AK3" s="138"/>
      <c r="AL3" s="138"/>
    </row>
    <row r="4" spans="1:38">
      <c r="A4" s="139" t="s">
        <v>304</v>
      </c>
      <c r="B4" s="140">
        <v>1</v>
      </c>
      <c r="C4" s="140" t="s">
        <v>305</v>
      </c>
      <c r="D4" s="141" t="s">
        <v>23</v>
      </c>
      <c r="E4" s="141">
        <v>68</v>
      </c>
      <c r="F4" s="141">
        <v>1</v>
      </c>
      <c r="G4" s="142">
        <v>44022</v>
      </c>
      <c r="H4" s="140">
        <v>1</v>
      </c>
      <c r="I4" s="140">
        <v>0</v>
      </c>
      <c r="J4" s="143">
        <v>1</v>
      </c>
      <c r="K4" s="144">
        <v>0</v>
      </c>
      <c r="L4" s="140">
        <v>23.5</v>
      </c>
      <c r="M4" s="143">
        <v>0.25</v>
      </c>
      <c r="N4" s="145">
        <v>0.3</v>
      </c>
      <c r="O4" s="146">
        <v>-0.5</v>
      </c>
      <c r="P4" s="147">
        <v>-0.5</v>
      </c>
      <c r="Q4" s="147"/>
      <c r="R4" s="147"/>
      <c r="S4" s="147"/>
      <c r="T4" s="147">
        <v>1</v>
      </c>
      <c r="U4" s="147">
        <v>0.5</v>
      </c>
      <c r="V4" s="147">
        <v>0.8</v>
      </c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0">
        <v>1</v>
      </c>
      <c r="AI4" s="140">
        <v>1</v>
      </c>
      <c r="AJ4" s="140">
        <v>0</v>
      </c>
    </row>
    <row r="5" spans="1:38">
      <c r="A5" s="139" t="s">
        <v>306</v>
      </c>
      <c r="B5" s="140">
        <v>2</v>
      </c>
      <c r="C5" s="140" t="s">
        <v>305</v>
      </c>
      <c r="D5" s="141" t="s">
        <v>25</v>
      </c>
      <c r="E5" s="141">
        <v>68</v>
      </c>
      <c r="F5" s="141">
        <v>1</v>
      </c>
      <c r="G5" s="142">
        <v>44046</v>
      </c>
      <c r="H5" s="140">
        <v>3</v>
      </c>
      <c r="I5" s="140">
        <v>-1</v>
      </c>
      <c r="J5" s="143">
        <v>2.5</v>
      </c>
      <c r="K5" s="144">
        <v>0</v>
      </c>
      <c r="L5" s="140">
        <v>25.5</v>
      </c>
      <c r="M5" s="143">
        <v>0.32</v>
      </c>
      <c r="N5" s="145">
        <v>0.8</v>
      </c>
      <c r="O5" s="146">
        <v>0</v>
      </c>
      <c r="P5" s="147">
        <v>-2</v>
      </c>
      <c r="Q5" s="147"/>
      <c r="R5" s="147"/>
      <c r="S5" s="147"/>
      <c r="T5" s="147">
        <v>1</v>
      </c>
      <c r="U5" s="147">
        <v>0.4</v>
      </c>
      <c r="V5" s="147">
        <v>0.8</v>
      </c>
      <c r="W5" s="148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0">
        <v>0</v>
      </c>
      <c r="AI5" s="140">
        <v>0</v>
      </c>
      <c r="AJ5" s="140">
        <v>0</v>
      </c>
    </row>
    <row r="6" spans="1:38">
      <c r="A6" s="139" t="s">
        <v>127</v>
      </c>
      <c r="B6" s="140">
        <v>1</v>
      </c>
      <c r="C6" s="140" t="s">
        <v>305</v>
      </c>
      <c r="D6" s="141" t="s">
        <v>25</v>
      </c>
      <c r="E6" s="141">
        <v>68</v>
      </c>
      <c r="F6" s="141">
        <v>1</v>
      </c>
      <c r="G6" s="142">
        <v>44049</v>
      </c>
      <c r="H6" s="140">
        <v>3</v>
      </c>
      <c r="I6" s="140">
        <v>0</v>
      </c>
      <c r="J6" s="143">
        <v>3</v>
      </c>
      <c r="K6" s="144">
        <v>0</v>
      </c>
      <c r="L6" s="140">
        <v>26.5</v>
      </c>
      <c r="M6" s="143">
        <v>0.63</v>
      </c>
      <c r="N6" s="145">
        <v>0.8</v>
      </c>
      <c r="O6" s="149">
        <v>0.5</v>
      </c>
      <c r="P6" s="150">
        <v>-0.25</v>
      </c>
      <c r="Q6" s="150">
        <f>O6+P6/2</f>
        <v>0.375</v>
      </c>
      <c r="R6" s="147">
        <f>K6-Q6</f>
        <v>-0.375</v>
      </c>
      <c r="S6" s="150">
        <v>0.9</v>
      </c>
      <c r="T6" s="150">
        <v>1</v>
      </c>
      <c r="U6" s="150">
        <v>0.3</v>
      </c>
      <c r="V6" s="150"/>
      <c r="W6" s="151"/>
      <c r="X6" s="150">
        <v>0</v>
      </c>
      <c r="Y6" s="150">
        <v>0</v>
      </c>
      <c r="Z6" s="150">
        <f>X6+Y6/2</f>
        <v>0</v>
      </c>
      <c r="AA6" s="150">
        <f>Z6-K6</f>
        <v>0</v>
      </c>
      <c r="AB6" s="147">
        <v>1.5</v>
      </c>
      <c r="AC6" s="147">
        <v>1.5</v>
      </c>
      <c r="AD6" s="152"/>
      <c r="AE6" s="153"/>
      <c r="AF6" s="153"/>
      <c r="AG6" s="154"/>
      <c r="AH6" s="140">
        <v>0</v>
      </c>
      <c r="AI6" s="140">
        <v>0</v>
      </c>
      <c r="AJ6" s="140">
        <v>0</v>
      </c>
    </row>
    <row r="7" spans="1:38">
      <c r="A7" s="139" t="s">
        <v>307</v>
      </c>
      <c r="B7" s="140">
        <v>1</v>
      </c>
      <c r="C7" s="140" t="s">
        <v>305</v>
      </c>
      <c r="D7" s="141" t="s">
        <v>18</v>
      </c>
      <c r="E7" s="141">
        <v>75</v>
      </c>
      <c r="F7" s="141">
        <v>1</v>
      </c>
      <c r="G7" s="142">
        <v>43998</v>
      </c>
      <c r="H7" s="140">
        <v>0.5</v>
      </c>
      <c r="I7" s="140">
        <v>-1</v>
      </c>
      <c r="J7" s="143">
        <v>0</v>
      </c>
      <c r="K7" s="144">
        <v>-0.42</v>
      </c>
      <c r="L7" s="140">
        <v>20</v>
      </c>
      <c r="M7" s="143">
        <v>0.2</v>
      </c>
      <c r="N7" s="145">
        <v>0.6</v>
      </c>
      <c r="O7" s="146">
        <v>0</v>
      </c>
      <c r="P7" s="147">
        <v>-1</v>
      </c>
      <c r="Q7" s="147"/>
      <c r="R7" s="147"/>
      <c r="S7" s="147"/>
      <c r="T7" s="147">
        <v>1</v>
      </c>
      <c r="U7" s="147">
        <v>0.5</v>
      </c>
      <c r="V7" s="147">
        <v>0.63</v>
      </c>
      <c r="W7" s="148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0">
        <v>0</v>
      </c>
      <c r="AI7" s="140">
        <v>0</v>
      </c>
      <c r="AJ7" s="140">
        <v>0</v>
      </c>
    </row>
    <row r="8" spans="1:38">
      <c r="A8" s="139" t="s">
        <v>131</v>
      </c>
      <c r="B8" s="140">
        <v>2</v>
      </c>
      <c r="C8" s="140" t="s">
        <v>305</v>
      </c>
      <c r="D8" s="141" t="s">
        <v>18</v>
      </c>
      <c r="E8" s="141">
        <v>75</v>
      </c>
      <c r="F8" s="141">
        <v>1</v>
      </c>
      <c r="G8" s="142">
        <v>44005</v>
      </c>
      <c r="H8" s="140">
        <v>-0.5</v>
      </c>
      <c r="I8" s="140">
        <v>-1</v>
      </c>
      <c r="J8" s="143">
        <v>-1</v>
      </c>
      <c r="K8" s="144">
        <v>-1.29</v>
      </c>
      <c r="L8" s="140">
        <v>21</v>
      </c>
      <c r="M8" s="143">
        <v>0.2</v>
      </c>
      <c r="N8" s="145">
        <v>0.5</v>
      </c>
      <c r="O8" s="146">
        <v>-0.5</v>
      </c>
      <c r="P8" s="147">
        <v>0</v>
      </c>
      <c r="Q8" s="147"/>
      <c r="R8" s="147"/>
      <c r="S8" s="147"/>
      <c r="T8" s="147">
        <v>1</v>
      </c>
      <c r="U8" s="147">
        <v>0.16</v>
      </c>
      <c r="V8" s="147">
        <v>0.5</v>
      </c>
      <c r="W8" s="148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0">
        <v>0</v>
      </c>
      <c r="AI8" s="140">
        <v>0</v>
      </c>
      <c r="AJ8" s="140">
        <v>0</v>
      </c>
    </row>
    <row r="9" spans="1:38">
      <c r="A9" s="139" t="s">
        <v>308</v>
      </c>
      <c r="B9" s="140">
        <v>1</v>
      </c>
      <c r="C9" s="140" t="s">
        <v>305</v>
      </c>
      <c r="D9" s="141" t="s">
        <v>26</v>
      </c>
      <c r="E9" s="141">
        <v>77</v>
      </c>
      <c r="F9" s="141">
        <v>1</v>
      </c>
      <c r="G9" s="142">
        <v>44026</v>
      </c>
      <c r="H9" s="140">
        <v>1.75</v>
      </c>
      <c r="I9" s="140">
        <v>-0.5</v>
      </c>
      <c r="J9" s="143">
        <v>1.5</v>
      </c>
      <c r="K9" s="144">
        <v>0</v>
      </c>
      <c r="L9" s="140">
        <v>21.5</v>
      </c>
      <c r="M9" s="143">
        <v>0.6</v>
      </c>
      <c r="N9" s="145">
        <v>0.8</v>
      </c>
      <c r="O9" s="146">
        <v>0.5</v>
      </c>
      <c r="P9" s="147">
        <v>-0.75</v>
      </c>
      <c r="Q9" s="147"/>
      <c r="R9" s="147"/>
      <c r="S9" s="147"/>
      <c r="T9" s="147">
        <v>1</v>
      </c>
      <c r="U9" s="147">
        <v>0.25</v>
      </c>
      <c r="V9" s="147">
        <v>0.5</v>
      </c>
      <c r="W9" s="148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0">
        <v>0</v>
      </c>
      <c r="AI9" s="140">
        <v>1</v>
      </c>
      <c r="AJ9" s="140">
        <v>0</v>
      </c>
    </row>
    <row r="10" spans="1:38">
      <c r="A10" s="139" t="s">
        <v>136</v>
      </c>
      <c r="B10" s="140">
        <v>2</v>
      </c>
      <c r="C10" s="140" t="s">
        <v>305</v>
      </c>
      <c r="D10" s="141" t="s">
        <v>26</v>
      </c>
      <c r="E10" s="141">
        <v>77</v>
      </c>
      <c r="F10" s="141">
        <v>1</v>
      </c>
      <c r="G10" s="142">
        <v>44033</v>
      </c>
      <c r="H10" s="140">
        <v>2</v>
      </c>
      <c r="I10" s="140">
        <v>-0.75</v>
      </c>
      <c r="J10" s="143">
        <v>1.5</v>
      </c>
      <c r="K10" s="144">
        <v>0</v>
      </c>
      <c r="L10" s="140">
        <v>21.5</v>
      </c>
      <c r="M10" s="143">
        <v>0.4</v>
      </c>
      <c r="N10" s="145">
        <v>0.8</v>
      </c>
      <c r="O10" s="146">
        <v>0</v>
      </c>
      <c r="P10" s="147">
        <v>-0.75</v>
      </c>
      <c r="Q10" s="147"/>
      <c r="R10" s="147"/>
      <c r="S10" s="147"/>
      <c r="T10" s="147">
        <v>1</v>
      </c>
      <c r="U10" s="147">
        <v>0.32</v>
      </c>
      <c r="V10" s="147">
        <v>0.8</v>
      </c>
      <c r="W10" s="148"/>
      <c r="X10" s="147">
        <v>0.5</v>
      </c>
      <c r="Y10" s="147">
        <v>-0.75</v>
      </c>
      <c r="Z10" s="147"/>
      <c r="AA10" s="147"/>
      <c r="AB10" s="147"/>
      <c r="AC10" s="147">
        <v>1</v>
      </c>
      <c r="AD10" s="147"/>
      <c r="AE10" s="147"/>
      <c r="AF10" s="147"/>
      <c r="AG10" s="147"/>
      <c r="AH10" s="140">
        <v>0</v>
      </c>
      <c r="AI10" s="140">
        <v>1</v>
      </c>
      <c r="AJ10" s="140">
        <v>0</v>
      </c>
    </row>
    <row r="11" spans="1:38">
      <c r="A11" s="139" t="s">
        <v>309</v>
      </c>
      <c r="B11" s="140">
        <v>1</v>
      </c>
      <c r="C11" s="140" t="s">
        <v>305</v>
      </c>
      <c r="D11" s="141" t="s">
        <v>13</v>
      </c>
      <c r="E11" s="141">
        <v>66</v>
      </c>
      <c r="F11" s="141">
        <v>2</v>
      </c>
      <c r="G11" s="142">
        <v>44042</v>
      </c>
      <c r="H11" s="140">
        <v>-0.25</v>
      </c>
      <c r="I11" s="140">
        <v>-0.1</v>
      </c>
      <c r="J11" s="143">
        <v>-0.75</v>
      </c>
      <c r="K11" s="144">
        <v>0</v>
      </c>
      <c r="L11" s="140">
        <v>18.5</v>
      </c>
      <c r="M11" s="143">
        <v>0.4</v>
      </c>
      <c r="N11" s="145">
        <v>0.5</v>
      </c>
      <c r="O11" s="146">
        <v>0</v>
      </c>
      <c r="P11" s="147">
        <v>-1</v>
      </c>
      <c r="Q11" s="147"/>
      <c r="R11" s="147"/>
      <c r="S11" s="147"/>
      <c r="T11" s="147">
        <v>1</v>
      </c>
      <c r="U11" s="147">
        <v>0.32</v>
      </c>
      <c r="V11" s="147">
        <v>0.8</v>
      </c>
      <c r="W11" s="148"/>
      <c r="X11" s="147">
        <v>0.5</v>
      </c>
      <c r="Y11" s="147">
        <v>-1</v>
      </c>
      <c r="Z11" s="147"/>
      <c r="AA11" s="147"/>
      <c r="AB11" s="147"/>
      <c r="AC11" s="147">
        <v>1</v>
      </c>
      <c r="AD11" s="147"/>
      <c r="AE11" s="147"/>
      <c r="AF11" s="147"/>
      <c r="AG11" s="147"/>
      <c r="AH11" s="140">
        <v>0</v>
      </c>
      <c r="AI11" s="140">
        <v>0</v>
      </c>
      <c r="AJ11" s="140">
        <v>0</v>
      </c>
    </row>
    <row r="12" spans="1:38">
      <c r="A12" s="139" t="s">
        <v>129</v>
      </c>
      <c r="B12" s="140">
        <v>2</v>
      </c>
      <c r="C12" s="140" t="s">
        <v>305</v>
      </c>
      <c r="D12" s="141" t="s">
        <v>13</v>
      </c>
      <c r="E12" s="141">
        <v>66</v>
      </c>
      <c r="F12" s="141">
        <v>2</v>
      </c>
      <c r="G12" s="142">
        <v>44043</v>
      </c>
      <c r="H12" s="140">
        <v>0.5</v>
      </c>
      <c r="I12" s="140">
        <v>-1</v>
      </c>
      <c r="J12" s="143">
        <v>0</v>
      </c>
      <c r="K12" s="144">
        <v>0</v>
      </c>
      <c r="L12" s="140">
        <v>18.5</v>
      </c>
      <c r="M12" s="143">
        <v>0.3</v>
      </c>
      <c r="N12" s="145">
        <v>0.5</v>
      </c>
      <c r="O12" s="146">
        <v>0</v>
      </c>
      <c r="P12" s="147">
        <v>-1</v>
      </c>
      <c r="Q12" s="147"/>
      <c r="R12" s="147"/>
      <c r="S12" s="147"/>
      <c r="T12" s="147">
        <v>0.8</v>
      </c>
      <c r="U12" s="147">
        <v>0.2</v>
      </c>
      <c r="V12" s="147">
        <v>0.5</v>
      </c>
      <c r="W12" s="148"/>
      <c r="X12" s="147">
        <v>0</v>
      </c>
      <c r="Y12" s="147">
        <v>-0.75</v>
      </c>
      <c r="Z12" s="147"/>
      <c r="AA12" s="147"/>
      <c r="AB12" s="147"/>
      <c r="AC12" s="147">
        <v>0.8</v>
      </c>
      <c r="AD12" s="147"/>
      <c r="AE12" s="147"/>
      <c r="AF12" s="147"/>
      <c r="AG12" s="147"/>
      <c r="AH12" s="140">
        <v>0</v>
      </c>
      <c r="AI12" s="140">
        <v>0</v>
      </c>
      <c r="AJ12" s="140">
        <v>0</v>
      </c>
    </row>
    <row r="13" spans="1:38">
      <c r="A13" s="139" t="s">
        <v>310</v>
      </c>
      <c r="B13" s="140">
        <v>1</v>
      </c>
      <c r="C13" s="140" t="s">
        <v>305</v>
      </c>
      <c r="D13" s="141" t="s">
        <v>19</v>
      </c>
      <c r="E13" s="141">
        <v>65</v>
      </c>
      <c r="F13" s="141">
        <v>1</v>
      </c>
      <c r="G13" s="142">
        <v>44026</v>
      </c>
      <c r="H13" s="140">
        <v>3.25</v>
      </c>
      <c r="I13" s="140">
        <v>-0.5</v>
      </c>
      <c r="J13" s="143">
        <v>3</v>
      </c>
      <c r="K13" s="144">
        <v>0</v>
      </c>
      <c r="L13" s="140">
        <v>25</v>
      </c>
      <c r="M13" s="143">
        <v>0.16</v>
      </c>
      <c r="N13" s="145">
        <v>0.4</v>
      </c>
      <c r="O13" s="146">
        <v>0</v>
      </c>
      <c r="P13" s="147">
        <v>-1</v>
      </c>
      <c r="Q13" s="147"/>
      <c r="R13" s="147"/>
      <c r="S13" s="147"/>
      <c r="T13" s="147">
        <v>0.8</v>
      </c>
      <c r="U13" s="147">
        <v>0.2</v>
      </c>
      <c r="V13" s="147">
        <v>0.5</v>
      </c>
      <c r="W13" s="148"/>
      <c r="X13" s="147">
        <v>0.25</v>
      </c>
      <c r="Y13" s="147">
        <v>-0.75</v>
      </c>
      <c r="Z13" s="147"/>
      <c r="AA13" s="147"/>
      <c r="AB13" s="147"/>
      <c r="AC13" s="147">
        <v>0.8</v>
      </c>
      <c r="AD13" s="147"/>
      <c r="AE13" s="147"/>
      <c r="AF13" s="147"/>
      <c r="AG13" s="147"/>
      <c r="AH13" s="140">
        <v>0</v>
      </c>
      <c r="AI13" s="140">
        <v>1</v>
      </c>
      <c r="AJ13" s="140">
        <v>0</v>
      </c>
    </row>
    <row r="14" spans="1:38">
      <c r="A14" s="139" t="s">
        <v>132</v>
      </c>
      <c r="B14" s="140">
        <v>2</v>
      </c>
      <c r="C14" s="140" t="s">
        <v>305</v>
      </c>
      <c r="D14" s="141" t="s">
        <v>19</v>
      </c>
      <c r="E14" s="141">
        <v>65</v>
      </c>
      <c r="F14" s="141">
        <v>1</v>
      </c>
      <c r="G14" s="142">
        <v>44033</v>
      </c>
      <c r="H14" s="140">
        <v>0</v>
      </c>
      <c r="I14" s="140">
        <v>-1</v>
      </c>
      <c r="J14" s="143">
        <v>1.75</v>
      </c>
      <c r="K14" s="144">
        <v>0</v>
      </c>
      <c r="L14" s="140">
        <v>24.5</v>
      </c>
      <c r="M14" s="143">
        <v>0.25</v>
      </c>
      <c r="N14" s="145">
        <v>0.3</v>
      </c>
      <c r="O14" s="146">
        <v>0</v>
      </c>
      <c r="P14" s="147">
        <v>-1</v>
      </c>
      <c r="Q14" s="147"/>
      <c r="R14" s="147"/>
      <c r="S14" s="147"/>
      <c r="T14" s="147">
        <v>1</v>
      </c>
      <c r="U14" s="147">
        <v>0.4</v>
      </c>
      <c r="V14" s="147">
        <v>0.63</v>
      </c>
      <c r="W14" s="148"/>
      <c r="X14" s="147">
        <v>0</v>
      </c>
      <c r="Y14" s="147">
        <v>-0.5</v>
      </c>
      <c r="Z14" s="147"/>
      <c r="AA14" s="147"/>
      <c r="AB14" s="147"/>
      <c r="AC14" s="147">
        <v>1</v>
      </c>
      <c r="AD14" s="147"/>
      <c r="AE14" s="147"/>
      <c r="AF14" s="147"/>
      <c r="AG14" s="147"/>
      <c r="AH14" s="140">
        <v>0</v>
      </c>
      <c r="AI14" s="140">
        <v>1</v>
      </c>
      <c r="AJ14" s="140">
        <v>0</v>
      </c>
    </row>
    <row r="15" spans="1:38">
      <c r="A15" s="139" t="s">
        <v>311</v>
      </c>
      <c r="B15" s="140">
        <v>2</v>
      </c>
      <c r="C15" s="140" t="s">
        <v>305</v>
      </c>
      <c r="D15" s="141" t="s">
        <v>27</v>
      </c>
      <c r="E15" s="141">
        <v>63</v>
      </c>
      <c r="F15" s="141">
        <v>2</v>
      </c>
      <c r="G15" s="142">
        <v>44029</v>
      </c>
      <c r="H15" s="140">
        <v>-0.5</v>
      </c>
      <c r="I15" s="140">
        <v>-0.5</v>
      </c>
      <c r="J15" s="143">
        <v>0</v>
      </c>
      <c r="K15" s="144">
        <v>0</v>
      </c>
      <c r="L15" s="140">
        <v>18.5</v>
      </c>
      <c r="M15" s="143">
        <v>0.5</v>
      </c>
      <c r="N15" s="145">
        <v>0.9</v>
      </c>
      <c r="O15" s="146">
        <v>0</v>
      </c>
      <c r="P15" s="147">
        <v>-1.5</v>
      </c>
      <c r="Q15" s="147">
        <f t="shared" ref="Q15:Q78" si="0">O15+P15/2</f>
        <v>-0.75</v>
      </c>
      <c r="R15" s="147">
        <f t="shared" ref="R15:R41" si="1">K15-Q15</f>
        <v>0.75</v>
      </c>
      <c r="S15" s="147"/>
      <c r="T15" s="147">
        <v>1</v>
      </c>
      <c r="U15" s="147">
        <v>0.5</v>
      </c>
      <c r="V15" s="147">
        <v>0.63</v>
      </c>
      <c r="W15" s="148"/>
      <c r="X15" s="147">
        <v>0.25</v>
      </c>
      <c r="Y15" s="147">
        <v>-1</v>
      </c>
      <c r="Z15" s="147">
        <f t="shared" ref="Z15:Z23" si="2">X15+Y15/2</f>
        <v>-0.25</v>
      </c>
      <c r="AA15" s="147">
        <f t="shared" ref="AA15:AA23" si="3">AI15-Z15</f>
        <v>0.25</v>
      </c>
      <c r="AB15" s="147"/>
      <c r="AC15" s="147">
        <v>1</v>
      </c>
      <c r="AD15" s="147"/>
      <c r="AE15" s="147"/>
      <c r="AF15" s="147"/>
      <c r="AG15" s="147"/>
      <c r="AH15" s="140">
        <v>1</v>
      </c>
      <c r="AI15" s="140">
        <v>0</v>
      </c>
      <c r="AJ15" s="140">
        <v>1</v>
      </c>
    </row>
    <row r="16" spans="1:38">
      <c r="A16" s="139" t="s">
        <v>312</v>
      </c>
      <c r="B16" s="140">
        <v>1</v>
      </c>
      <c r="C16" s="140" t="s">
        <v>305</v>
      </c>
      <c r="D16" s="141" t="s">
        <v>30</v>
      </c>
      <c r="E16" s="141">
        <v>56</v>
      </c>
      <c r="F16" s="141">
        <v>1</v>
      </c>
      <c r="G16" s="142">
        <v>43966</v>
      </c>
      <c r="H16" s="140">
        <v>-4.5</v>
      </c>
      <c r="I16" s="140">
        <v>0</v>
      </c>
      <c r="J16" s="143">
        <v>-4.5</v>
      </c>
      <c r="K16" s="144">
        <v>0</v>
      </c>
      <c r="L16" s="140">
        <v>21</v>
      </c>
      <c r="M16" s="143">
        <v>0.4</v>
      </c>
      <c r="N16" s="145">
        <v>0.5</v>
      </c>
      <c r="O16" s="146">
        <v>-0.5</v>
      </c>
      <c r="P16" s="147">
        <v>-0.5</v>
      </c>
      <c r="Q16" s="147">
        <f t="shared" si="0"/>
        <v>-0.75</v>
      </c>
      <c r="R16" s="147">
        <f t="shared" si="1"/>
        <v>0.75</v>
      </c>
      <c r="S16" s="147"/>
      <c r="T16" s="147" t="s">
        <v>313</v>
      </c>
      <c r="U16" s="147">
        <v>0.5</v>
      </c>
      <c r="V16" s="147">
        <v>0.5</v>
      </c>
      <c r="W16" s="148"/>
      <c r="X16" s="147">
        <v>-0.5</v>
      </c>
      <c r="Y16" s="147">
        <v>-0.25</v>
      </c>
      <c r="Z16" s="147">
        <f t="shared" si="2"/>
        <v>-0.625</v>
      </c>
      <c r="AA16" s="147">
        <f t="shared" si="3"/>
        <v>1.625</v>
      </c>
      <c r="AB16" s="147"/>
      <c r="AC16" s="147">
        <v>0.9</v>
      </c>
      <c r="AD16" s="147"/>
      <c r="AE16" s="147"/>
      <c r="AF16" s="147"/>
      <c r="AG16" s="147"/>
      <c r="AH16" s="140">
        <v>0</v>
      </c>
      <c r="AI16" s="140">
        <v>1</v>
      </c>
      <c r="AJ16" s="140">
        <v>0</v>
      </c>
    </row>
    <row r="17" spans="1:36">
      <c r="A17" s="139" t="s">
        <v>134</v>
      </c>
      <c r="B17" s="140">
        <v>2</v>
      </c>
      <c r="C17" s="140" t="s">
        <v>305</v>
      </c>
      <c r="D17" s="141" t="s">
        <v>30</v>
      </c>
      <c r="E17" s="141">
        <v>56</v>
      </c>
      <c r="F17" s="141">
        <v>1</v>
      </c>
      <c r="G17" s="142">
        <v>43973</v>
      </c>
      <c r="H17" s="140">
        <v>-5</v>
      </c>
      <c r="I17" s="140">
        <v>-0.5</v>
      </c>
      <c r="J17" s="143">
        <v>-5.25</v>
      </c>
      <c r="K17" s="144">
        <v>0</v>
      </c>
      <c r="L17" s="140">
        <v>20.5</v>
      </c>
      <c r="M17" s="143">
        <v>0.4</v>
      </c>
      <c r="N17" s="145">
        <v>0.5</v>
      </c>
      <c r="O17" s="146">
        <v>0.75</v>
      </c>
      <c r="P17" s="147">
        <v>-1.25</v>
      </c>
      <c r="Q17" s="147">
        <f t="shared" si="0"/>
        <v>0.125</v>
      </c>
      <c r="R17" s="147">
        <f t="shared" si="1"/>
        <v>-0.125</v>
      </c>
      <c r="S17" s="147"/>
      <c r="T17" s="147" t="s">
        <v>313</v>
      </c>
      <c r="U17" s="147">
        <v>0.4</v>
      </c>
      <c r="V17" s="147">
        <v>0.5</v>
      </c>
      <c r="W17" s="148"/>
      <c r="X17" s="147">
        <v>0</v>
      </c>
      <c r="Y17" s="147">
        <v>-1</v>
      </c>
      <c r="Z17" s="147">
        <f t="shared" si="2"/>
        <v>-0.5</v>
      </c>
      <c r="AA17" s="147">
        <f t="shared" si="3"/>
        <v>1.5</v>
      </c>
      <c r="AB17" s="147"/>
      <c r="AC17" s="147">
        <v>0.9</v>
      </c>
      <c r="AD17" s="147"/>
      <c r="AE17" s="147"/>
      <c r="AF17" s="147"/>
      <c r="AG17" s="147"/>
      <c r="AH17" s="140">
        <v>0</v>
      </c>
      <c r="AI17" s="140">
        <v>1</v>
      </c>
      <c r="AJ17" s="140">
        <v>0</v>
      </c>
    </row>
    <row r="18" spans="1:36">
      <c r="A18" s="139" t="s">
        <v>314</v>
      </c>
      <c r="B18" s="140">
        <v>2</v>
      </c>
      <c r="C18" s="140" t="s">
        <v>305</v>
      </c>
      <c r="D18" s="141" t="s">
        <v>38</v>
      </c>
      <c r="E18" s="141">
        <v>74</v>
      </c>
      <c r="F18" s="141">
        <v>2</v>
      </c>
      <c r="G18" s="142">
        <v>44014</v>
      </c>
      <c r="H18" s="140">
        <v>0.5</v>
      </c>
      <c r="I18" s="140">
        <v>-0.5</v>
      </c>
      <c r="J18" s="143">
        <v>0.25</v>
      </c>
      <c r="K18" s="144">
        <v>0</v>
      </c>
      <c r="L18" s="140">
        <v>20</v>
      </c>
      <c r="M18" s="143">
        <v>0.4</v>
      </c>
      <c r="N18" s="145">
        <v>0.7</v>
      </c>
      <c r="O18" s="146">
        <v>0.25</v>
      </c>
      <c r="P18" s="147">
        <v>-1.25</v>
      </c>
      <c r="Q18" s="147">
        <f t="shared" si="0"/>
        <v>-0.375</v>
      </c>
      <c r="R18" s="147">
        <f t="shared" si="1"/>
        <v>0.375</v>
      </c>
      <c r="S18" s="147"/>
      <c r="T18" s="147" t="s">
        <v>315</v>
      </c>
      <c r="U18" s="147">
        <v>0.4</v>
      </c>
      <c r="V18" s="147">
        <v>0.5</v>
      </c>
      <c r="W18" s="148"/>
      <c r="X18" s="147">
        <v>0.25</v>
      </c>
      <c r="Y18" s="147">
        <v>-0.75</v>
      </c>
      <c r="Z18" s="147">
        <f t="shared" si="2"/>
        <v>-0.125</v>
      </c>
      <c r="AA18" s="147">
        <f t="shared" si="3"/>
        <v>1.125</v>
      </c>
      <c r="AB18" s="147"/>
      <c r="AC18" s="147">
        <v>1</v>
      </c>
      <c r="AD18" s="147"/>
      <c r="AE18" s="147"/>
      <c r="AF18" s="147"/>
      <c r="AG18" s="147"/>
      <c r="AH18" s="140">
        <v>0</v>
      </c>
      <c r="AI18" s="140">
        <v>1</v>
      </c>
      <c r="AJ18" s="140">
        <v>0</v>
      </c>
    </row>
    <row r="19" spans="1:36">
      <c r="A19" s="139" t="s">
        <v>316</v>
      </c>
      <c r="B19" s="140">
        <v>1</v>
      </c>
      <c r="C19" s="140" t="s">
        <v>305</v>
      </c>
      <c r="D19" s="141" t="s">
        <v>31</v>
      </c>
      <c r="E19" s="141">
        <v>67</v>
      </c>
      <c r="F19" s="141">
        <v>1</v>
      </c>
      <c r="G19" s="142">
        <v>44020</v>
      </c>
      <c r="H19" s="140">
        <v>-0.5</v>
      </c>
      <c r="I19" s="140">
        <v>-0.5</v>
      </c>
      <c r="J19" s="143">
        <v>-0.75</v>
      </c>
      <c r="K19" s="144">
        <v>-0.5</v>
      </c>
      <c r="L19" s="140">
        <v>22</v>
      </c>
      <c r="M19" s="143">
        <v>0.1</v>
      </c>
      <c r="N19" s="145">
        <v>0.3</v>
      </c>
      <c r="O19" s="146">
        <v>0.5</v>
      </c>
      <c r="P19" s="147">
        <v>-0.5</v>
      </c>
      <c r="Q19" s="147">
        <f t="shared" si="0"/>
        <v>0.25</v>
      </c>
      <c r="R19" s="147">
        <f t="shared" si="1"/>
        <v>-0.75</v>
      </c>
      <c r="S19" s="147"/>
      <c r="T19" s="147">
        <v>0.9</v>
      </c>
      <c r="U19" s="147">
        <v>0.32</v>
      </c>
      <c r="V19" s="147">
        <v>0.5</v>
      </c>
      <c r="W19" s="148"/>
      <c r="X19" s="147">
        <v>0.25</v>
      </c>
      <c r="Y19" s="147">
        <v>-0.5</v>
      </c>
      <c r="Z19" s="147">
        <f t="shared" si="2"/>
        <v>0</v>
      </c>
      <c r="AA19" s="147">
        <f t="shared" si="3"/>
        <v>1</v>
      </c>
      <c r="AB19" s="147"/>
      <c r="AC19" s="147">
        <v>0.9</v>
      </c>
      <c r="AD19" s="147"/>
      <c r="AE19" s="147"/>
      <c r="AF19" s="147"/>
      <c r="AG19" s="147"/>
      <c r="AH19" s="140">
        <v>1</v>
      </c>
      <c r="AI19" s="140">
        <v>1</v>
      </c>
      <c r="AJ19" s="140">
        <v>0</v>
      </c>
    </row>
    <row r="20" spans="1:36">
      <c r="A20" s="139" t="s">
        <v>317</v>
      </c>
      <c r="B20" s="140">
        <v>2</v>
      </c>
      <c r="C20" s="140" t="s">
        <v>305</v>
      </c>
      <c r="D20" s="141" t="s">
        <v>32</v>
      </c>
      <c r="E20" s="141">
        <v>69</v>
      </c>
      <c r="F20" s="141">
        <v>1</v>
      </c>
      <c r="G20" s="142">
        <v>44027</v>
      </c>
      <c r="H20" s="140">
        <v>-3.5</v>
      </c>
      <c r="I20" s="140">
        <v>-0.5</v>
      </c>
      <c r="J20" s="143">
        <v>-3.75</v>
      </c>
      <c r="K20" s="144">
        <v>-0.2</v>
      </c>
      <c r="L20" s="140">
        <v>21</v>
      </c>
      <c r="M20" s="143">
        <v>0.04</v>
      </c>
      <c r="N20" s="145">
        <v>0.6</v>
      </c>
      <c r="O20" s="146">
        <v>0</v>
      </c>
      <c r="P20" s="147">
        <v>-0.5</v>
      </c>
      <c r="Q20" s="147">
        <f t="shared" si="0"/>
        <v>-0.25</v>
      </c>
      <c r="R20" s="147">
        <f t="shared" si="1"/>
        <v>4.9999999999999989E-2</v>
      </c>
      <c r="S20" s="147"/>
      <c r="T20" s="147">
        <v>0.9</v>
      </c>
      <c r="U20" s="147">
        <v>0.32</v>
      </c>
      <c r="V20" s="147">
        <v>0.5</v>
      </c>
      <c r="W20" s="148"/>
      <c r="X20" s="147">
        <v>0</v>
      </c>
      <c r="Y20" s="147">
        <v>-0.5</v>
      </c>
      <c r="Z20" s="147">
        <f t="shared" si="2"/>
        <v>-0.25</v>
      </c>
      <c r="AA20" s="147">
        <f t="shared" si="3"/>
        <v>1.25</v>
      </c>
      <c r="AB20" s="147"/>
      <c r="AC20" s="147">
        <v>0.9</v>
      </c>
      <c r="AD20" s="147"/>
      <c r="AE20" s="147"/>
      <c r="AF20" s="147"/>
      <c r="AG20" s="147"/>
      <c r="AH20" s="140">
        <v>0</v>
      </c>
      <c r="AI20" s="140">
        <v>1</v>
      </c>
      <c r="AJ20" s="140">
        <v>0</v>
      </c>
    </row>
    <row r="21" spans="1:36">
      <c r="A21" s="139" t="s">
        <v>137</v>
      </c>
      <c r="B21" s="140">
        <v>1</v>
      </c>
      <c r="C21" s="140" t="s">
        <v>305</v>
      </c>
      <c r="D21" s="141" t="s">
        <v>32</v>
      </c>
      <c r="E21" s="141">
        <v>69</v>
      </c>
      <c r="F21" s="141">
        <v>1</v>
      </c>
      <c r="G21" s="142">
        <v>44034</v>
      </c>
      <c r="H21" s="140">
        <v>-2.25</v>
      </c>
      <c r="I21" s="140">
        <v>-0.5</v>
      </c>
      <c r="J21" s="143">
        <v>-2.5</v>
      </c>
      <c r="K21" s="144">
        <v>-0.2</v>
      </c>
      <c r="L21" s="140">
        <v>21.5</v>
      </c>
      <c r="M21" s="143">
        <v>0.2</v>
      </c>
      <c r="N21" s="145">
        <v>0.6</v>
      </c>
      <c r="O21" s="146">
        <v>-0.75</v>
      </c>
      <c r="P21" s="147">
        <v>0</v>
      </c>
      <c r="Q21" s="147">
        <f t="shared" si="0"/>
        <v>-0.75</v>
      </c>
      <c r="R21" s="147">
        <f t="shared" si="1"/>
        <v>0.55000000000000004</v>
      </c>
      <c r="S21" s="147"/>
      <c r="T21" s="147">
        <v>1</v>
      </c>
      <c r="U21" s="147">
        <v>0.63</v>
      </c>
      <c r="V21" s="147">
        <v>0.63</v>
      </c>
      <c r="W21" s="148"/>
      <c r="X21" s="147">
        <v>-0.25</v>
      </c>
      <c r="Y21" s="147">
        <v>-0.25</v>
      </c>
      <c r="Z21" s="147">
        <f t="shared" si="2"/>
        <v>-0.375</v>
      </c>
      <c r="AA21" s="147">
        <f t="shared" si="3"/>
        <v>1.375</v>
      </c>
      <c r="AB21" s="147"/>
      <c r="AC21" s="147">
        <v>1</v>
      </c>
      <c r="AD21" s="147"/>
      <c r="AE21" s="147"/>
      <c r="AF21" s="147"/>
      <c r="AG21" s="147"/>
      <c r="AH21" s="140">
        <v>0</v>
      </c>
      <c r="AI21" s="140">
        <v>1</v>
      </c>
      <c r="AJ21" s="140">
        <v>0</v>
      </c>
    </row>
    <row r="22" spans="1:36">
      <c r="A22" s="139" t="s">
        <v>318</v>
      </c>
      <c r="B22" s="140">
        <v>2</v>
      </c>
      <c r="C22" s="140" t="s">
        <v>305</v>
      </c>
      <c r="D22" s="141" t="s">
        <v>12</v>
      </c>
      <c r="E22" s="141">
        <v>64</v>
      </c>
      <c r="F22" s="141">
        <v>1</v>
      </c>
      <c r="G22" s="142">
        <v>44027</v>
      </c>
      <c r="H22" s="140" t="s">
        <v>319</v>
      </c>
      <c r="I22" s="140"/>
      <c r="J22" s="143">
        <v>1</v>
      </c>
      <c r="K22" s="144">
        <v>0</v>
      </c>
      <c r="L22" s="140">
        <v>19</v>
      </c>
      <c r="M22" s="143">
        <v>0.3</v>
      </c>
      <c r="N22" s="145">
        <v>0.5</v>
      </c>
      <c r="O22" s="146">
        <v>-0.5</v>
      </c>
      <c r="P22" s="147">
        <v>-1</v>
      </c>
      <c r="Q22" s="147">
        <f t="shared" si="0"/>
        <v>-1</v>
      </c>
      <c r="R22" s="147">
        <f t="shared" si="1"/>
        <v>1</v>
      </c>
      <c r="S22" s="147"/>
      <c r="T22" s="147">
        <v>1</v>
      </c>
      <c r="U22" s="147">
        <v>0.4</v>
      </c>
      <c r="V22" s="147">
        <v>0.63</v>
      </c>
      <c r="W22" s="148"/>
      <c r="X22" s="147">
        <v>-0.5</v>
      </c>
      <c r="Y22" s="147">
        <v>-0.75</v>
      </c>
      <c r="Z22" s="147">
        <f t="shared" si="2"/>
        <v>-0.875</v>
      </c>
      <c r="AA22" s="147">
        <f t="shared" si="3"/>
        <v>0.875</v>
      </c>
      <c r="AB22" s="147"/>
      <c r="AC22" s="147">
        <v>1</v>
      </c>
      <c r="AD22" s="147"/>
      <c r="AE22" s="147"/>
      <c r="AF22" s="147"/>
      <c r="AG22" s="147"/>
      <c r="AH22" s="140">
        <v>0</v>
      </c>
      <c r="AI22" s="140">
        <v>0</v>
      </c>
      <c r="AJ22" s="140">
        <v>0</v>
      </c>
    </row>
    <row r="23" spans="1:36">
      <c r="A23" s="139" t="s">
        <v>320</v>
      </c>
      <c r="B23" s="140">
        <v>1</v>
      </c>
      <c r="C23" s="140" t="s">
        <v>305</v>
      </c>
      <c r="D23" s="141" t="s">
        <v>35</v>
      </c>
      <c r="E23" s="141">
        <v>74</v>
      </c>
      <c r="F23" s="141">
        <v>2</v>
      </c>
      <c r="G23" s="142">
        <v>44049</v>
      </c>
      <c r="H23" s="140">
        <v>2.75</v>
      </c>
      <c r="I23" s="140">
        <v>-1.25</v>
      </c>
      <c r="J23" s="143">
        <v>2</v>
      </c>
      <c r="K23" s="144">
        <v>-0.37</v>
      </c>
      <c r="L23" s="140">
        <v>24.5</v>
      </c>
      <c r="M23" s="143">
        <v>0.25</v>
      </c>
      <c r="N23" s="145">
        <v>0.7</v>
      </c>
      <c r="O23" s="146">
        <v>0.25</v>
      </c>
      <c r="P23" s="147">
        <v>-0.75</v>
      </c>
      <c r="Q23" s="147">
        <f t="shared" si="0"/>
        <v>-0.125</v>
      </c>
      <c r="R23" s="147">
        <f t="shared" si="1"/>
        <v>-0.245</v>
      </c>
      <c r="S23" s="147"/>
      <c r="T23" s="147">
        <v>1</v>
      </c>
      <c r="U23" s="147">
        <v>0.4</v>
      </c>
      <c r="V23" s="147">
        <v>0.8</v>
      </c>
      <c r="W23" s="148"/>
      <c r="X23" s="147">
        <v>0</v>
      </c>
      <c r="Y23" s="147">
        <v>-0.5</v>
      </c>
      <c r="Z23" s="147">
        <f t="shared" si="2"/>
        <v>-0.25</v>
      </c>
      <c r="AA23" s="147">
        <f t="shared" si="3"/>
        <v>0.25</v>
      </c>
      <c r="AB23" s="147"/>
      <c r="AC23" s="147">
        <v>1</v>
      </c>
      <c r="AD23" s="147"/>
      <c r="AE23" s="147"/>
      <c r="AF23" s="147"/>
      <c r="AG23" s="147"/>
      <c r="AH23" s="140">
        <v>0</v>
      </c>
      <c r="AI23" s="140">
        <v>0</v>
      </c>
      <c r="AJ23" s="140">
        <v>0</v>
      </c>
    </row>
    <row r="24" spans="1:36">
      <c r="A24" s="139" t="s">
        <v>141</v>
      </c>
      <c r="B24" s="140">
        <v>2</v>
      </c>
      <c r="C24" s="140" t="s">
        <v>305</v>
      </c>
      <c r="D24" s="141" t="s">
        <v>35</v>
      </c>
      <c r="E24" s="141">
        <v>74</v>
      </c>
      <c r="F24" s="141">
        <v>2</v>
      </c>
      <c r="G24" s="142">
        <v>44056</v>
      </c>
      <c r="H24" s="140">
        <v>2.5</v>
      </c>
      <c r="I24" s="140">
        <v>-0.5</v>
      </c>
      <c r="J24" s="143">
        <v>2.25</v>
      </c>
      <c r="K24" s="144">
        <v>-0.56999999999999995</v>
      </c>
      <c r="L24" s="140">
        <v>24.5</v>
      </c>
      <c r="M24" s="143">
        <v>0.4</v>
      </c>
      <c r="N24" s="145">
        <v>0.6</v>
      </c>
      <c r="O24" s="146">
        <v>0.25</v>
      </c>
      <c r="P24" s="147">
        <v>-1</v>
      </c>
      <c r="Q24" s="147">
        <f t="shared" si="0"/>
        <v>-0.25</v>
      </c>
      <c r="R24" s="147">
        <f t="shared" si="1"/>
        <v>-0.31999999999999995</v>
      </c>
      <c r="S24" s="147"/>
      <c r="T24" s="147" t="s">
        <v>321</v>
      </c>
      <c r="U24" s="147">
        <v>0.5</v>
      </c>
      <c r="V24" s="147">
        <v>0.5</v>
      </c>
      <c r="W24" s="148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0">
        <v>0</v>
      </c>
      <c r="AI24" s="140">
        <v>0</v>
      </c>
      <c r="AJ24" s="140">
        <v>0</v>
      </c>
    </row>
    <row r="25" spans="1:36">
      <c r="A25" s="139" t="s">
        <v>322</v>
      </c>
      <c r="B25" s="140">
        <v>1</v>
      </c>
      <c r="C25" s="140" t="s">
        <v>305</v>
      </c>
      <c r="D25" s="141" t="s">
        <v>37</v>
      </c>
      <c r="E25" s="141">
        <v>57</v>
      </c>
      <c r="F25" s="141">
        <v>2</v>
      </c>
      <c r="G25" s="142">
        <v>44044</v>
      </c>
      <c r="H25" s="140">
        <v>-1</v>
      </c>
      <c r="I25" s="140">
        <v>0</v>
      </c>
      <c r="J25" s="143">
        <v>-1</v>
      </c>
      <c r="K25" s="144">
        <v>-0.2</v>
      </c>
      <c r="L25" s="140">
        <v>21.5</v>
      </c>
      <c r="M25" s="143">
        <v>0.4</v>
      </c>
      <c r="N25" s="145">
        <v>0.5</v>
      </c>
      <c r="O25" s="146">
        <v>0.25</v>
      </c>
      <c r="P25" s="147">
        <v>-1.25</v>
      </c>
      <c r="Q25" s="147">
        <f t="shared" si="0"/>
        <v>-0.375</v>
      </c>
      <c r="R25" s="147">
        <f t="shared" si="1"/>
        <v>0.17499999999999999</v>
      </c>
      <c r="S25" s="147"/>
      <c r="T25" s="147" t="s">
        <v>313</v>
      </c>
      <c r="U25" s="147">
        <v>0.5</v>
      </c>
      <c r="V25" s="147">
        <v>0.5</v>
      </c>
      <c r="W25" s="148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0">
        <v>0</v>
      </c>
      <c r="AI25" s="140">
        <v>0</v>
      </c>
      <c r="AJ25" s="140">
        <v>0</v>
      </c>
    </row>
    <row r="26" spans="1:36">
      <c r="A26" s="139" t="s">
        <v>142</v>
      </c>
      <c r="B26" s="140">
        <v>2</v>
      </c>
      <c r="C26" s="140" t="s">
        <v>305</v>
      </c>
      <c r="D26" s="141" t="s">
        <v>37</v>
      </c>
      <c r="E26" s="141">
        <v>57</v>
      </c>
      <c r="F26" s="141">
        <v>2</v>
      </c>
      <c r="G26" s="142">
        <v>44050</v>
      </c>
      <c r="H26" s="140">
        <v>-1</v>
      </c>
      <c r="I26" s="140">
        <v>0</v>
      </c>
      <c r="J26" s="143">
        <v>-1</v>
      </c>
      <c r="K26" s="144">
        <v>-0.2</v>
      </c>
      <c r="L26" s="140">
        <v>21</v>
      </c>
      <c r="M26" s="143">
        <v>0.4</v>
      </c>
      <c r="N26" s="145">
        <v>0.5</v>
      </c>
      <c r="O26" s="146">
        <v>0.25</v>
      </c>
      <c r="P26" s="147">
        <v>-1</v>
      </c>
      <c r="Q26" s="147">
        <f t="shared" si="0"/>
        <v>-0.25</v>
      </c>
      <c r="R26" s="147">
        <f t="shared" si="1"/>
        <v>4.9999999999999989E-2</v>
      </c>
      <c r="S26" s="147"/>
      <c r="T26" s="147">
        <v>0.9</v>
      </c>
      <c r="U26" s="147">
        <v>0.5</v>
      </c>
      <c r="V26" s="147">
        <v>0.8</v>
      </c>
      <c r="W26" s="148"/>
      <c r="X26" s="147">
        <v>0.25</v>
      </c>
      <c r="Y26" s="147">
        <v>-1</v>
      </c>
      <c r="Z26" s="147">
        <f t="shared" ref="Z26:Z32" si="4">X26+Y26/2</f>
        <v>-0.25</v>
      </c>
      <c r="AA26" s="147">
        <f t="shared" ref="AA26:AA32" si="5">AI26-Z26</f>
        <v>0.25</v>
      </c>
      <c r="AB26" s="147"/>
      <c r="AC26" s="147">
        <v>0.9</v>
      </c>
      <c r="AD26" s="147"/>
      <c r="AE26" s="147"/>
      <c r="AF26" s="147"/>
      <c r="AG26" s="147"/>
      <c r="AH26" s="140">
        <v>0</v>
      </c>
      <c r="AI26" s="140">
        <v>0</v>
      </c>
      <c r="AJ26" s="140">
        <v>0</v>
      </c>
    </row>
    <row r="27" spans="1:36">
      <c r="A27" s="139" t="s">
        <v>323</v>
      </c>
      <c r="B27" s="140">
        <v>1</v>
      </c>
      <c r="C27" s="140" t="s">
        <v>305</v>
      </c>
      <c r="D27" s="141" t="s">
        <v>33</v>
      </c>
      <c r="E27" s="141">
        <v>59</v>
      </c>
      <c r="F27" s="141">
        <v>1</v>
      </c>
      <c r="G27" s="142">
        <v>44050</v>
      </c>
      <c r="H27" s="140">
        <v>0.25</v>
      </c>
      <c r="I27" s="140">
        <v>-0.75</v>
      </c>
      <c r="J27" s="143">
        <v>-0.15</v>
      </c>
      <c r="K27" s="144">
        <v>0</v>
      </c>
      <c r="L27" s="140">
        <v>21</v>
      </c>
      <c r="M27" s="143">
        <v>0.25</v>
      </c>
      <c r="N27" s="145">
        <v>0.4</v>
      </c>
      <c r="O27" s="146">
        <v>0</v>
      </c>
      <c r="P27" s="147">
        <v>-0.5</v>
      </c>
      <c r="Q27" s="147">
        <f t="shared" si="0"/>
        <v>-0.25</v>
      </c>
      <c r="R27" s="147">
        <f t="shared" si="1"/>
        <v>0.25</v>
      </c>
      <c r="S27" s="147"/>
      <c r="T27" s="147">
        <v>1</v>
      </c>
      <c r="U27" s="147">
        <v>0.4</v>
      </c>
      <c r="V27" s="147">
        <v>0.8</v>
      </c>
      <c r="W27" s="148"/>
      <c r="X27" s="147">
        <v>-0.25</v>
      </c>
      <c r="Y27" s="147">
        <v>-0.75</v>
      </c>
      <c r="Z27" s="147">
        <f t="shared" si="4"/>
        <v>-0.625</v>
      </c>
      <c r="AA27" s="147">
        <f t="shared" si="5"/>
        <v>0.625</v>
      </c>
      <c r="AB27" s="147"/>
      <c r="AC27" s="147">
        <v>1</v>
      </c>
      <c r="AD27" s="147"/>
      <c r="AE27" s="147"/>
      <c r="AF27" s="147"/>
      <c r="AG27" s="147"/>
      <c r="AH27" s="140">
        <v>0</v>
      </c>
      <c r="AI27" s="140">
        <v>0</v>
      </c>
      <c r="AJ27" s="140">
        <v>0</v>
      </c>
    </row>
    <row r="28" spans="1:36">
      <c r="A28" s="139" t="s">
        <v>324</v>
      </c>
      <c r="B28" s="140">
        <v>1</v>
      </c>
      <c r="C28" s="140" t="s">
        <v>305</v>
      </c>
      <c r="D28" s="141" t="s">
        <v>21</v>
      </c>
      <c r="E28" s="141">
        <v>76</v>
      </c>
      <c r="F28" s="141">
        <v>1</v>
      </c>
      <c r="G28" s="142">
        <v>44048</v>
      </c>
      <c r="H28" s="140" t="s">
        <v>325</v>
      </c>
      <c r="I28" s="140"/>
      <c r="J28" s="143">
        <v>0.75</v>
      </c>
      <c r="K28" s="144">
        <v>0</v>
      </c>
      <c r="L28" s="140">
        <v>21.5</v>
      </c>
      <c r="M28" s="143">
        <v>0.1</v>
      </c>
      <c r="N28" s="145">
        <v>0.1</v>
      </c>
      <c r="O28" s="146">
        <v>-0.75</v>
      </c>
      <c r="P28" s="147">
        <v>-0.5</v>
      </c>
      <c r="Q28" s="147">
        <f t="shared" si="0"/>
        <v>-1</v>
      </c>
      <c r="R28" s="147">
        <f t="shared" si="1"/>
        <v>1</v>
      </c>
      <c r="S28" s="147"/>
      <c r="T28" s="147">
        <v>1</v>
      </c>
      <c r="U28" s="147">
        <v>0.8</v>
      </c>
      <c r="V28" s="147">
        <v>1</v>
      </c>
      <c r="W28" s="148"/>
      <c r="X28" s="147">
        <v>-0.25</v>
      </c>
      <c r="Y28" s="147">
        <v>-0.5</v>
      </c>
      <c r="Z28" s="147">
        <f t="shared" si="4"/>
        <v>-0.5</v>
      </c>
      <c r="AA28" s="147">
        <f t="shared" si="5"/>
        <v>0.5</v>
      </c>
      <c r="AB28" s="147"/>
      <c r="AC28" s="147">
        <v>1</v>
      </c>
      <c r="AD28" s="147"/>
      <c r="AE28" s="147"/>
      <c r="AF28" s="147"/>
      <c r="AG28" s="147"/>
      <c r="AH28" s="140">
        <v>0</v>
      </c>
      <c r="AI28" s="140">
        <v>0</v>
      </c>
      <c r="AJ28" s="140">
        <v>0</v>
      </c>
    </row>
    <row r="29" spans="1:36">
      <c r="A29" s="139" t="s">
        <v>326</v>
      </c>
      <c r="B29" s="140">
        <v>1</v>
      </c>
      <c r="C29" s="140" t="s">
        <v>305</v>
      </c>
      <c r="D29" s="141" t="s">
        <v>29</v>
      </c>
      <c r="E29" s="141">
        <v>68</v>
      </c>
      <c r="F29" s="141">
        <v>1</v>
      </c>
      <c r="G29" s="142">
        <v>44050</v>
      </c>
      <c r="H29" s="140" t="s">
        <v>325</v>
      </c>
      <c r="I29" s="140"/>
      <c r="J29" s="143">
        <v>0.5</v>
      </c>
      <c r="K29" s="144">
        <v>0</v>
      </c>
      <c r="L29" s="140">
        <v>22</v>
      </c>
      <c r="M29" s="143">
        <v>0.02</v>
      </c>
      <c r="N29" s="145">
        <v>0.02</v>
      </c>
      <c r="O29" s="146">
        <v>-0.5</v>
      </c>
      <c r="P29" s="147">
        <v>0</v>
      </c>
      <c r="Q29" s="147">
        <f t="shared" si="0"/>
        <v>-0.5</v>
      </c>
      <c r="R29" s="147">
        <f t="shared" si="1"/>
        <v>0.5</v>
      </c>
      <c r="S29" s="147"/>
      <c r="T29" s="147">
        <v>1</v>
      </c>
      <c r="U29" s="147">
        <v>0.63</v>
      </c>
      <c r="V29" s="147">
        <v>0.8</v>
      </c>
      <c r="W29" s="148"/>
      <c r="X29" s="147">
        <v>-0.5</v>
      </c>
      <c r="Y29" s="147">
        <v>0</v>
      </c>
      <c r="Z29" s="147">
        <f t="shared" si="4"/>
        <v>-0.5</v>
      </c>
      <c r="AA29" s="147">
        <f t="shared" si="5"/>
        <v>1.5</v>
      </c>
      <c r="AB29" s="147"/>
      <c r="AC29" s="147">
        <v>1</v>
      </c>
      <c r="AD29" s="147"/>
      <c r="AE29" s="147"/>
      <c r="AF29" s="147"/>
      <c r="AG29" s="147"/>
      <c r="AH29" s="140">
        <v>0</v>
      </c>
      <c r="AI29" s="140">
        <v>1</v>
      </c>
      <c r="AJ29" s="140">
        <v>0</v>
      </c>
    </row>
    <row r="30" spans="1:36">
      <c r="A30" s="139" t="s">
        <v>327</v>
      </c>
      <c r="B30" s="140">
        <v>1</v>
      </c>
      <c r="C30" s="140" t="s">
        <v>305</v>
      </c>
      <c r="D30" s="141" t="s">
        <v>20</v>
      </c>
      <c r="E30" s="141">
        <v>62</v>
      </c>
      <c r="F30" s="141">
        <v>2</v>
      </c>
      <c r="G30" s="142">
        <v>44051</v>
      </c>
      <c r="H30" s="140">
        <v>1.5</v>
      </c>
      <c r="I30" s="140">
        <v>-0.75</v>
      </c>
      <c r="J30" s="143">
        <v>0.75</v>
      </c>
      <c r="K30" s="144">
        <v>-0.2</v>
      </c>
      <c r="L30" s="140">
        <v>21</v>
      </c>
      <c r="M30" s="143">
        <v>0.2</v>
      </c>
      <c r="N30" s="145">
        <v>0.3</v>
      </c>
      <c r="O30" s="146">
        <v>-0.25</v>
      </c>
      <c r="P30" s="147">
        <v>-1</v>
      </c>
      <c r="Q30" s="147">
        <f t="shared" si="0"/>
        <v>-0.75</v>
      </c>
      <c r="R30" s="147">
        <f t="shared" si="1"/>
        <v>0.55000000000000004</v>
      </c>
      <c r="S30" s="147"/>
      <c r="T30" s="147">
        <v>1</v>
      </c>
      <c r="U30" s="147">
        <v>0.63</v>
      </c>
      <c r="V30" s="147">
        <v>0.8</v>
      </c>
      <c r="W30" s="148"/>
      <c r="X30" s="147">
        <v>0</v>
      </c>
      <c r="Y30" s="147">
        <v>-1</v>
      </c>
      <c r="Z30" s="147">
        <f t="shared" si="4"/>
        <v>-0.5</v>
      </c>
      <c r="AA30" s="147">
        <f t="shared" si="5"/>
        <v>1.5</v>
      </c>
      <c r="AB30" s="147"/>
      <c r="AC30" s="147">
        <v>1</v>
      </c>
      <c r="AD30" s="147"/>
      <c r="AE30" s="147"/>
      <c r="AF30" s="147"/>
      <c r="AG30" s="147"/>
      <c r="AH30" s="140">
        <v>0</v>
      </c>
      <c r="AI30" s="140">
        <v>1</v>
      </c>
      <c r="AJ30" s="140">
        <v>0</v>
      </c>
    </row>
    <row r="31" spans="1:36">
      <c r="A31" s="139" t="s">
        <v>328</v>
      </c>
      <c r="B31" s="140">
        <v>2</v>
      </c>
      <c r="C31" s="140" t="s">
        <v>305</v>
      </c>
      <c r="D31" s="141" t="s">
        <v>22</v>
      </c>
      <c r="E31" s="141">
        <v>60</v>
      </c>
      <c r="F31" s="141">
        <v>1</v>
      </c>
      <c r="G31" s="142">
        <v>44041</v>
      </c>
      <c r="H31" s="140">
        <v>-1</v>
      </c>
      <c r="I31" s="140">
        <v>-0.5</v>
      </c>
      <c r="J31" s="143">
        <v>-1.25</v>
      </c>
      <c r="K31" s="144">
        <v>0</v>
      </c>
      <c r="L31" s="140">
        <v>21</v>
      </c>
      <c r="M31" s="143">
        <v>0.25</v>
      </c>
      <c r="N31" s="145">
        <v>0.3</v>
      </c>
      <c r="O31" s="146">
        <v>0.5</v>
      </c>
      <c r="P31" s="147">
        <v>-0.75</v>
      </c>
      <c r="Q31" s="147">
        <f t="shared" si="0"/>
        <v>0.125</v>
      </c>
      <c r="R31" s="147">
        <f t="shared" si="1"/>
        <v>-0.125</v>
      </c>
      <c r="S31" s="147"/>
      <c r="T31" s="147">
        <v>1</v>
      </c>
      <c r="U31" s="147">
        <v>0.4</v>
      </c>
      <c r="V31" s="147">
        <v>0.63</v>
      </c>
      <c r="W31" s="148"/>
      <c r="X31" s="147">
        <v>0.5</v>
      </c>
      <c r="Y31" s="147">
        <v>-0.75</v>
      </c>
      <c r="Z31" s="147">
        <f t="shared" si="4"/>
        <v>0.125</v>
      </c>
      <c r="AA31" s="147">
        <f t="shared" si="5"/>
        <v>0.875</v>
      </c>
      <c r="AB31" s="147"/>
      <c r="AC31" s="147">
        <v>1</v>
      </c>
      <c r="AD31" s="147"/>
      <c r="AE31" s="147"/>
      <c r="AF31" s="147"/>
      <c r="AG31" s="147"/>
      <c r="AH31" s="140">
        <v>0</v>
      </c>
      <c r="AI31" s="140">
        <v>1</v>
      </c>
      <c r="AJ31" s="140">
        <v>0</v>
      </c>
    </row>
    <row r="32" spans="1:36">
      <c r="A32" s="139" t="s">
        <v>329</v>
      </c>
      <c r="B32" s="140">
        <v>1</v>
      </c>
      <c r="C32" s="140" t="s">
        <v>305</v>
      </c>
      <c r="D32" s="141" t="s">
        <v>330</v>
      </c>
      <c r="E32" s="141">
        <v>70</v>
      </c>
      <c r="F32" s="141">
        <v>2</v>
      </c>
      <c r="G32" s="142">
        <v>44054</v>
      </c>
      <c r="H32" s="140">
        <v>0</v>
      </c>
      <c r="I32" s="140">
        <v>0</v>
      </c>
      <c r="J32" s="143">
        <v>0</v>
      </c>
      <c r="K32" s="144">
        <v>-0.3</v>
      </c>
      <c r="L32" s="140">
        <v>19.5</v>
      </c>
      <c r="M32" s="143">
        <v>0.3</v>
      </c>
      <c r="N32" s="145">
        <v>0.5</v>
      </c>
      <c r="O32" s="146">
        <v>1</v>
      </c>
      <c r="P32" s="147">
        <v>-1</v>
      </c>
      <c r="Q32" s="147">
        <f t="shared" si="0"/>
        <v>0.5</v>
      </c>
      <c r="R32" s="147">
        <f t="shared" si="1"/>
        <v>-0.8</v>
      </c>
      <c r="S32" s="147"/>
      <c r="T32" s="147">
        <v>1</v>
      </c>
      <c r="U32" s="147">
        <v>0.5</v>
      </c>
      <c r="V32" s="147">
        <v>0.63</v>
      </c>
      <c r="W32" s="148"/>
      <c r="X32" s="147">
        <v>1</v>
      </c>
      <c r="Y32" s="147">
        <v>-1</v>
      </c>
      <c r="Z32" s="147">
        <f t="shared" si="4"/>
        <v>0.5</v>
      </c>
      <c r="AA32" s="147">
        <f t="shared" si="5"/>
        <v>-0.5</v>
      </c>
      <c r="AB32" s="147"/>
      <c r="AC32" s="147">
        <v>1</v>
      </c>
      <c r="AD32" s="147"/>
      <c r="AE32" s="147"/>
      <c r="AF32" s="147"/>
      <c r="AG32" s="147"/>
      <c r="AH32" s="140">
        <v>0</v>
      </c>
      <c r="AI32" s="140">
        <v>0</v>
      </c>
      <c r="AJ32" s="140">
        <v>0</v>
      </c>
    </row>
    <row r="33" spans="1:37">
      <c r="A33" s="139" t="s">
        <v>331</v>
      </c>
      <c r="B33" s="140">
        <v>1</v>
      </c>
      <c r="C33" s="140" t="s">
        <v>305</v>
      </c>
      <c r="D33" s="141" t="s">
        <v>16</v>
      </c>
      <c r="E33" s="141">
        <v>75</v>
      </c>
      <c r="F33" s="141">
        <v>2</v>
      </c>
      <c r="G33" s="142">
        <v>44032</v>
      </c>
      <c r="H33" s="140">
        <v>0.5</v>
      </c>
      <c r="I33" s="140">
        <v>-1</v>
      </c>
      <c r="J33" s="143">
        <v>0</v>
      </c>
      <c r="K33" s="144">
        <v>-0.2</v>
      </c>
      <c r="L33" s="140">
        <v>20.5</v>
      </c>
      <c r="M33" s="143">
        <v>0.16</v>
      </c>
      <c r="N33" s="145">
        <v>0.2</v>
      </c>
      <c r="O33" s="146">
        <v>-0.5</v>
      </c>
      <c r="P33" s="147">
        <v>0</v>
      </c>
      <c r="Q33" s="147">
        <f t="shared" si="0"/>
        <v>-0.5</v>
      </c>
      <c r="R33" s="147">
        <f t="shared" si="1"/>
        <v>0.3</v>
      </c>
      <c r="S33" s="147"/>
      <c r="T33" s="147">
        <v>0.8</v>
      </c>
      <c r="U33" s="147">
        <v>0.5</v>
      </c>
      <c r="V33" s="147">
        <v>0.8</v>
      </c>
      <c r="W33" s="148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0">
        <v>0</v>
      </c>
      <c r="AI33" s="140">
        <v>1</v>
      </c>
      <c r="AJ33" s="140">
        <v>0</v>
      </c>
    </row>
    <row r="34" spans="1:37">
      <c r="A34" s="139" t="s">
        <v>144</v>
      </c>
      <c r="B34" s="140">
        <v>2</v>
      </c>
      <c r="C34" s="140" t="s">
        <v>305</v>
      </c>
      <c r="D34" s="141" t="s">
        <v>16</v>
      </c>
      <c r="E34" s="141">
        <v>75</v>
      </c>
      <c r="F34" s="141">
        <v>2</v>
      </c>
      <c r="G34" s="142">
        <v>44040</v>
      </c>
      <c r="H34" s="140">
        <v>1.25</v>
      </c>
      <c r="I34" s="140">
        <v>-1</v>
      </c>
      <c r="J34" s="143">
        <v>1</v>
      </c>
      <c r="K34" s="144">
        <v>-0.3</v>
      </c>
      <c r="L34" s="140">
        <v>20.5</v>
      </c>
      <c r="M34" s="143">
        <v>0.4</v>
      </c>
      <c r="N34" s="145">
        <v>0.8</v>
      </c>
      <c r="O34" s="146">
        <v>0</v>
      </c>
      <c r="P34" s="147">
        <v>0</v>
      </c>
      <c r="Q34" s="147">
        <f t="shared" si="0"/>
        <v>0</v>
      </c>
      <c r="R34" s="147">
        <f t="shared" si="1"/>
        <v>-0.3</v>
      </c>
      <c r="S34" s="147"/>
      <c r="T34" s="147">
        <v>0.8</v>
      </c>
      <c r="U34" s="147">
        <v>0.4</v>
      </c>
      <c r="V34" s="147">
        <v>0.5</v>
      </c>
      <c r="W34" s="148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0">
        <v>0</v>
      </c>
      <c r="AI34" s="140">
        <v>1</v>
      </c>
      <c r="AJ34" s="140">
        <v>0</v>
      </c>
    </row>
    <row r="35" spans="1:37">
      <c r="A35" s="139" t="s">
        <v>332</v>
      </c>
      <c r="B35" s="140">
        <v>1</v>
      </c>
      <c r="C35" s="140" t="s">
        <v>305</v>
      </c>
      <c r="D35" s="141" t="s">
        <v>333</v>
      </c>
      <c r="E35" s="141">
        <v>69</v>
      </c>
      <c r="F35" s="141">
        <v>2</v>
      </c>
      <c r="G35" s="142">
        <v>44034</v>
      </c>
      <c r="H35" s="140">
        <v>1.25</v>
      </c>
      <c r="I35" s="140">
        <v>-0.5</v>
      </c>
      <c r="J35" s="143">
        <v>1</v>
      </c>
      <c r="K35" s="144">
        <v>0</v>
      </c>
      <c r="L35" s="140">
        <v>21</v>
      </c>
      <c r="M35" s="143">
        <v>0.25</v>
      </c>
      <c r="N35" s="145">
        <v>0.4</v>
      </c>
      <c r="O35" s="146">
        <v>-1</v>
      </c>
      <c r="P35" s="147">
        <v>-0.5</v>
      </c>
      <c r="Q35" s="147">
        <f t="shared" si="0"/>
        <v>-1.25</v>
      </c>
      <c r="R35" s="147">
        <f t="shared" si="1"/>
        <v>1.25</v>
      </c>
      <c r="S35" s="147"/>
      <c r="T35" s="147">
        <v>1</v>
      </c>
      <c r="U35" s="147">
        <v>0.63</v>
      </c>
      <c r="V35" s="147">
        <v>1</v>
      </c>
      <c r="W35" s="148"/>
      <c r="X35" s="147">
        <v>-1</v>
      </c>
      <c r="Y35" s="147">
        <v>-0.25</v>
      </c>
      <c r="Z35" s="147">
        <f t="shared" ref="Z35:Z41" si="6">X35+Y35/2</f>
        <v>-1.125</v>
      </c>
      <c r="AA35" s="147">
        <f t="shared" ref="AA35:AA41" si="7">AI35-Z35</f>
        <v>1.125</v>
      </c>
      <c r="AB35" s="147"/>
      <c r="AC35" s="147">
        <v>1</v>
      </c>
      <c r="AD35" s="147"/>
      <c r="AE35" s="147"/>
      <c r="AF35" s="147"/>
      <c r="AG35" s="147"/>
      <c r="AH35" s="140">
        <v>0</v>
      </c>
      <c r="AI35" s="140">
        <v>0</v>
      </c>
      <c r="AJ35" s="140">
        <v>0</v>
      </c>
    </row>
    <row r="36" spans="1:37">
      <c r="A36" s="139" t="s">
        <v>334</v>
      </c>
      <c r="B36" s="140">
        <v>1</v>
      </c>
      <c r="C36" s="140" t="s">
        <v>305</v>
      </c>
      <c r="D36" s="141" t="s">
        <v>34</v>
      </c>
      <c r="E36" s="141">
        <v>70</v>
      </c>
      <c r="F36" s="141">
        <v>1</v>
      </c>
      <c r="G36" s="142">
        <v>44027</v>
      </c>
      <c r="H36" s="140">
        <v>2.5</v>
      </c>
      <c r="I36" s="140">
        <v>-1</v>
      </c>
      <c r="J36" s="143">
        <v>2</v>
      </c>
      <c r="K36" s="144">
        <v>0</v>
      </c>
      <c r="L36" s="140">
        <v>23.5</v>
      </c>
      <c r="M36" s="143">
        <v>0.1</v>
      </c>
      <c r="N36" s="145">
        <v>0.6</v>
      </c>
      <c r="O36" s="146">
        <v>-0.5</v>
      </c>
      <c r="P36" s="147">
        <v>-0.75</v>
      </c>
      <c r="Q36" s="147">
        <f t="shared" si="0"/>
        <v>-0.875</v>
      </c>
      <c r="R36" s="147">
        <f t="shared" si="1"/>
        <v>0.875</v>
      </c>
      <c r="S36" s="147"/>
      <c r="T36" s="147">
        <v>1</v>
      </c>
      <c r="U36" s="147">
        <v>0.5</v>
      </c>
      <c r="V36" s="147">
        <v>0.8</v>
      </c>
      <c r="W36" s="148"/>
      <c r="X36" s="147">
        <v>-0.75</v>
      </c>
      <c r="Y36" s="147">
        <v>-0.75</v>
      </c>
      <c r="Z36" s="147">
        <f t="shared" si="6"/>
        <v>-1.125</v>
      </c>
      <c r="AA36" s="147">
        <f t="shared" si="7"/>
        <v>1.125</v>
      </c>
      <c r="AB36" s="147"/>
      <c r="AC36" s="147">
        <v>1</v>
      </c>
      <c r="AD36" s="147"/>
      <c r="AE36" s="147"/>
      <c r="AF36" s="147"/>
      <c r="AG36" s="147"/>
      <c r="AH36" s="140">
        <v>0</v>
      </c>
      <c r="AI36" s="140">
        <v>0</v>
      </c>
      <c r="AJ36" s="140">
        <v>0</v>
      </c>
    </row>
    <row r="37" spans="1:37">
      <c r="A37" s="139" t="s">
        <v>152</v>
      </c>
      <c r="B37" s="140">
        <v>2</v>
      </c>
      <c r="C37" s="140" t="s">
        <v>305</v>
      </c>
      <c r="D37" s="141" t="s">
        <v>34</v>
      </c>
      <c r="E37" s="141">
        <v>70</v>
      </c>
      <c r="F37" s="141">
        <v>1</v>
      </c>
      <c r="G37" s="142">
        <v>44034</v>
      </c>
      <c r="H37" s="140">
        <v>0.5</v>
      </c>
      <c r="I37" s="140">
        <v>-1</v>
      </c>
      <c r="J37" s="143">
        <v>-0.5</v>
      </c>
      <c r="K37" s="144">
        <v>0</v>
      </c>
      <c r="L37" s="140">
        <v>24</v>
      </c>
      <c r="M37" s="143">
        <v>0.1</v>
      </c>
      <c r="N37" s="145">
        <v>0.2</v>
      </c>
      <c r="O37" s="146">
        <v>0</v>
      </c>
      <c r="P37" s="147">
        <v>-0.75</v>
      </c>
      <c r="Q37" s="147">
        <f t="shared" si="0"/>
        <v>-0.375</v>
      </c>
      <c r="R37" s="147">
        <f t="shared" si="1"/>
        <v>0.375</v>
      </c>
      <c r="S37" s="147"/>
      <c r="T37" s="147">
        <v>1</v>
      </c>
      <c r="U37" s="147">
        <v>0.4</v>
      </c>
      <c r="V37" s="147">
        <v>0.63</v>
      </c>
      <c r="W37" s="148"/>
      <c r="X37" s="147">
        <v>0</v>
      </c>
      <c r="Y37" s="147">
        <v>-0.75</v>
      </c>
      <c r="Z37" s="147">
        <f t="shared" si="6"/>
        <v>-0.375</v>
      </c>
      <c r="AA37" s="147">
        <f t="shared" si="7"/>
        <v>0.375</v>
      </c>
      <c r="AB37" s="147"/>
      <c r="AC37" s="147">
        <v>1</v>
      </c>
      <c r="AD37" s="147"/>
      <c r="AE37" s="147"/>
      <c r="AF37" s="147"/>
      <c r="AG37" s="147"/>
      <c r="AH37" s="140">
        <v>0</v>
      </c>
      <c r="AI37" s="140">
        <v>0</v>
      </c>
      <c r="AJ37" s="140">
        <v>0</v>
      </c>
    </row>
    <row r="38" spans="1:37">
      <c r="A38" s="139" t="s">
        <v>335</v>
      </c>
      <c r="B38" s="140">
        <v>1</v>
      </c>
      <c r="C38" s="140" t="s">
        <v>305</v>
      </c>
      <c r="D38" s="141" t="s">
        <v>39</v>
      </c>
      <c r="E38" s="141">
        <v>61</v>
      </c>
      <c r="F38" s="141">
        <v>2</v>
      </c>
      <c r="G38" s="142">
        <v>44040</v>
      </c>
      <c r="H38" s="140">
        <v>0</v>
      </c>
      <c r="I38" s="140">
        <v>0</v>
      </c>
      <c r="J38" s="143">
        <v>0</v>
      </c>
      <c r="K38" s="144">
        <v>0</v>
      </c>
      <c r="L38" s="140">
        <v>23</v>
      </c>
      <c r="M38" s="143">
        <v>0.7</v>
      </c>
      <c r="N38" s="145">
        <v>0.7</v>
      </c>
      <c r="O38" s="146">
        <v>-0.5</v>
      </c>
      <c r="P38" s="147">
        <v>0</v>
      </c>
      <c r="Q38" s="147">
        <f t="shared" si="0"/>
        <v>-0.5</v>
      </c>
      <c r="R38" s="147">
        <f t="shared" si="1"/>
        <v>0.5</v>
      </c>
      <c r="S38" s="147"/>
      <c r="T38" s="147">
        <v>1</v>
      </c>
      <c r="U38" s="147">
        <v>0.5</v>
      </c>
      <c r="V38" s="147">
        <v>0.63</v>
      </c>
      <c r="W38" s="148"/>
      <c r="X38" s="147">
        <v>-0.5</v>
      </c>
      <c r="Y38" s="147">
        <v>0</v>
      </c>
      <c r="Z38" s="147">
        <f t="shared" si="6"/>
        <v>-0.5</v>
      </c>
      <c r="AA38" s="147">
        <f t="shared" si="7"/>
        <v>0.5</v>
      </c>
      <c r="AB38" s="147"/>
      <c r="AC38" s="147">
        <v>1</v>
      </c>
      <c r="AD38" s="147"/>
      <c r="AE38" s="147"/>
      <c r="AF38" s="147"/>
      <c r="AG38" s="147"/>
      <c r="AH38" s="140">
        <v>0</v>
      </c>
      <c r="AI38" s="140">
        <v>0</v>
      </c>
      <c r="AJ38" s="140">
        <v>0</v>
      </c>
    </row>
    <row r="39" spans="1:37">
      <c r="A39" s="139" t="s">
        <v>336</v>
      </c>
      <c r="B39" s="140">
        <v>1</v>
      </c>
      <c r="C39" s="140" t="s">
        <v>305</v>
      </c>
      <c r="D39" s="141" t="s">
        <v>62</v>
      </c>
      <c r="E39" s="141">
        <v>77</v>
      </c>
      <c r="F39" s="141">
        <v>2</v>
      </c>
      <c r="G39" s="142">
        <v>44022</v>
      </c>
      <c r="H39" s="140">
        <v>-0.75</v>
      </c>
      <c r="I39" s="140">
        <v>-0.5</v>
      </c>
      <c r="J39" s="143">
        <v>-1</v>
      </c>
      <c r="K39" s="144">
        <v>0</v>
      </c>
      <c r="L39" s="140">
        <v>23.5</v>
      </c>
      <c r="M39" s="143">
        <v>0.5</v>
      </c>
      <c r="N39" s="145">
        <v>0.5</v>
      </c>
      <c r="O39" s="146">
        <v>-0.5</v>
      </c>
      <c r="P39" s="147">
        <v>-0.5</v>
      </c>
      <c r="Q39" s="147">
        <f t="shared" si="0"/>
        <v>-0.75</v>
      </c>
      <c r="R39" s="147">
        <f t="shared" si="1"/>
        <v>0.75</v>
      </c>
      <c r="S39" s="147"/>
      <c r="T39" s="147" t="s">
        <v>315</v>
      </c>
      <c r="U39" s="147">
        <v>0.5</v>
      </c>
      <c r="V39" s="147">
        <v>0.63</v>
      </c>
      <c r="W39" s="148"/>
      <c r="X39" s="146">
        <v>-0.25</v>
      </c>
      <c r="Y39" s="147">
        <v>-0.5</v>
      </c>
      <c r="Z39" s="147">
        <f t="shared" si="6"/>
        <v>-0.5</v>
      </c>
      <c r="AA39" s="147">
        <f t="shared" si="7"/>
        <v>0.5</v>
      </c>
      <c r="AB39" s="147"/>
      <c r="AC39" s="147">
        <v>1</v>
      </c>
      <c r="AD39" s="147"/>
      <c r="AE39" s="147"/>
      <c r="AF39" s="147"/>
      <c r="AG39" s="147"/>
      <c r="AH39" s="140">
        <v>0</v>
      </c>
      <c r="AI39" s="140">
        <v>0</v>
      </c>
      <c r="AJ39" s="140">
        <v>0</v>
      </c>
    </row>
    <row r="40" spans="1:37">
      <c r="A40" s="139" t="s">
        <v>151</v>
      </c>
      <c r="B40" s="140">
        <v>2</v>
      </c>
      <c r="C40" s="140" t="s">
        <v>305</v>
      </c>
      <c r="D40" s="141" t="s">
        <v>62</v>
      </c>
      <c r="E40" s="141">
        <v>77</v>
      </c>
      <c r="F40" s="141">
        <v>2</v>
      </c>
      <c r="G40" s="142">
        <v>44029</v>
      </c>
      <c r="H40" s="140">
        <v>-0.5</v>
      </c>
      <c r="I40" s="140">
        <v>-0.5</v>
      </c>
      <c r="J40" s="143">
        <v>-0.75</v>
      </c>
      <c r="K40" s="144">
        <v>0</v>
      </c>
      <c r="L40" s="140">
        <v>23.5</v>
      </c>
      <c r="M40" s="143">
        <v>0.4</v>
      </c>
      <c r="N40" s="145">
        <v>0.5</v>
      </c>
      <c r="O40" s="146">
        <v>0</v>
      </c>
      <c r="P40" s="147">
        <v>-1.5</v>
      </c>
      <c r="Q40" s="147">
        <f t="shared" si="0"/>
        <v>-0.75</v>
      </c>
      <c r="R40" s="147">
        <f t="shared" si="1"/>
        <v>0.75</v>
      </c>
      <c r="S40" s="147"/>
      <c r="T40" s="147" t="s">
        <v>315</v>
      </c>
      <c r="U40" s="147">
        <v>0.5</v>
      </c>
      <c r="V40" s="147">
        <v>0.63</v>
      </c>
      <c r="W40" s="148"/>
      <c r="X40" s="146">
        <v>0</v>
      </c>
      <c r="Y40" s="147">
        <v>-1.5</v>
      </c>
      <c r="Z40" s="147">
        <f t="shared" si="6"/>
        <v>-0.75</v>
      </c>
      <c r="AA40" s="147">
        <f t="shared" si="7"/>
        <v>0.75</v>
      </c>
      <c r="AB40" s="147"/>
      <c r="AC40" s="147">
        <v>1</v>
      </c>
      <c r="AD40" s="147"/>
      <c r="AE40" s="147"/>
      <c r="AF40" s="147"/>
      <c r="AG40" s="147"/>
      <c r="AH40" s="140">
        <v>0</v>
      </c>
      <c r="AI40" s="140">
        <v>0</v>
      </c>
      <c r="AJ40" s="140">
        <v>0</v>
      </c>
      <c r="AK40" s="147"/>
    </row>
    <row r="41" spans="1:37">
      <c r="A41" s="139" t="s">
        <v>337</v>
      </c>
      <c r="B41" s="140">
        <v>2</v>
      </c>
      <c r="C41" s="140" t="s">
        <v>305</v>
      </c>
      <c r="D41" s="141" t="s">
        <v>48</v>
      </c>
      <c r="E41" s="141">
        <v>65</v>
      </c>
      <c r="F41" s="141">
        <v>1</v>
      </c>
      <c r="G41" s="142">
        <v>44021</v>
      </c>
      <c r="H41" s="140">
        <v>-1.5</v>
      </c>
      <c r="I41" s="140">
        <v>0</v>
      </c>
      <c r="J41" s="143">
        <v>-1.5</v>
      </c>
      <c r="K41" s="144">
        <v>0</v>
      </c>
      <c r="L41" s="140">
        <v>23.5</v>
      </c>
      <c r="M41" s="143">
        <v>0.2</v>
      </c>
      <c r="N41" s="145">
        <v>0.4</v>
      </c>
      <c r="O41" s="146">
        <v>-0.75</v>
      </c>
      <c r="P41" s="147">
        <v>-0.25</v>
      </c>
      <c r="Q41" s="147">
        <f t="shared" si="0"/>
        <v>-0.875</v>
      </c>
      <c r="R41" s="147">
        <f t="shared" si="1"/>
        <v>0.875</v>
      </c>
      <c r="S41" s="147"/>
      <c r="T41" s="147">
        <v>1</v>
      </c>
      <c r="U41" s="147">
        <v>0.4</v>
      </c>
      <c r="V41" s="147">
        <v>0.8</v>
      </c>
      <c r="W41" s="148"/>
      <c r="X41" s="146">
        <v>-0.75</v>
      </c>
      <c r="Y41" s="147">
        <v>-0.25</v>
      </c>
      <c r="Z41" s="147">
        <f t="shared" si="6"/>
        <v>-0.875</v>
      </c>
      <c r="AA41" s="147">
        <f t="shared" si="7"/>
        <v>0.875</v>
      </c>
      <c r="AB41" s="147"/>
      <c r="AC41" s="147">
        <v>1</v>
      </c>
      <c r="AD41" s="147"/>
      <c r="AE41" s="147"/>
      <c r="AF41" s="147"/>
      <c r="AG41" s="147"/>
      <c r="AH41" s="140">
        <v>0</v>
      </c>
      <c r="AI41" s="140">
        <v>0</v>
      </c>
      <c r="AJ41" s="140">
        <v>0</v>
      </c>
    </row>
    <row r="42" spans="1:37">
      <c r="A42" s="139" t="s">
        <v>338</v>
      </c>
      <c r="B42" s="140">
        <v>1</v>
      </c>
      <c r="C42" s="140" t="s">
        <v>305</v>
      </c>
      <c r="D42" s="141" t="s">
        <v>43</v>
      </c>
      <c r="E42" s="141">
        <v>71</v>
      </c>
      <c r="F42" s="141">
        <v>2</v>
      </c>
      <c r="G42" s="142">
        <v>44046</v>
      </c>
      <c r="H42" s="140">
        <v>2.75</v>
      </c>
      <c r="I42" s="140">
        <v>-0.5</v>
      </c>
      <c r="J42" s="143">
        <v>2.2999999999999998</v>
      </c>
      <c r="K42" s="144">
        <v>0</v>
      </c>
      <c r="L42" s="140">
        <v>24</v>
      </c>
      <c r="M42" s="143">
        <v>0.4</v>
      </c>
      <c r="N42" s="145">
        <v>0.6</v>
      </c>
      <c r="O42" s="146">
        <v>-0.25</v>
      </c>
      <c r="P42" s="147">
        <v>0</v>
      </c>
      <c r="Q42" s="147">
        <f t="shared" si="0"/>
        <v>-0.25</v>
      </c>
      <c r="R42" s="147"/>
      <c r="S42" s="147"/>
      <c r="T42" s="147">
        <v>0.9</v>
      </c>
      <c r="U42" s="147">
        <v>0.25</v>
      </c>
      <c r="V42" s="147">
        <v>0.63</v>
      </c>
      <c r="W42" s="148"/>
      <c r="X42" s="147">
        <v>-0.25</v>
      </c>
      <c r="Y42" s="147">
        <v>0</v>
      </c>
      <c r="Z42" s="147"/>
      <c r="AA42" s="147"/>
      <c r="AB42" s="147"/>
      <c r="AC42" s="147">
        <v>0.9</v>
      </c>
      <c r="AD42" s="147"/>
      <c r="AE42" s="147"/>
      <c r="AF42" s="147"/>
      <c r="AG42" s="147"/>
      <c r="AH42" s="140">
        <v>0</v>
      </c>
      <c r="AI42" s="140">
        <v>1</v>
      </c>
      <c r="AJ42" s="140">
        <v>0</v>
      </c>
    </row>
    <row r="43" spans="1:37">
      <c r="A43" s="139" t="s">
        <v>339</v>
      </c>
      <c r="B43" s="140">
        <v>1</v>
      </c>
      <c r="C43" s="140" t="s">
        <v>305</v>
      </c>
      <c r="D43" s="141" t="s">
        <v>40</v>
      </c>
      <c r="E43" s="141">
        <v>60</v>
      </c>
      <c r="F43" s="141">
        <v>2</v>
      </c>
      <c r="G43" s="142">
        <v>44018</v>
      </c>
      <c r="H43" s="140">
        <v>-1.5</v>
      </c>
      <c r="I43" s="140">
        <v>-0.75</v>
      </c>
      <c r="J43" s="143">
        <v>-1.6</v>
      </c>
      <c r="K43" s="144">
        <v>0</v>
      </c>
      <c r="L43" s="140">
        <v>22</v>
      </c>
      <c r="M43" s="143">
        <v>0.1</v>
      </c>
      <c r="N43" s="145">
        <v>0.1</v>
      </c>
      <c r="O43" s="146">
        <v>0.25</v>
      </c>
      <c r="P43" s="147">
        <v>0</v>
      </c>
      <c r="Q43" s="147">
        <f t="shared" si="0"/>
        <v>0.25</v>
      </c>
      <c r="R43" s="147"/>
      <c r="S43" s="147"/>
      <c r="T43" s="147">
        <v>1</v>
      </c>
      <c r="U43" s="147">
        <v>0.5</v>
      </c>
      <c r="V43" s="147">
        <v>0.63</v>
      </c>
      <c r="W43" s="148"/>
      <c r="X43" s="147">
        <v>0.25</v>
      </c>
      <c r="Y43" s="147">
        <v>0</v>
      </c>
      <c r="Z43" s="147"/>
      <c r="AA43" s="147"/>
      <c r="AB43" s="147"/>
      <c r="AC43" s="147">
        <v>1</v>
      </c>
      <c r="AD43" s="147"/>
      <c r="AE43" s="147"/>
      <c r="AF43" s="147"/>
      <c r="AG43" s="147"/>
      <c r="AH43" s="140">
        <v>1</v>
      </c>
      <c r="AI43" s="140">
        <v>0</v>
      </c>
      <c r="AJ43" s="140">
        <v>0</v>
      </c>
    </row>
    <row r="44" spans="1:37">
      <c r="A44" s="139" t="s">
        <v>150</v>
      </c>
      <c r="B44" s="140">
        <v>2</v>
      </c>
      <c r="C44" s="140" t="s">
        <v>305</v>
      </c>
      <c r="D44" s="141" t="s">
        <v>40</v>
      </c>
      <c r="E44" s="141">
        <v>60</v>
      </c>
      <c r="F44" s="141">
        <v>2</v>
      </c>
      <c r="G44" s="142">
        <v>44025</v>
      </c>
      <c r="H44" s="140">
        <v>-1.5</v>
      </c>
      <c r="I44" s="140">
        <v>-1.25</v>
      </c>
      <c r="J44" s="143">
        <v>-2</v>
      </c>
      <c r="K44" s="144">
        <v>0</v>
      </c>
      <c r="L44" s="140">
        <v>21.5</v>
      </c>
      <c r="M44" s="143">
        <v>0.1</v>
      </c>
      <c r="N44" s="145">
        <v>0.4</v>
      </c>
      <c r="O44" s="146">
        <v>0</v>
      </c>
      <c r="P44" s="147">
        <v>-1</v>
      </c>
      <c r="Q44" s="147">
        <f t="shared" si="0"/>
        <v>-0.5</v>
      </c>
      <c r="R44" s="147"/>
      <c r="S44" s="147"/>
      <c r="T44" s="147">
        <v>1</v>
      </c>
      <c r="U44" s="147">
        <v>0.4</v>
      </c>
      <c r="V44" s="147">
        <v>0.63</v>
      </c>
      <c r="W44" s="148"/>
      <c r="X44" s="147">
        <v>0</v>
      </c>
      <c r="Y44" s="147">
        <v>-1</v>
      </c>
      <c r="Z44" s="147"/>
      <c r="AA44" s="147"/>
      <c r="AB44" s="147"/>
      <c r="AC44" s="147">
        <v>1</v>
      </c>
      <c r="AD44" s="147"/>
      <c r="AE44" s="147"/>
      <c r="AF44" s="147"/>
      <c r="AG44" s="147"/>
      <c r="AH44" s="140">
        <v>1</v>
      </c>
      <c r="AI44" s="140">
        <v>0</v>
      </c>
      <c r="AJ44" s="140">
        <v>0</v>
      </c>
    </row>
    <row r="45" spans="1:37">
      <c r="A45" s="139" t="s">
        <v>340</v>
      </c>
      <c r="B45" s="140">
        <v>1</v>
      </c>
      <c r="C45" s="140" t="s">
        <v>305</v>
      </c>
      <c r="D45" s="141" t="s">
        <v>41</v>
      </c>
      <c r="E45" s="141">
        <v>66</v>
      </c>
      <c r="F45" s="141">
        <v>2</v>
      </c>
      <c r="G45" s="142">
        <v>44046</v>
      </c>
      <c r="H45" s="140">
        <v>-6.5</v>
      </c>
      <c r="I45" s="140">
        <v>-1</v>
      </c>
      <c r="J45" s="143">
        <v>-7</v>
      </c>
      <c r="K45" s="144">
        <v>0</v>
      </c>
      <c r="L45" s="140">
        <v>12</v>
      </c>
      <c r="M45" s="143">
        <v>0.1</v>
      </c>
      <c r="N45" s="145">
        <v>0.5</v>
      </c>
      <c r="O45" s="146">
        <v>-1.25</v>
      </c>
      <c r="P45" s="147">
        <v>0</v>
      </c>
      <c r="Q45" s="147">
        <f t="shared" si="0"/>
        <v>-1.25</v>
      </c>
      <c r="R45" s="147">
        <f>K45-Q45</f>
        <v>1.25</v>
      </c>
      <c r="S45" s="147"/>
      <c r="T45" s="147">
        <v>1</v>
      </c>
      <c r="U45" s="147">
        <v>0.25</v>
      </c>
      <c r="V45" s="147">
        <v>0.5</v>
      </c>
      <c r="W45" s="148"/>
      <c r="X45" s="147">
        <v>-1.25</v>
      </c>
      <c r="Y45" s="147">
        <v>0</v>
      </c>
      <c r="Z45" s="147">
        <f>X45+Y45/2</f>
        <v>-1.25</v>
      </c>
      <c r="AA45" s="147">
        <f>AI45-Z45</f>
        <v>1.25</v>
      </c>
      <c r="AB45" s="147"/>
      <c r="AC45" s="147">
        <v>1</v>
      </c>
      <c r="AD45" s="147"/>
      <c r="AE45" s="147"/>
      <c r="AF45" s="147"/>
      <c r="AG45" s="147"/>
      <c r="AH45" s="140">
        <v>0</v>
      </c>
      <c r="AI45" s="140">
        <v>0</v>
      </c>
      <c r="AJ45" s="140">
        <v>0</v>
      </c>
    </row>
    <row r="46" spans="1:37">
      <c r="A46" s="139" t="s">
        <v>341</v>
      </c>
      <c r="B46" s="140">
        <v>1</v>
      </c>
      <c r="C46" s="140" t="s">
        <v>305</v>
      </c>
      <c r="D46" s="141" t="s">
        <v>44</v>
      </c>
      <c r="E46" s="141">
        <v>45</v>
      </c>
      <c r="F46" s="141">
        <v>1</v>
      </c>
      <c r="G46" s="142">
        <v>44013</v>
      </c>
      <c r="H46" s="140">
        <v>-1</v>
      </c>
      <c r="I46" s="140">
        <v>-0.5</v>
      </c>
      <c r="J46" s="143">
        <v>-1.25</v>
      </c>
      <c r="K46" s="144">
        <v>0</v>
      </c>
      <c r="L46" s="140">
        <v>19.5</v>
      </c>
      <c r="M46" s="143">
        <v>0.63</v>
      </c>
      <c r="N46" s="145">
        <v>0.9</v>
      </c>
      <c r="O46" s="146">
        <v>-1</v>
      </c>
      <c r="P46" s="147">
        <v>0</v>
      </c>
      <c r="Q46" s="147">
        <f t="shared" si="0"/>
        <v>-1</v>
      </c>
      <c r="R46" s="147"/>
      <c r="S46" s="147"/>
      <c r="T46" s="147">
        <v>0.9</v>
      </c>
      <c r="U46" s="147">
        <v>0.5</v>
      </c>
      <c r="V46" s="147">
        <v>0.63</v>
      </c>
      <c r="W46" s="148"/>
      <c r="X46" s="147">
        <v>-1</v>
      </c>
      <c r="Y46" s="147">
        <v>0</v>
      </c>
      <c r="Z46" s="147"/>
      <c r="AA46" s="147"/>
      <c r="AB46" s="147"/>
      <c r="AC46" s="147">
        <v>0.9</v>
      </c>
      <c r="AD46" s="147"/>
      <c r="AE46" s="147"/>
      <c r="AF46" s="147"/>
      <c r="AG46" s="147"/>
      <c r="AH46" s="140">
        <v>0</v>
      </c>
      <c r="AI46" s="140">
        <v>1</v>
      </c>
      <c r="AJ46" s="140">
        <v>0</v>
      </c>
    </row>
    <row r="47" spans="1:37">
      <c r="A47" s="139" t="s">
        <v>342</v>
      </c>
      <c r="B47" s="140">
        <v>1</v>
      </c>
      <c r="C47" s="140" t="s">
        <v>305</v>
      </c>
      <c r="D47" s="141" t="s">
        <v>68</v>
      </c>
      <c r="E47" s="141">
        <v>56</v>
      </c>
      <c r="F47" s="141">
        <v>2</v>
      </c>
      <c r="G47" s="142">
        <v>44014</v>
      </c>
      <c r="H47" s="140">
        <v>-3</v>
      </c>
      <c r="I47" s="140">
        <v>-1.5</v>
      </c>
      <c r="J47" s="143">
        <v>-3.75</v>
      </c>
      <c r="K47" s="144">
        <v>0</v>
      </c>
      <c r="L47" s="140">
        <v>18.5</v>
      </c>
      <c r="M47" s="143">
        <v>0.32</v>
      </c>
      <c r="N47" s="145">
        <v>0.6</v>
      </c>
      <c r="O47" s="146">
        <v>0.5</v>
      </c>
      <c r="P47" s="147">
        <v>-1</v>
      </c>
      <c r="Q47" s="147">
        <f t="shared" si="0"/>
        <v>0</v>
      </c>
      <c r="R47" s="147"/>
      <c r="S47" s="147"/>
      <c r="T47" s="147">
        <v>1</v>
      </c>
      <c r="U47" s="147">
        <v>0.5</v>
      </c>
      <c r="V47" s="147">
        <v>0.63</v>
      </c>
      <c r="W47" s="148"/>
      <c r="X47" s="147">
        <v>0.5</v>
      </c>
      <c r="Y47" s="147">
        <v>-1</v>
      </c>
      <c r="Z47" s="147"/>
      <c r="AA47" s="147"/>
      <c r="AB47" s="147"/>
      <c r="AC47" s="147">
        <v>1</v>
      </c>
      <c r="AD47" s="147"/>
      <c r="AE47" s="147"/>
      <c r="AF47" s="147"/>
      <c r="AG47" s="147"/>
      <c r="AH47" s="140">
        <v>0</v>
      </c>
      <c r="AI47" s="140">
        <v>0</v>
      </c>
      <c r="AJ47" s="140">
        <v>0</v>
      </c>
    </row>
    <row r="48" spans="1:37">
      <c r="A48" s="139" t="s">
        <v>148</v>
      </c>
      <c r="B48" s="140">
        <v>2</v>
      </c>
      <c r="C48" s="140" t="s">
        <v>305</v>
      </c>
      <c r="D48" s="141" t="s">
        <v>68</v>
      </c>
      <c r="E48" s="141">
        <v>56</v>
      </c>
      <c r="F48" s="141">
        <v>2</v>
      </c>
      <c r="G48" s="142">
        <v>44021</v>
      </c>
      <c r="H48" s="140">
        <v>-2</v>
      </c>
      <c r="I48" s="140">
        <v>-1</v>
      </c>
      <c r="J48" s="143">
        <v>-2.5</v>
      </c>
      <c r="K48" s="144">
        <v>0</v>
      </c>
      <c r="L48" s="140">
        <v>18</v>
      </c>
      <c r="M48" s="143">
        <v>0.3</v>
      </c>
      <c r="N48" s="145">
        <v>0.8</v>
      </c>
      <c r="O48" s="146">
        <v>-0.25</v>
      </c>
      <c r="P48" s="147">
        <v>-0.75</v>
      </c>
      <c r="Q48" s="147">
        <f t="shared" si="0"/>
        <v>-0.625</v>
      </c>
      <c r="R48" s="147">
        <f t="shared" ref="R48:R60" si="8">K48-Q48</f>
        <v>0.625</v>
      </c>
      <c r="S48" s="147"/>
      <c r="T48" s="147">
        <v>1</v>
      </c>
      <c r="U48" s="147">
        <v>0.4</v>
      </c>
      <c r="V48" s="147">
        <v>0.8</v>
      </c>
      <c r="W48" s="148"/>
      <c r="X48" s="147">
        <v>-0.25</v>
      </c>
      <c r="Y48" s="147">
        <v>-0.75</v>
      </c>
      <c r="Z48" s="147">
        <f t="shared" ref="Z48:Z58" si="9">X48+Y48/2</f>
        <v>-0.625</v>
      </c>
      <c r="AA48" s="147">
        <f t="shared" ref="AA48:AA58" si="10">AI48-Z48</f>
        <v>0.625</v>
      </c>
      <c r="AB48" s="147"/>
      <c r="AC48" s="147">
        <v>1</v>
      </c>
      <c r="AD48" s="147"/>
      <c r="AE48" s="147"/>
      <c r="AF48" s="147"/>
      <c r="AG48" s="147"/>
      <c r="AH48" s="140">
        <v>0</v>
      </c>
      <c r="AI48" s="140">
        <v>0</v>
      </c>
      <c r="AJ48" s="140">
        <v>0</v>
      </c>
    </row>
    <row r="49" spans="1:36">
      <c r="A49" s="139" t="s">
        <v>343</v>
      </c>
      <c r="B49" s="140">
        <v>2</v>
      </c>
      <c r="C49" s="140" t="s">
        <v>305</v>
      </c>
      <c r="D49" s="141" t="s">
        <v>57</v>
      </c>
      <c r="E49" s="141">
        <v>69</v>
      </c>
      <c r="F49" s="141">
        <v>2</v>
      </c>
      <c r="G49" s="142">
        <v>44011</v>
      </c>
      <c r="H49" s="140">
        <v>-3</v>
      </c>
      <c r="I49" s="140">
        <v>-1</v>
      </c>
      <c r="J49" s="143">
        <v>-3.5</v>
      </c>
      <c r="K49" s="144">
        <v>0</v>
      </c>
      <c r="L49" s="140">
        <v>20</v>
      </c>
      <c r="M49" s="143">
        <v>0.08</v>
      </c>
      <c r="N49" s="145">
        <v>0.5</v>
      </c>
      <c r="O49" s="146">
        <v>-0.25</v>
      </c>
      <c r="P49" s="147">
        <v>-1.25</v>
      </c>
      <c r="Q49" s="147">
        <f t="shared" si="0"/>
        <v>-0.875</v>
      </c>
      <c r="R49" s="147">
        <f t="shared" si="8"/>
        <v>0.875</v>
      </c>
      <c r="S49" s="147"/>
      <c r="T49" s="147">
        <v>0.9</v>
      </c>
      <c r="U49" s="147">
        <v>0.5</v>
      </c>
      <c r="V49" s="147">
        <v>1</v>
      </c>
      <c r="W49" s="148"/>
      <c r="X49" s="147">
        <v>-0.25</v>
      </c>
      <c r="Y49" s="147">
        <v>-1.25</v>
      </c>
      <c r="Z49" s="147">
        <f t="shared" si="9"/>
        <v>-0.875</v>
      </c>
      <c r="AA49" s="147">
        <f t="shared" si="10"/>
        <v>1.875</v>
      </c>
      <c r="AB49" s="147"/>
      <c r="AC49" s="147">
        <v>0.9</v>
      </c>
      <c r="AD49" s="147"/>
      <c r="AE49" s="147"/>
      <c r="AF49" s="147"/>
      <c r="AG49" s="147"/>
      <c r="AH49" s="140">
        <v>1</v>
      </c>
      <c r="AI49" s="140">
        <v>1</v>
      </c>
      <c r="AJ49" s="140">
        <v>0</v>
      </c>
    </row>
    <row r="50" spans="1:36">
      <c r="A50" s="139" t="s">
        <v>154</v>
      </c>
      <c r="B50" s="140">
        <v>1</v>
      </c>
      <c r="C50" s="140" t="s">
        <v>305</v>
      </c>
      <c r="D50" s="141" t="s">
        <v>57</v>
      </c>
      <c r="E50" s="141">
        <v>69</v>
      </c>
      <c r="F50" s="141">
        <v>2</v>
      </c>
      <c r="G50" s="142">
        <v>44018</v>
      </c>
      <c r="H50" s="140">
        <v>0</v>
      </c>
      <c r="I50" s="140">
        <v>0</v>
      </c>
      <c r="J50" s="143">
        <v>0</v>
      </c>
      <c r="K50" s="144">
        <v>0</v>
      </c>
      <c r="L50" s="140">
        <v>20.5</v>
      </c>
      <c r="M50" s="143">
        <v>0.7</v>
      </c>
      <c r="N50" s="145">
        <v>0.8</v>
      </c>
      <c r="O50" s="146">
        <v>-0.5</v>
      </c>
      <c r="P50" s="147">
        <v>-0.25</v>
      </c>
      <c r="Q50" s="147">
        <f t="shared" si="0"/>
        <v>-0.625</v>
      </c>
      <c r="R50" s="147">
        <f t="shared" si="8"/>
        <v>0.625</v>
      </c>
      <c r="S50" s="147"/>
      <c r="T50" s="147">
        <v>1</v>
      </c>
      <c r="U50" s="147">
        <v>0.32</v>
      </c>
      <c r="V50" s="147">
        <v>0.5</v>
      </c>
      <c r="W50" s="148"/>
      <c r="X50" s="147">
        <v>-0.5</v>
      </c>
      <c r="Y50" s="147">
        <v>-0.25</v>
      </c>
      <c r="Z50" s="147">
        <f t="shared" si="9"/>
        <v>-0.625</v>
      </c>
      <c r="AA50" s="147">
        <f t="shared" si="10"/>
        <v>1.625</v>
      </c>
      <c r="AB50" s="147"/>
      <c r="AC50" s="147">
        <v>1</v>
      </c>
      <c r="AD50" s="147"/>
      <c r="AE50" s="147"/>
      <c r="AF50" s="147"/>
      <c r="AG50" s="147"/>
      <c r="AH50" s="140">
        <v>1</v>
      </c>
      <c r="AI50" s="140">
        <v>1</v>
      </c>
      <c r="AJ50" s="140">
        <v>0</v>
      </c>
    </row>
    <row r="51" spans="1:36">
      <c r="A51" s="139" t="s">
        <v>344</v>
      </c>
      <c r="B51" s="140">
        <v>2</v>
      </c>
      <c r="C51" s="140" t="s">
        <v>305</v>
      </c>
      <c r="D51" s="141" t="s">
        <v>49</v>
      </c>
      <c r="E51" s="141">
        <v>69</v>
      </c>
      <c r="F51" s="141">
        <v>1</v>
      </c>
      <c r="G51" s="142">
        <v>44004</v>
      </c>
      <c r="H51" s="140" t="s">
        <v>325</v>
      </c>
      <c r="I51" s="140"/>
      <c r="J51" s="143">
        <v>-1</v>
      </c>
      <c r="K51" s="144">
        <v>0</v>
      </c>
      <c r="L51" s="140">
        <v>19</v>
      </c>
      <c r="M51" s="143">
        <v>0.02</v>
      </c>
      <c r="N51" s="145">
        <v>0.02</v>
      </c>
      <c r="O51" s="146">
        <v>-0.25</v>
      </c>
      <c r="P51" s="147">
        <v>-0.75</v>
      </c>
      <c r="Q51" s="147">
        <f t="shared" si="0"/>
        <v>-0.625</v>
      </c>
      <c r="R51" s="147">
        <f t="shared" si="8"/>
        <v>0.625</v>
      </c>
      <c r="S51" s="147"/>
      <c r="T51" s="147">
        <v>1</v>
      </c>
      <c r="U51" s="147">
        <v>0.5</v>
      </c>
      <c r="V51" s="147">
        <v>0.63</v>
      </c>
      <c r="W51" s="148"/>
      <c r="X51" s="147">
        <v>-0.25</v>
      </c>
      <c r="Y51" s="147">
        <v>-0.75</v>
      </c>
      <c r="Z51" s="147">
        <f t="shared" si="9"/>
        <v>-0.625</v>
      </c>
      <c r="AA51" s="147">
        <f t="shared" si="10"/>
        <v>0.625</v>
      </c>
      <c r="AB51" s="147"/>
      <c r="AC51" s="147">
        <v>1</v>
      </c>
      <c r="AD51" s="147"/>
      <c r="AE51" s="147"/>
      <c r="AF51" s="147"/>
      <c r="AG51" s="147"/>
      <c r="AH51" s="140">
        <v>1</v>
      </c>
      <c r="AI51" s="140">
        <v>0</v>
      </c>
      <c r="AJ51" s="140">
        <v>0</v>
      </c>
    </row>
    <row r="52" spans="1:36">
      <c r="A52" s="139" t="s">
        <v>345</v>
      </c>
      <c r="B52" s="140">
        <v>1</v>
      </c>
      <c r="C52" s="140" t="s">
        <v>305</v>
      </c>
      <c r="D52" s="141" t="s">
        <v>53</v>
      </c>
      <c r="E52" s="141">
        <v>77</v>
      </c>
      <c r="F52" s="141">
        <v>1</v>
      </c>
      <c r="G52" s="142">
        <v>44018</v>
      </c>
      <c r="H52" s="140">
        <v>1</v>
      </c>
      <c r="I52" s="140">
        <v>-1</v>
      </c>
      <c r="J52" s="143">
        <v>0.5</v>
      </c>
      <c r="K52" s="144">
        <v>0</v>
      </c>
      <c r="L52" s="140">
        <v>23.5</v>
      </c>
      <c r="M52" s="143">
        <v>0.32</v>
      </c>
      <c r="N52" s="145">
        <v>0.8</v>
      </c>
      <c r="O52" s="146">
        <v>-0.75</v>
      </c>
      <c r="P52" s="147">
        <v>-1</v>
      </c>
      <c r="Q52" s="147">
        <f t="shared" si="0"/>
        <v>-1.25</v>
      </c>
      <c r="R52" s="147">
        <f t="shared" si="8"/>
        <v>1.25</v>
      </c>
      <c r="S52" s="147"/>
      <c r="T52" s="147">
        <v>1</v>
      </c>
      <c r="U52" s="147"/>
      <c r="V52" s="147"/>
      <c r="W52" s="148"/>
      <c r="X52" s="147">
        <v>-0.75</v>
      </c>
      <c r="Y52" s="147">
        <v>-1</v>
      </c>
      <c r="Z52" s="147">
        <f t="shared" si="9"/>
        <v>-1.25</v>
      </c>
      <c r="AA52" s="147">
        <f t="shared" si="10"/>
        <v>1.25</v>
      </c>
      <c r="AB52" s="147"/>
      <c r="AC52" s="147">
        <v>1</v>
      </c>
      <c r="AD52" s="147"/>
      <c r="AE52" s="147"/>
      <c r="AF52" s="147"/>
      <c r="AG52" s="147"/>
      <c r="AH52" s="140">
        <v>0</v>
      </c>
      <c r="AI52" s="140">
        <v>0</v>
      </c>
      <c r="AJ52" s="140">
        <v>0</v>
      </c>
    </row>
    <row r="53" spans="1:36">
      <c r="A53" s="139" t="s">
        <v>160</v>
      </c>
      <c r="B53" s="140">
        <v>2</v>
      </c>
      <c r="C53" s="140" t="s">
        <v>305</v>
      </c>
      <c r="D53" s="141" t="s">
        <v>53</v>
      </c>
      <c r="E53" s="141">
        <v>77</v>
      </c>
      <c r="F53" s="141">
        <v>1</v>
      </c>
      <c r="G53" s="142">
        <v>44025</v>
      </c>
      <c r="H53" s="140">
        <v>0.5</v>
      </c>
      <c r="I53" s="140">
        <v>-1</v>
      </c>
      <c r="J53" s="143">
        <v>0</v>
      </c>
      <c r="K53" s="144">
        <v>0</v>
      </c>
      <c r="L53" s="140">
        <v>23.5</v>
      </c>
      <c r="M53" s="143">
        <v>0.4</v>
      </c>
      <c r="N53" s="145">
        <v>0.8</v>
      </c>
      <c r="O53" s="146">
        <v>0</v>
      </c>
      <c r="P53" s="147">
        <v>-0.5</v>
      </c>
      <c r="Q53" s="147">
        <f t="shared" si="0"/>
        <v>-0.25</v>
      </c>
      <c r="R53" s="147">
        <f t="shared" si="8"/>
        <v>0.25</v>
      </c>
      <c r="S53" s="147"/>
      <c r="T53" s="147">
        <v>1</v>
      </c>
      <c r="U53" s="147"/>
      <c r="V53" s="147"/>
      <c r="W53" s="148"/>
      <c r="X53" s="147">
        <v>0</v>
      </c>
      <c r="Y53" s="147">
        <v>-0.5</v>
      </c>
      <c r="Z53" s="147">
        <f t="shared" si="9"/>
        <v>-0.25</v>
      </c>
      <c r="AA53" s="147">
        <f t="shared" si="10"/>
        <v>0.25</v>
      </c>
      <c r="AB53" s="147"/>
      <c r="AC53" s="147">
        <v>1</v>
      </c>
      <c r="AD53" s="147"/>
      <c r="AE53" s="147"/>
      <c r="AF53" s="147"/>
      <c r="AG53" s="147"/>
      <c r="AH53" s="140">
        <v>0</v>
      </c>
      <c r="AI53" s="140">
        <v>0</v>
      </c>
      <c r="AJ53" s="140">
        <v>0</v>
      </c>
    </row>
    <row r="54" spans="1:36">
      <c r="A54" s="139" t="s">
        <v>346</v>
      </c>
      <c r="B54" s="140">
        <v>2</v>
      </c>
      <c r="C54" s="140" t="s">
        <v>305</v>
      </c>
      <c r="D54" s="141" t="s">
        <v>56</v>
      </c>
      <c r="E54" s="141">
        <v>66</v>
      </c>
      <c r="F54" s="141">
        <v>2</v>
      </c>
      <c r="G54" s="142">
        <v>44008</v>
      </c>
      <c r="H54" s="140">
        <v>-0.25</v>
      </c>
      <c r="I54" s="140">
        <v>-1</v>
      </c>
      <c r="J54" s="143">
        <v>-0.75</v>
      </c>
      <c r="K54" s="144">
        <v>0</v>
      </c>
      <c r="L54" s="140">
        <v>21</v>
      </c>
      <c r="M54" s="143">
        <v>0.3</v>
      </c>
      <c r="N54" s="145">
        <v>0.3</v>
      </c>
      <c r="O54" s="146">
        <v>0.5</v>
      </c>
      <c r="P54" s="147">
        <v>-0.5</v>
      </c>
      <c r="Q54" s="147">
        <f t="shared" si="0"/>
        <v>0.25</v>
      </c>
      <c r="R54" s="147">
        <f t="shared" si="8"/>
        <v>-0.25</v>
      </c>
      <c r="S54" s="147"/>
      <c r="T54" s="147" t="s">
        <v>347</v>
      </c>
      <c r="U54" s="147">
        <v>0.63</v>
      </c>
      <c r="V54" s="147">
        <v>0.8</v>
      </c>
      <c r="W54" s="148"/>
      <c r="X54" s="147">
        <v>0.25</v>
      </c>
      <c r="Y54" s="147">
        <v>-0.5</v>
      </c>
      <c r="Z54" s="147">
        <f t="shared" si="9"/>
        <v>0</v>
      </c>
      <c r="AA54" s="147">
        <f t="shared" si="10"/>
        <v>1</v>
      </c>
      <c r="AB54" s="147"/>
      <c r="AC54" s="147">
        <v>0.8</v>
      </c>
      <c r="AD54" s="147"/>
      <c r="AE54" s="147"/>
      <c r="AF54" s="147"/>
      <c r="AG54" s="147"/>
      <c r="AH54" s="140">
        <v>1</v>
      </c>
      <c r="AI54" s="140">
        <v>1</v>
      </c>
      <c r="AJ54" s="140">
        <v>0</v>
      </c>
    </row>
    <row r="55" spans="1:36">
      <c r="A55" s="139" t="s">
        <v>167</v>
      </c>
      <c r="B55" s="140">
        <v>1</v>
      </c>
      <c r="C55" s="140" t="s">
        <v>305</v>
      </c>
      <c r="D55" s="141" t="s">
        <v>56</v>
      </c>
      <c r="E55" s="141">
        <v>66</v>
      </c>
      <c r="F55" s="141">
        <v>2</v>
      </c>
      <c r="G55" s="142">
        <v>44050</v>
      </c>
      <c r="H55" s="140">
        <v>0</v>
      </c>
      <c r="I55" s="140">
        <v>-0.5</v>
      </c>
      <c r="J55" s="143">
        <v>-0.75</v>
      </c>
      <c r="K55" s="144">
        <v>0</v>
      </c>
      <c r="L55" s="140">
        <v>21.5</v>
      </c>
      <c r="M55" s="143">
        <v>0.3</v>
      </c>
      <c r="N55" s="145">
        <v>0.3</v>
      </c>
      <c r="O55" s="146">
        <v>0.25</v>
      </c>
      <c r="P55" s="147">
        <v>-0.5</v>
      </c>
      <c r="Q55" s="147">
        <f t="shared" si="0"/>
        <v>0</v>
      </c>
      <c r="R55" s="147">
        <f t="shared" si="8"/>
        <v>0</v>
      </c>
      <c r="S55" s="147"/>
      <c r="T55" s="147">
        <v>1</v>
      </c>
      <c r="U55" s="147">
        <v>0.32</v>
      </c>
      <c r="V55" s="147">
        <v>0.8</v>
      </c>
      <c r="W55" s="148"/>
      <c r="X55" s="147">
        <v>0.25</v>
      </c>
      <c r="Y55" s="147">
        <v>-0.5</v>
      </c>
      <c r="Z55" s="147">
        <f t="shared" si="9"/>
        <v>0</v>
      </c>
      <c r="AA55" s="147">
        <f t="shared" si="10"/>
        <v>1</v>
      </c>
      <c r="AB55" s="147"/>
      <c r="AC55" s="147">
        <v>1</v>
      </c>
      <c r="AD55" s="147"/>
      <c r="AE55" s="147"/>
      <c r="AF55" s="147"/>
      <c r="AG55" s="147"/>
      <c r="AH55" s="140">
        <v>1</v>
      </c>
      <c r="AI55" s="140">
        <v>1</v>
      </c>
      <c r="AJ55" s="140">
        <v>0</v>
      </c>
    </row>
    <row r="56" spans="1:36">
      <c r="A56" s="139" t="s">
        <v>348</v>
      </c>
      <c r="B56" s="140">
        <v>2</v>
      </c>
      <c r="C56" s="140" t="s">
        <v>305</v>
      </c>
      <c r="D56" s="141" t="s">
        <v>15</v>
      </c>
      <c r="E56" s="141">
        <v>60</v>
      </c>
      <c r="F56" s="141">
        <v>1</v>
      </c>
      <c r="G56" s="142">
        <v>44050</v>
      </c>
      <c r="H56" s="140">
        <v>1</v>
      </c>
      <c r="I56" s="140">
        <v>-1.5</v>
      </c>
      <c r="J56" s="143">
        <v>0.25</v>
      </c>
      <c r="K56" s="144">
        <v>-0.8</v>
      </c>
      <c r="L56" s="140">
        <v>22</v>
      </c>
      <c r="M56" s="143">
        <v>0.2</v>
      </c>
      <c r="N56" s="145">
        <v>0.3</v>
      </c>
      <c r="O56" s="146">
        <v>-0.75</v>
      </c>
      <c r="P56" s="147">
        <v>0</v>
      </c>
      <c r="Q56" s="147">
        <f t="shared" si="0"/>
        <v>-0.75</v>
      </c>
      <c r="R56" s="147">
        <f t="shared" si="8"/>
        <v>-5.0000000000000044E-2</v>
      </c>
      <c r="S56" s="147"/>
      <c r="T56" s="147">
        <v>1</v>
      </c>
      <c r="U56" s="147">
        <v>0.4</v>
      </c>
      <c r="V56" s="147">
        <v>0.63</v>
      </c>
      <c r="W56" s="148"/>
      <c r="X56" s="147">
        <v>-0.75</v>
      </c>
      <c r="Y56" s="147">
        <v>0</v>
      </c>
      <c r="Z56" s="147">
        <f t="shared" si="9"/>
        <v>-0.75</v>
      </c>
      <c r="AA56" s="147">
        <f t="shared" si="10"/>
        <v>1.75</v>
      </c>
      <c r="AB56" s="147"/>
      <c r="AC56" s="147">
        <v>1</v>
      </c>
      <c r="AD56" s="147"/>
      <c r="AE56" s="147"/>
      <c r="AF56" s="147"/>
      <c r="AG56" s="147"/>
      <c r="AH56" s="140">
        <v>0</v>
      </c>
      <c r="AI56" s="140">
        <v>1</v>
      </c>
      <c r="AJ56" s="140">
        <v>0</v>
      </c>
    </row>
    <row r="57" spans="1:36">
      <c r="A57" s="139" t="s">
        <v>349</v>
      </c>
      <c r="B57" s="140">
        <v>2</v>
      </c>
      <c r="C57" s="140" t="s">
        <v>305</v>
      </c>
      <c r="D57" s="141" t="s">
        <v>42</v>
      </c>
      <c r="E57" s="141">
        <v>63</v>
      </c>
      <c r="F57" s="141">
        <v>1</v>
      </c>
      <c r="G57" s="142">
        <v>44025</v>
      </c>
      <c r="H57" s="140">
        <v>1.5</v>
      </c>
      <c r="I57" s="140">
        <v>-0.5</v>
      </c>
      <c r="J57" s="143">
        <v>1.25</v>
      </c>
      <c r="K57" s="144">
        <v>0</v>
      </c>
      <c r="L57" s="140">
        <v>20.5</v>
      </c>
      <c r="M57" s="143">
        <v>0.3</v>
      </c>
      <c r="N57" s="145">
        <v>0.6</v>
      </c>
      <c r="O57" s="146">
        <v>-0.25</v>
      </c>
      <c r="P57" s="147">
        <v>-0.5</v>
      </c>
      <c r="Q57" s="147">
        <f t="shared" si="0"/>
        <v>-0.5</v>
      </c>
      <c r="R57" s="147">
        <f t="shared" si="8"/>
        <v>0.5</v>
      </c>
      <c r="S57" s="147"/>
      <c r="T57" s="147">
        <v>0.7</v>
      </c>
      <c r="U57" s="147">
        <v>0.4</v>
      </c>
      <c r="V57" s="147">
        <v>0.63</v>
      </c>
      <c r="W57" s="148"/>
      <c r="X57" s="147">
        <v>0</v>
      </c>
      <c r="Y57" s="147">
        <v>-0.5</v>
      </c>
      <c r="Z57" s="147">
        <f t="shared" si="9"/>
        <v>-0.25</v>
      </c>
      <c r="AA57" s="147">
        <f t="shared" si="10"/>
        <v>0.25</v>
      </c>
      <c r="AB57" s="147"/>
      <c r="AC57" s="147">
        <v>0.7</v>
      </c>
      <c r="AD57" s="147"/>
      <c r="AE57" s="147"/>
      <c r="AF57" s="147"/>
      <c r="AG57" s="147"/>
      <c r="AH57" s="140">
        <v>0</v>
      </c>
      <c r="AI57" s="140">
        <v>0</v>
      </c>
      <c r="AJ57" s="140">
        <v>0</v>
      </c>
    </row>
    <row r="58" spans="1:36">
      <c r="A58" s="139" t="s">
        <v>350</v>
      </c>
      <c r="B58" s="140">
        <v>2</v>
      </c>
      <c r="C58" s="140" t="s">
        <v>305</v>
      </c>
      <c r="D58" s="141" t="s">
        <v>58</v>
      </c>
      <c r="E58" s="141">
        <v>60</v>
      </c>
      <c r="F58" s="141">
        <v>1</v>
      </c>
      <c r="G58" s="142">
        <v>44019</v>
      </c>
      <c r="H58" s="140" t="s">
        <v>325</v>
      </c>
      <c r="I58" s="140"/>
      <c r="J58" s="143">
        <v>-10</v>
      </c>
      <c r="K58" s="144">
        <v>-0.5</v>
      </c>
      <c r="L58" s="140">
        <v>15</v>
      </c>
      <c r="M58" s="143">
        <v>0.02</v>
      </c>
      <c r="N58" s="145">
        <v>0.02</v>
      </c>
      <c r="O58" s="146">
        <v>0.25</v>
      </c>
      <c r="P58" s="147">
        <v>-0.75</v>
      </c>
      <c r="Q58" s="147">
        <f t="shared" si="0"/>
        <v>-0.125</v>
      </c>
      <c r="R58" s="147">
        <f t="shared" si="8"/>
        <v>-0.375</v>
      </c>
      <c r="S58" s="147"/>
      <c r="T58" s="147">
        <v>0.6</v>
      </c>
      <c r="U58" s="147">
        <v>0.4</v>
      </c>
      <c r="V58" s="147">
        <v>0.63</v>
      </c>
      <c r="W58" s="148"/>
      <c r="X58" s="147">
        <v>0.5</v>
      </c>
      <c r="Y58" s="147">
        <v>-0.25</v>
      </c>
      <c r="Z58" s="147">
        <f t="shared" si="9"/>
        <v>0.375</v>
      </c>
      <c r="AA58" s="147">
        <f t="shared" si="10"/>
        <v>-0.375</v>
      </c>
      <c r="AB58" s="147"/>
      <c r="AC58" s="147">
        <v>0.6</v>
      </c>
      <c r="AD58" s="147"/>
      <c r="AE58" s="147"/>
      <c r="AF58" s="147"/>
      <c r="AG58" s="147"/>
      <c r="AH58" s="140">
        <v>0</v>
      </c>
      <c r="AI58" s="140">
        <v>0</v>
      </c>
      <c r="AJ58" s="140">
        <v>0</v>
      </c>
    </row>
    <row r="59" spans="1:36">
      <c r="A59" s="139" t="s">
        <v>351</v>
      </c>
      <c r="B59" s="140">
        <v>2</v>
      </c>
      <c r="C59" s="140" t="s">
        <v>305</v>
      </c>
      <c r="D59" s="141" t="s">
        <v>52</v>
      </c>
      <c r="E59" s="141">
        <v>65</v>
      </c>
      <c r="F59" s="141">
        <v>1</v>
      </c>
      <c r="G59" s="142">
        <v>43999</v>
      </c>
      <c r="H59" s="140">
        <v>1</v>
      </c>
      <c r="I59" s="140">
        <v>-0.75</v>
      </c>
      <c r="J59" s="143">
        <v>0.7</v>
      </c>
      <c r="K59" s="144">
        <v>-0.21</v>
      </c>
      <c r="L59" s="140">
        <v>22.5</v>
      </c>
      <c r="M59" s="143">
        <v>0.2</v>
      </c>
      <c r="N59" s="145">
        <v>0.3</v>
      </c>
      <c r="O59" s="146">
        <v>0.5</v>
      </c>
      <c r="P59" s="147">
        <v>-1.5</v>
      </c>
      <c r="Q59" s="147">
        <f t="shared" si="0"/>
        <v>-0.25</v>
      </c>
      <c r="R59" s="147">
        <f t="shared" si="8"/>
        <v>4.0000000000000008E-2</v>
      </c>
      <c r="S59" s="147"/>
      <c r="T59" s="147">
        <v>0.9</v>
      </c>
      <c r="U59" s="147">
        <v>0.4</v>
      </c>
      <c r="V59" s="147">
        <v>0.63</v>
      </c>
      <c r="W59" s="148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0">
        <v>1</v>
      </c>
      <c r="AI59" s="140">
        <v>1</v>
      </c>
      <c r="AJ59" s="140">
        <v>0</v>
      </c>
    </row>
    <row r="60" spans="1:36">
      <c r="A60" s="139" t="s">
        <v>352</v>
      </c>
      <c r="B60" s="140">
        <v>1</v>
      </c>
      <c r="C60" s="140" t="s">
        <v>305</v>
      </c>
      <c r="D60" s="141" t="s">
        <v>59</v>
      </c>
      <c r="E60" s="141">
        <v>71</v>
      </c>
      <c r="F60" s="141">
        <v>2</v>
      </c>
      <c r="G60" s="142">
        <v>44032</v>
      </c>
      <c r="H60" s="140">
        <v>2</v>
      </c>
      <c r="I60" s="140">
        <v>-0.5</v>
      </c>
      <c r="J60" s="143">
        <v>1.75</v>
      </c>
      <c r="K60" s="144">
        <v>-0.3</v>
      </c>
      <c r="L60" s="140">
        <v>26</v>
      </c>
      <c r="M60" s="143">
        <v>0.2</v>
      </c>
      <c r="N60" s="145">
        <v>0.8</v>
      </c>
      <c r="O60" s="146">
        <v>-0.25</v>
      </c>
      <c r="P60" s="147">
        <v>-1.25</v>
      </c>
      <c r="Q60" s="147">
        <f t="shared" si="0"/>
        <v>-0.875</v>
      </c>
      <c r="R60" s="147">
        <f t="shared" si="8"/>
        <v>0.57499999999999996</v>
      </c>
      <c r="S60" s="147"/>
      <c r="T60" s="147">
        <v>1</v>
      </c>
      <c r="U60" s="147">
        <v>0.4</v>
      </c>
      <c r="V60" s="147">
        <v>0.5</v>
      </c>
      <c r="W60" s="148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0">
        <v>0</v>
      </c>
      <c r="AI60" s="140">
        <v>0</v>
      </c>
      <c r="AJ60" s="140">
        <v>0</v>
      </c>
    </row>
    <row r="61" spans="1:36">
      <c r="A61" s="139" t="s">
        <v>353</v>
      </c>
      <c r="B61" s="140">
        <v>1</v>
      </c>
      <c r="C61" s="140" t="s">
        <v>305</v>
      </c>
      <c r="D61" s="141" t="s">
        <v>47</v>
      </c>
      <c r="E61" s="141">
        <v>68</v>
      </c>
      <c r="F61" s="141">
        <v>1</v>
      </c>
      <c r="G61" s="142">
        <v>44046</v>
      </c>
      <c r="H61" s="140">
        <v>1.5</v>
      </c>
      <c r="I61" s="140">
        <v>-1</v>
      </c>
      <c r="J61" s="143">
        <v>1</v>
      </c>
      <c r="K61" s="144">
        <v>-0.2</v>
      </c>
      <c r="L61" s="140">
        <v>24.5</v>
      </c>
      <c r="M61" s="143">
        <v>0.25</v>
      </c>
      <c r="N61" s="145">
        <v>0.4</v>
      </c>
      <c r="O61" s="146">
        <v>0.5</v>
      </c>
      <c r="P61" s="147">
        <v>-1</v>
      </c>
      <c r="Q61" s="147">
        <f t="shared" si="0"/>
        <v>0</v>
      </c>
      <c r="R61" s="147"/>
      <c r="S61" s="147"/>
      <c r="T61" s="147">
        <v>0.9</v>
      </c>
      <c r="U61" s="147">
        <v>0.25</v>
      </c>
      <c r="V61" s="147">
        <v>0.4</v>
      </c>
      <c r="W61" s="148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0">
        <v>0</v>
      </c>
      <c r="AI61" s="140">
        <v>0</v>
      </c>
      <c r="AJ61" s="140">
        <v>0</v>
      </c>
    </row>
    <row r="62" spans="1:36">
      <c r="A62" s="139" t="s">
        <v>354</v>
      </c>
      <c r="B62" s="140">
        <v>1</v>
      </c>
      <c r="C62" s="140" t="s">
        <v>305</v>
      </c>
      <c r="D62" s="141" t="s">
        <v>50</v>
      </c>
      <c r="E62" s="141">
        <v>59</v>
      </c>
      <c r="F62" s="141">
        <v>2</v>
      </c>
      <c r="G62" s="142">
        <v>43999</v>
      </c>
      <c r="H62" s="140">
        <v>-5.25</v>
      </c>
      <c r="I62" s="140">
        <v>-0.75</v>
      </c>
      <c r="J62" s="143">
        <v>-5.75</v>
      </c>
      <c r="K62" s="144">
        <v>0</v>
      </c>
      <c r="L62" s="140">
        <v>10.5</v>
      </c>
      <c r="M62" s="143">
        <v>0.16</v>
      </c>
      <c r="N62" s="145">
        <v>0.6</v>
      </c>
      <c r="O62" s="146">
        <v>0.75</v>
      </c>
      <c r="P62" s="147">
        <v>-1.25</v>
      </c>
      <c r="Q62" s="147">
        <f t="shared" si="0"/>
        <v>0.125</v>
      </c>
      <c r="R62" s="147"/>
      <c r="S62" s="147"/>
      <c r="T62" s="147">
        <v>0.9</v>
      </c>
      <c r="U62" s="147">
        <v>0.25</v>
      </c>
      <c r="V62" s="147">
        <v>0.25</v>
      </c>
      <c r="W62" s="148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0">
        <v>0</v>
      </c>
      <c r="AI62" s="140">
        <v>0</v>
      </c>
      <c r="AJ62" s="140">
        <v>0</v>
      </c>
    </row>
    <row r="63" spans="1:36">
      <c r="A63" s="139" t="s">
        <v>163</v>
      </c>
      <c r="B63" s="140">
        <v>2</v>
      </c>
      <c r="C63" s="140" t="s">
        <v>305</v>
      </c>
      <c r="D63" s="141" t="s">
        <v>50</v>
      </c>
      <c r="E63" s="141">
        <v>59</v>
      </c>
      <c r="F63" s="141">
        <v>2</v>
      </c>
      <c r="G63" s="142">
        <v>44000</v>
      </c>
      <c r="H63" s="140">
        <v>-5.25</v>
      </c>
      <c r="I63" s="140">
        <v>-0.5</v>
      </c>
      <c r="J63" s="143">
        <v>-5.75</v>
      </c>
      <c r="K63" s="144">
        <v>0</v>
      </c>
      <c r="L63" s="140">
        <v>12.5</v>
      </c>
      <c r="M63" s="143">
        <v>0.5</v>
      </c>
      <c r="N63" s="145">
        <v>0.5</v>
      </c>
      <c r="O63" s="149">
        <v>0</v>
      </c>
      <c r="P63" s="150">
        <v>-0.5</v>
      </c>
      <c r="Q63" s="147">
        <f t="shared" si="0"/>
        <v>-0.25</v>
      </c>
      <c r="R63" s="147">
        <f t="shared" ref="R63:R126" si="11">K63-Q63</f>
        <v>0.25</v>
      </c>
      <c r="S63" s="150">
        <v>0.6</v>
      </c>
      <c r="T63" s="150">
        <v>1</v>
      </c>
      <c r="U63" s="150">
        <v>0.3</v>
      </c>
      <c r="V63" s="150"/>
      <c r="W63" s="151"/>
      <c r="X63" s="150">
        <v>0</v>
      </c>
      <c r="Y63" s="150">
        <v>0</v>
      </c>
      <c r="Z63" s="150">
        <f>X63+Y63/2</f>
        <v>0</v>
      </c>
      <c r="AA63" s="150">
        <f>Z63-K63</f>
        <v>0</v>
      </c>
      <c r="AB63" s="147">
        <v>1.5</v>
      </c>
      <c r="AC63" s="147">
        <v>1.5</v>
      </c>
      <c r="AD63" s="152">
        <v>0.8</v>
      </c>
      <c r="AE63" s="153">
        <v>1</v>
      </c>
      <c r="AF63" s="153">
        <v>1.5848931924611136</v>
      </c>
      <c r="AG63" s="154">
        <v>0.63</v>
      </c>
      <c r="AH63" s="140">
        <v>0</v>
      </c>
      <c r="AI63" s="140">
        <v>0</v>
      </c>
      <c r="AJ63" s="140">
        <v>0</v>
      </c>
    </row>
    <row r="64" spans="1:36">
      <c r="A64" s="139" t="s">
        <v>355</v>
      </c>
      <c r="B64" s="140">
        <v>2</v>
      </c>
      <c r="C64" s="140" t="s">
        <v>305</v>
      </c>
      <c r="D64" s="141" t="s">
        <v>51</v>
      </c>
      <c r="E64" s="141">
        <v>74</v>
      </c>
      <c r="F64" s="141">
        <v>2</v>
      </c>
      <c r="G64" s="142">
        <v>43991</v>
      </c>
      <c r="H64" s="140">
        <v>-1.25</v>
      </c>
      <c r="I64" s="140">
        <v>-1</v>
      </c>
      <c r="J64" s="143">
        <v>-1.75</v>
      </c>
      <c r="K64" s="144">
        <v>-0.38</v>
      </c>
      <c r="L64" s="140">
        <v>18.5</v>
      </c>
      <c r="M64" s="143">
        <v>0.4</v>
      </c>
      <c r="N64" s="145">
        <v>0.5</v>
      </c>
      <c r="O64" s="146">
        <v>0.25</v>
      </c>
      <c r="P64" s="147">
        <v>-0.75</v>
      </c>
      <c r="Q64" s="147">
        <f t="shared" si="0"/>
        <v>-0.125</v>
      </c>
      <c r="R64" s="147">
        <f t="shared" si="11"/>
        <v>-0.255</v>
      </c>
      <c r="S64" s="147"/>
      <c r="T64" s="147">
        <v>0.9</v>
      </c>
      <c r="U64" s="147">
        <v>0.25</v>
      </c>
      <c r="V64" s="147">
        <v>0.4</v>
      </c>
      <c r="W64" s="148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0">
        <v>0</v>
      </c>
      <c r="AI64" s="140">
        <v>1</v>
      </c>
      <c r="AJ64" s="140">
        <v>0</v>
      </c>
    </row>
    <row r="65" spans="1:36">
      <c r="A65" s="139" t="s">
        <v>356</v>
      </c>
      <c r="B65" s="140">
        <v>1</v>
      </c>
      <c r="C65" s="140" t="s">
        <v>305</v>
      </c>
      <c r="D65" s="141" t="s">
        <v>7</v>
      </c>
      <c r="E65" s="141">
        <v>67</v>
      </c>
      <c r="F65" s="141">
        <v>2</v>
      </c>
      <c r="G65" s="142">
        <v>43991</v>
      </c>
      <c r="H65" s="140">
        <v>0</v>
      </c>
      <c r="I65" s="140">
        <v>-1</v>
      </c>
      <c r="J65" s="143">
        <v>-0.5</v>
      </c>
      <c r="K65" s="144">
        <v>-0.3</v>
      </c>
      <c r="L65" s="140">
        <v>26</v>
      </c>
      <c r="M65" s="143">
        <v>0.4</v>
      </c>
      <c r="N65" s="145">
        <v>0.4</v>
      </c>
      <c r="O65" s="146">
        <v>0</v>
      </c>
      <c r="P65" s="147">
        <v>-1.75</v>
      </c>
      <c r="Q65" s="147">
        <f t="shared" si="0"/>
        <v>-0.875</v>
      </c>
      <c r="R65" s="147">
        <f t="shared" si="11"/>
        <v>0.57499999999999996</v>
      </c>
      <c r="S65" s="147"/>
      <c r="T65" s="147">
        <v>0.8</v>
      </c>
      <c r="U65" s="147">
        <v>0.25</v>
      </c>
      <c r="V65" s="147">
        <v>0.4</v>
      </c>
      <c r="W65" s="148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0">
        <v>0</v>
      </c>
      <c r="AI65" s="140">
        <v>0</v>
      </c>
      <c r="AJ65" s="140">
        <v>0</v>
      </c>
    </row>
    <row r="66" spans="1:36">
      <c r="A66" s="139" t="s">
        <v>164</v>
      </c>
      <c r="B66" s="140">
        <v>2</v>
      </c>
      <c r="C66" s="140" t="s">
        <v>305</v>
      </c>
      <c r="D66" s="141" t="s">
        <v>7</v>
      </c>
      <c r="E66" s="141">
        <v>67</v>
      </c>
      <c r="F66" s="141">
        <v>2</v>
      </c>
      <c r="G66" s="142">
        <v>43998</v>
      </c>
      <c r="H66" s="140">
        <v>3.25</v>
      </c>
      <c r="I66" s="140">
        <v>-1</v>
      </c>
      <c r="J66" s="143">
        <v>2.75</v>
      </c>
      <c r="K66" s="144">
        <v>-0.81</v>
      </c>
      <c r="L66" s="140">
        <v>26.5</v>
      </c>
      <c r="M66" s="143">
        <v>0.2</v>
      </c>
      <c r="N66" s="145">
        <v>0.6</v>
      </c>
      <c r="O66" s="146">
        <v>-0.25</v>
      </c>
      <c r="P66" s="147">
        <v>-1.25</v>
      </c>
      <c r="Q66" s="147">
        <f t="shared" si="0"/>
        <v>-0.875</v>
      </c>
      <c r="R66" s="147">
        <f t="shared" si="11"/>
        <v>6.4999999999999947E-2</v>
      </c>
      <c r="S66" s="147"/>
      <c r="T66" s="147">
        <v>1</v>
      </c>
      <c r="U66" s="147">
        <v>0.5</v>
      </c>
      <c r="V66" s="147">
        <v>0.63</v>
      </c>
      <c r="W66" s="148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0">
        <v>0</v>
      </c>
      <c r="AI66" s="140">
        <v>0</v>
      </c>
      <c r="AJ66" s="140">
        <v>0</v>
      </c>
    </row>
    <row r="67" spans="1:36">
      <c r="A67" s="139" t="s">
        <v>357</v>
      </c>
      <c r="B67" s="140">
        <v>1</v>
      </c>
      <c r="C67" s="140" t="s">
        <v>305</v>
      </c>
      <c r="D67" s="141" t="s">
        <v>71</v>
      </c>
      <c r="E67" s="141">
        <v>63</v>
      </c>
      <c r="F67" s="141">
        <v>1</v>
      </c>
      <c r="G67" s="142">
        <v>43999</v>
      </c>
      <c r="H67" s="140">
        <v>0.5</v>
      </c>
      <c r="I67" s="140">
        <v>-0.5</v>
      </c>
      <c r="J67" s="143">
        <v>0.25</v>
      </c>
      <c r="K67" s="144">
        <v>0</v>
      </c>
      <c r="L67" s="140">
        <v>20</v>
      </c>
      <c r="M67" s="143">
        <v>0.1</v>
      </c>
      <c r="N67" s="145">
        <v>0.2</v>
      </c>
      <c r="O67" s="146">
        <v>1</v>
      </c>
      <c r="P67" s="147">
        <v>-1.75</v>
      </c>
      <c r="Q67" s="147">
        <f t="shared" si="0"/>
        <v>0.125</v>
      </c>
      <c r="R67" s="147">
        <f t="shared" si="11"/>
        <v>-0.125</v>
      </c>
      <c r="S67" s="147"/>
      <c r="T67" s="147">
        <v>1</v>
      </c>
      <c r="U67" s="147">
        <v>0.2</v>
      </c>
      <c r="V67" s="147">
        <v>0.5</v>
      </c>
      <c r="W67" s="148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0">
        <v>0</v>
      </c>
      <c r="AI67" s="140">
        <v>0</v>
      </c>
      <c r="AJ67" s="140">
        <v>0</v>
      </c>
    </row>
    <row r="68" spans="1:36">
      <c r="A68" s="139" t="s">
        <v>358</v>
      </c>
      <c r="B68" s="140">
        <v>1</v>
      </c>
      <c r="C68" s="140" t="s">
        <v>305</v>
      </c>
      <c r="D68" s="141" t="s">
        <v>45</v>
      </c>
      <c r="E68" s="141">
        <v>51</v>
      </c>
      <c r="F68" s="141">
        <v>1</v>
      </c>
      <c r="G68" s="142">
        <v>43986</v>
      </c>
      <c r="H68" s="140">
        <v>-0.5</v>
      </c>
      <c r="I68" s="140">
        <v>-0.5</v>
      </c>
      <c r="J68" s="143">
        <v>-0.75</v>
      </c>
      <c r="K68" s="144">
        <v>-0.71</v>
      </c>
      <c r="L68" s="140">
        <v>21.5</v>
      </c>
      <c r="M68" s="143">
        <v>0.5</v>
      </c>
      <c r="N68" s="145">
        <v>0.7</v>
      </c>
      <c r="O68" s="149">
        <v>0</v>
      </c>
      <c r="P68" s="150">
        <v>-0.5</v>
      </c>
      <c r="Q68" s="147">
        <f t="shared" si="0"/>
        <v>-0.25</v>
      </c>
      <c r="R68" s="147">
        <f t="shared" si="11"/>
        <v>-0.45999999999999996</v>
      </c>
      <c r="S68" s="150">
        <v>0.6</v>
      </c>
      <c r="T68" s="150">
        <v>1</v>
      </c>
      <c r="U68" s="147"/>
      <c r="V68" s="147"/>
      <c r="W68" s="151"/>
      <c r="X68" s="150">
        <v>-0.25</v>
      </c>
      <c r="Y68" s="150">
        <v>0</v>
      </c>
      <c r="Z68" s="150">
        <f>X68+Y68/2</f>
        <v>-0.25</v>
      </c>
      <c r="AA68" s="150">
        <f>Z68-K68</f>
        <v>0.45999999999999996</v>
      </c>
      <c r="AB68" s="150">
        <v>1.2589254117941673</v>
      </c>
      <c r="AC68" s="150">
        <v>1.2022644346174129</v>
      </c>
      <c r="AD68" s="147"/>
      <c r="AE68" s="153">
        <v>1.2589254117941673</v>
      </c>
      <c r="AF68" s="153">
        <v>1.5848931924611136</v>
      </c>
      <c r="AG68" s="154">
        <v>0.63</v>
      </c>
      <c r="AH68" s="140">
        <v>0</v>
      </c>
      <c r="AI68" s="140">
        <v>0</v>
      </c>
      <c r="AJ68" s="140">
        <v>0</v>
      </c>
    </row>
    <row r="69" spans="1:36">
      <c r="A69" s="139" t="s">
        <v>359</v>
      </c>
      <c r="B69" s="140">
        <v>1</v>
      </c>
      <c r="C69" s="140" t="s">
        <v>305</v>
      </c>
      <c r="D69" s="141" t="s">
        <v>46</v>
      </c>
      <c r="E69" s="141">
        <v>50</v>
      </c>
      <c r="F69" s="141">
        <v>1</v>
      </c>
      <c r="G69" s="142">
        <v>44027</v>
      </c>
      <c r="H69" s="140">
        <v>-5</v>
      </c>
      <c r="I69" s="140">
        <v>-2.5</v>
      </c>
      <c r="J69" s="143">
        <v>-6.25</v>
      </c>
      <c r="K69" s="144">
        <v>-0.2</v>
      </c>
      <c r="L69" s="140">
        <v>18.5</v>
      </c>
      <c r="M69" s="143">
        <v>0.1</v>
      </c>
      <c r="N69" s="145">
        <v>0.8</v>
      </c>
      <c r="O69" s="149">
        <v>0</v>
      </c>
      <c r="P69" s="150">
        <v>-0.25</v>
      </c>
      <c r="Q69" s="147">
        <f t="shared" si="0"/>
        <v>-0.125</v>
      </c>
      <c r="R69" s="147">
        <f t="shared" si="11"/>
        <v>-7.5000000000000011E-2</v>
      </c>
      <c r="S69" s="150">
        <v>0.2</v>
      </c>
      <c r="T69" s="150">
        <v>0.2</v>
      </c>
      <c r="U69" s="147"/>
      <c r="V69" s="147"/>
      <c r="W69" s="151"/>
      <c r="X69" s="150">
        <v>-0.25</v>
      </c>
      <c r="Y69" s="150">
        <v>0</v>
      </c>
      <c r="Z69" s="150">
        <f>X69+Y69/2</f>
        <v>-0.25</v>
      </c>
      <c r="AA69" s="150">
        <f>Z69-K69</f>
        <v>-4.9999999999999989E-2</v>
      </c>
      <c r="AB69" s="150">
        <v>1.2589254117941673</v>
      </c>
      <c r="AC69" s="150">
        <v>1.2022644346174129</v>
      </c>
      <c r="AD69" s="147"/>
      <c r="AE69" s="153">
        <v>1.2589254117941673</v>
      </c>
      <c r="AF69" s="153">
        <v>1.5848931924611136</v>
      </c>
      <c r="AG69" s="154"/>
      <c r="AH69" s="140">
        <v>0</v>
      </c>
      <c r="AI69" s="140">
        <v>1</v>
      </c>
      <c r="AJ69" s="140">
        <v>0</v>
      </c>
    </row>
    <row r="70" spans="1:36">
      <c r="A70" s="139" t="s">
        <v>360</v>
      </c>
      <c r="B70" s="140">
        <v>1</v>
      </c>
      <c r="C70" s="140" t="s">
        <v>305</v>
      </c>
      <c r="D70" s="141" t="s">
        <v>69</v>
      </c>
      <c r="E70" s="141">
        <v>60</v>
      </c>
      <c r="F70" s="141">
        <v>2</v>
      </c>
      <c r="G70" s="142">
        <v>43991</v>
      </c>
      <c r="H70" s="140">
        <v>-0.75</v>
      </c>
      <c r="I70" s="140">
        <v>-0.75</v>
      </c>
      <c r="J70" s="143">
        <v>-1.25</v>
      </c>
      <c r="K70" s="144">
        <v>0</v>
      </c>
      <c r="L70" s="140">
        <v>21.5</v>
      </c>
      <c r="M70" s="143">
        <v>0.4</v>
      </c>
      <c r="N70" s="145">
        <v>0.9</v>
      </c>
      <c r="O70" s="146">
        <v>0.5</v>
      </c>
      <c r="P70" s="147">
        <v>-2</v>
      </c>
      <c r="Q70" s="147">
        <f t="shared" si="0"/>
        <v>-0.5</v>
      </c>
      <c r="R70" s="147">
        <f t="shared" si="11"/>
        <v>0.5</v>
      </c>
      <c r="S70" s="150">
        <v>1</v>
      </c>
      <c r="T70" s="150">
        <v>1</v>
      </c>
      <c r="U70" s="147">
        <v>0.4</v>
      </c>
      <c r="V70" s="147">
        <v>0.63</v>
      </c>
      <c r="W70" s="148"/>
      <c r="X70" s="147">
        <v>1</v>
      </c>
      <c r="Y70" s="147">
        <v>-1</v>
      </c>
      <c r="Z70" s="147">
        <f>X70+Y70/2</f>
        <v>0.5</v>
      </c>
      <c r="AA70" s="147">
        <f>Z70-K70</f>
        <v>0.5</v>
      </c>
      <c r="AB70" s="147"/>
      <c r="AC70" s="147">
        <v>1</v>
      </c>
      <c r="AD70" s="147"/>
      <c r="AE70" s="147"/>
      <c r="AF70" s="147"/>
      <c r="AG70" s="147"/>
      <c r="AH70" s="140">
        <v>0</v>
      </c>
      <c r="AI70" s="140">
        <v>1</v>
      </c>
      <c r="AJ70" s="140">
        <v>0</v>
      </c>
    </row>
    <row r="71" spans="1:36">
      <c r="A71" s="139" t="s">
        <v>176</v>
      </c>
      <c r="B71" s="140">
        <v>2</v>
      </c>
      <c r="C71" s="140" t="s">
        <v>305</v>
      </c>
      <c r="D71" s="141" t="s">
        <v>69</v>
      </c>
      <c r="E71" s="141">
        <v>60</v>
      </c>
      <c r="F71" s="141">
        <v>2</v>
      </c>
      <c r="G71" s="142">
        <v>43998</v>
      </c>
      <c r="H71" s="140">
        <v>-0.25</v>
      </c>
      <c r="I71" s="140">
        <v>-1</v>
      </c>
      <c r="J71" s="143">
        <v>-0.75</v>
      </c>
      <c r="K71" s="144">
        <v>0</v>
      </c>
      <c r="L71" s="140">
        <v>22</v>
      </c>
      <c r="M71" s="143">
        <v>0.63</v>
      </c>
      <c r="N71" s="145">
        <v>0.9</v>
      </c>
      <c r="O71" s="146">
        <v>-1.25</v>
      </c>
      <c r="P71" s="147">
        <v>0</v>
      </c>
      <c r="Q71" s="147">
        <f t="shared" si="0"/>
        <v>-1.25</v>
      </c>
      <c r="R71" s="147">
        <f t="shared" si="11"/>
        <v>1.25</v>
      </c>
      <c r="S71" s="147"/>
      <c r="T71" s="147">
        <v>1</v>
      </c>
      <c r="U71" s="147">
        <v>1</v>
      </c>
      <c r="V71" s="147">
        <v>0.8</v>
      </c>
      <c r="W71" s="148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0">
        <v>0</v>
      </c>
      <c r="AI71" s="140">
        <v>1</v>
      </c>
      <c r="AJ71" s="140">
        <v>0</v>
      </c>
    </row>
    <row r="72" spans="1:36">
      <c r="A72" s="139" t="s">
        <v>361</v>
      </c>
      <c r="B72" s="140">
        <v>1</v>
      </c>
      <c r="C72" s="140" t="s">
        <v>305</v>
      </c>
      <c r="D72" s="141" t="s">
        <v>66</v>
      </c>
      <c r="E72" s="141">
        <v>72</v>
      </c>
      <c r="F72" s="141">
        <v>1</v>
      </c>
      <c r="G72" s="142">
        <v>44013</v>
      </c>
      <c r="H72" s="140">
        <v>1.75</v>
      </c>
      <c r="I72" s="140">
        <v>-0.25</v>
      </c>
      <c r="J72" s="143">
        <v>1.5</v>
      </c>
      <c r="K72" s="144">
        <v>-0.24</v>
      </c>
      <c r="L72" s="140">
        <v>21</v>
      </c>
      <c r="M72" s="143">
        <v>0.3</v>
      </c>
      <c r="N72" s="145">
        <v>0.8</v>
      </c>
      <c r="O72" s="146">
        <v>-1.5</v>
      </c>
      <c r="P72" s="147">
        <v>0</v>
      </c>
      <c r="Q72" s="147">
        <f t="shared" si="0"/>
        <v>-1.5</v>
      </c>
      <c r="R72" s="147">
        <f t="shared" si="11"/>
        <v>1.26</v>
      </c>
      <c r="S72" s="147"/>
      <c r="T72" s="147">
        <v>1</v>
      </c>
      <c r="U72" s="147">
        <v>1</v>
      </c>
      <c r="V72" s="147">
        <v>0.8</v>
      </c>
      <c r="W72" s="148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0">
        <v>0</v>
      </c>
      <c r="AI72" s="140">
        <v>1</v>
      </c>
      <c r="AJ72" s="140">
        <v>0</v>
      </c>
    </row>
    <row r="73" spans="1:36">
      <c r="A73" s="139" t="s">
        <v>362</v>
      </c>
      <c r="B73" s="140">
        <v>1</v>
      </c>
      <c r="C73" s="140" t="s">
        <v>305</v>
      </c>
      <c r="D73" s="141" t="s">
        <v>60</v>
      </c>
      <c r="E73" s="141">
        <v>52</v>
      </c>
      <c r="F73" s="141">
        <v>2</v>
      </c>
      <c r="G73" s="142">
        <v>43955</v>
      </c>
      <c r="H73" s="140">
        <v>0</v>
      </c>
      <c r="I73" s="140">
        <v>0</v>
      </c>
      <c r="J73" s="143">
        <v>0</v>
      </c>
      <c r="K73" s="144">
        <v>0</v>
      </c>
      <c r="L73" s="140">
        <v>18.5</v>
      </c>
      <c r="M73" s="143">
        <v>0.5</v>
      </c>
      <c r="N73" s="145">
        <v>0.7</v>
      </c>
      <c r="O73" s="146">
        <v>1.5</v>
      </c>
      <c r="P73" s="147">
        <v>-2</v>
      </c>
      <c r="Q73" s="147">
        <f t="shared" si="0"/>
        <v>0.5</v>
      </c>
      <c r="R73" s="147">
        <f t="shared" si="11"/>
        <v>-0.5</v>
      </c>
      <c r="S73" s="150">
        <v>1</v>
      </c>
      <c r="T73" s="150">
        <v>1</v>
      </c>
      <c r="U73" s="147">
        <v>0.32</v>
      </c>
      <c r="V73" s="147">
        <v>0.5</v>
      </c>
      <c r="W73" s="148"/>
      <c r="X73" s="147">
        <v>-0.25</v>
      </c>
      <c r="Y73" s="147">
        <v>-0.75</v>
      </c>
      <c r="Z73" s="147">
        <f>X73+Y73/2</f>
        <v>-0.625</v>
      </c>
      <c r="AA73" s="147">
        <f>Z73-K73</f>
        <v>-0.625</v>
      </c>
      <c r="AB73" s="147"/>
      <c r="AC73" s="147">
        <v>1</v>
      </c>
      <c r="AD73" s="147"/>
      <c r="AE73" s="147"/>
      <c r="AF73" s="147"/>
      <c r="AG73" s="147"/>
      <c r="AH73" s="140">
        <v>0</v>
      </c>
      <c r="AI73" s="140">
        <v>1</v>
      </c>
      <c r="AJ73" s="140">
        <v>0</v>
      </c>
    </row>
    <row r="74" spans="1:36">
      <c r="A74" s="139" t="s">
        <v>172</v>
      </c>
      <c r="B74" s="140">
        <v>2</v>
      </c>
      <c r="C74" s="140" t="s">
        <v>305</v>
      </c>
      <c r="D74" s="141" t="s">
        <v>60</v>
      </c>
      <c r="E74" s="141">
        <v>52</v>
      </c>
      <c r="F74" s="141">
        <v>2</v>
      </c>
      <c r="G74" s="142">
        <v>43959</v>
      </c>
      <c r="H74" s="140">
        <v>0</v>
      </c>
      <c r="I74" s="140">
        <v>0</v>
      </c>
      <c r="J74" s="143">
        <v>0</v>
      </c>
      <c r="K74" s="144">
        <v>0</v>
      </c>
      <c r="L74" s="140">
        <v>18</v>
      </c>
      <c r="M74" s="143">
        <v>0.63</v>
      </c>
      <c r="N74" s="145">
        <v>0.8</v>
      </c>
      <c r="O74" s="146">
        <v>0</v>
      </c>
      <c r="P74" s="147">
        <v>-0.5</v>
      </c>
      <c r="Q74" s="147">
        <f t="shared" si="0"/>
        <v>-0.25</v>
      </c>
      <c r="R74" s="147">
        <f t="shared" si="11"/>
        <v>0.25</v>
      </c>
      <c r="S74" s="150">
        <v>1</v>
      </c>
      <c r="T74" s="150">
        <v>1</v>
      </c>
      <c r="U74" s="147">
        <v>0.5</v>
      </c>
      <c r="V74" s="147">
        <v>0.63</v>
      </c>
      <c r="W74" s="148"/>
      <c r="X74" s="147">
        <v>-0.5</v>
      </c>
      <c r="Y74" s="147">
        <v>0</v>
      </c>
      <c r="Z74" s="147">
        <f>X74+Y74/2</f>
        <v>-0.5</v>
      </c>
      <c r="AA74" s="147">
        <f>Z74-K74</f>
        <v>-0.5</v>
      </c>
      <c r="AB74" s="147"/>
      <c r="AC74" s="147">
        <v>1</v>
      </c>
      <c r="AD74" s="147"/>
      <c r="AE74" s="147"/>
      <c r="AF74" s="147"/>
      <c r="AG74" s="147"/>
      <c r="AH74" s="140">
        <v>0</v>
      </c>
      <c r="AI74" s="140">
        <v>1</v>
      </c>
      <c r="AJ74" s="140">
        <v>0</v>
      </c>
    </row>
    <row r="75" spans="1:36">
      <c r="A75" s="139" t="s">
        <v>363</v>
      </c>
      <c r="B75" s="140">
        <v>1</v>
      </c>
      <c r="C75" s="140" t="s">
        <v>305</v>
      </c>
      <c r="D75" s="141" t="s">
        <v>64</v>
      </c>
      <c r="E75" s="141">
        <v>54</v>
      </c>
      <c r="F75" s="141">
        <v>1</v>
      </c>
      <c r="G75" s="142">
        <v>43958</v>
      </c>
      <c r="H75" s="140">
        <v>-0.75</v>
      </c>
      <c r="I75" s="140">
        <v>-0.75</v>
      </c>
      <c r="J75" s="143">
        <v>-1</v>
      </c>
      <c r="K75" s="144">
        <v>0</v>
      </c>
      <c r="L75" s="140">
        <v>20.5</v>
      </c>
      <c r="M75" s="143">
        <v>0.4</v>
      </c>
      <c r="N75" s="145">
        <v>0.7</v>
      </c>
      <c r="O75" s="146">
        <v>0.75</v>
      </c>
      <c r="P75" s="147">
        <v>-0.75</v>
      </c>
      <c r="Q75" s="147">
        <f t="shared" si="0"/>
        <v>0.375</v>
      </c>
      <c r="R75" s="147">
        <f t="shared" si="11"/>
        <v>-0.375</v>
      </c>
      <c r="S75" s="150">
        <v>0.8</v>
      </c>
      <c r="T75" s="150">
        <v>1</v>
      </c>
      <c r="U75" s="147">
        <v>0.32</v>
      </c>
      <c r="V75" s="147">
        <v>0.5</v>
      </c>
      <c r="W75" s="148"/>
      <c r="X75" s="147">
        <v>0</v>
      </c>
      <c r="Y75" s="147">
        <v>-0.5</v>
      </c>
      <c r="Z75" s="147">
        <f>X75+Y75/2</f>
        <v>-0.25</v>
      </c>
      <c r="AA75" s="147">
        <f>Z75-K75</f>
        <v>-0.25</v>
      </c>
      <c r="AB75" s="147"/>
      <c r="AC75" s="147">
        <v>0.6</v>
      </c>
      <c r="AD75" s="147"/>
      <c r="AE75" s="147"/>
      <c r="AF75" s="147"/>
      <c r="AG75" s="147"/>
      <c r="AH75" s="140">
        <v>0</v>
      </c>
      <c r="AI75" s="140">
        <v>1</v>
      </c>
      <c r="AJ75" s="140">
        <v>0</v>
      </c>
    </row>
    <row r="76" spans="1:36">
      <c r="A76" s="139" t="s">
        <v>178</v>
      </c>
      <c r="B76" s="140">
        <v>2</v>
      </c>
      <c r="C76" s="140" t="s">
        <v>305</v>
      </c>
      <c r="D76" s="141" t="s">
        <v>64</v>
      </c>
      <c r="E76" s="141">
        <v>54</v>
      </c>
      <c r="F76" s="141">
        <v>1</v>
      </c>
      <c r="G76" s="142">
        <v>43959</v>
      </c>
      <c r="H76" s="140">
        <v>-1</v>
      </c>
      <c r="I76" s="140">
        <v>-0.5</v>
      </c>
      <c r="J76" s="143">
        <v>-1.25</v>
      </c>
      <c r="K76" s="144">
        <v>0</v>
      </c>
      <c r="L76" s="140">
        <v>20.5</v>
      </c>
      <c r="M76" s="143">
        <v>0.3</v>
      </c>
      <c r="N76" s="145">
        <v>0.5</v>
      </c>
      <c r="O76" s="146">
        <v>-0.25</v>
      </c>
      <c r="P76" s="147">
        <v>0</v>
      </c>
      <c r="Q76" s="147">
        <f t="shared" si="0"/>
        <v>-0.25</v>
      </c>
      <c r="R76" s="147">
        <f t="shared" si="11"/>
        <v>0.25</v>
      </c>
      <c r="S76" s="150">
        <v>0.6</v>
      </c>
      <c r="T76" s="150">
        <v>0.9</v>
      </c>
      <c r="U76" s="147">
        <v>0.2</v>
      </c>
      <c r="V76" s="147">
        <v>0.4</v>
      </c>
      <c r="W76" s="148"/>
      <c r="X76" s="147">
        <v>-1</v>
      </c>
      <c r="Y76" s="147">
        <v>0</v>
      </c>
      <c r="Z76" s="147">
        <f>X76+Y76/2</f>
        <v>-1</v>
      </c>
      <c r="AA76" s="147">
        <f>Z76-K76</f>
        <v>-1</v>
      </c>
      <c r="AB76" s="147"/>
      <c r="AC76" s="147">
        <v>0.6</v>
      </c>
      <c r="AD76" s="147"/>
      <c r="AE76" s="147"/>
      <c r="AF76" s="147"/>
      <c r="AG76" s="147"/>
      <c r="AH76" s="140">
        <v>0</v>
      </c>
      <c r="AI76" s="140">
        <v>1</v>
      </c>
      <c r="AJ76" s="140">
        <v>0</v>
      </c>
    </row>
    <row r="77" spans="1:36">
      <c r="A77" s="139" t="s">
        <v>364</v>
      </c>
      <c r="B77" s="140">
        <v>1</v>
      </c>
      <c r="C77" s="140" t="s">
        <v>305</v>
      </c>
      <c r="D77" s="141" t="s">
        <v>54</v>
      </c>
      <c r="E77" s="141">
        <v>66</v>
      </c>
      <c r="F77" s="141">
        <v>1</v>
      </c>
      <c r="G77" s="142">
        <v>44041</v>
      </c>
      <c r="H77" s="140">
        <v>2.5</v>
      </c>
      <c r="I77" s="140">
        <v>-1</v>
      </c>
      <c r="J77" s="143">
        <v>2</v>
      </c>
      <c r="K77" s="144">
        <v>0</v>
      </c>
      <c r="L77" s="140">
        <v>18.5</v>
      </c>
      <c r="M77" s="143">
        <v>0.1</v>
      </c>
      <c r="N77" s="145">
        <v>0.6</v>
      </c>
      <c r="O77" s="146">
        <v>0</v>
      </c>
      <c r="P77" s="147">
        <v>-1</v>
      </c>
      <c r="Q77" s="147">
        <f t="shared" si="0"/>
        <v>-0.5</v>
      </c>
      <c r="R77" s="147">
        <f t="shared" si="11"/>
        <v>0.5</v>
      </c>
      <c r="S77" s="147"/>
      <c r="T77" s="147" t="s">
        <v>347</v>
      </c>
      <c r="U77" s="147"/>
      <c r="V77" s="147"/>
      <c r="W77" s="148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0">
        <v>1</v>
      </c>
      <c r="AI77" s="140">
        <v>1</v>
      </c>
      <c r="AJ77" s="140">
        <v>0</v>
      </c>
    </row>
    <row r="78" spans="1:36">
      <c r="A78" s="139" t="s">
        <v>365</v>
      </c>
      <c r="B78" s="140">
        <v>1</v>
      </c>
      <c r="C78" s="140" t="s">
        <v>305</v>
      </c>
      <c r="D78" s="141" t="s">
        <v>63</v>
      </c>
      <c r="E78" s="141">
        <v>70</v>
      </c>
      <c r="F78" s="141">
        <v>1</v>
      </c>
      <c r="G78" s="142">
        <v>43971</v>
      </c>
      <c r="H78" s="140">
        <v>1.25</v>
      </c>
      <c r="I78" s="140">
        <v>-1.25</v>
      </c>
      <c r="J78" s="143">
        <v>0.8</v>
      </c>
      <c r="K78" s="144">
        <v>0</v>
      </c>
      <c r="L78" s="140">
        <v>21.5</v>
      </c>
      <c r="M78" s="143">
        <v>0.3</v>
      </c>
      <c r="N78" s="145">
        <v>0.5</v>
      </c>
      <c r="O78" s="146">
        <v>-1</v>
      </c>
      <c r="P78" s="147">
        <v>0</v>
      </c>
      <c r="Q78" s="147">
        <f t="shared" si="0"/>
        <v>-1</v>
      </c>
      <c r="R78" s="147">
        <f t="shared" si="11"/>
        <v>1</v>
      </c>
      <c r="S78" s="147"/>
      <c r="T78" s="147">
        <v>0.9</v>
      </c>
      <c r="U78" s="147"/>
      <c r="V78" s="147"/>
      <c r="W78" s="148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0">
        <v>0</v>
      </c>
      <c r="AI78" s="140">
        <v>1</v>
      </c>
      <c r="AJ78" s="140">
        <v>0</v>
      </c>
    </row>
    <row r="79" spans="1:36">
      <c r="A79" s="139" t="s">
        <v>170</v>
      </c>
      <c r="B79" s="140">
        <v>2</v>
      </c>
      <c r="C79" s="140" t="s">
        <v>305</v>
      </c>
      <c r="D79" s="141" t="s">
        <v>63</v>
      </c>
      <c r="E79" s="141">
        <v>70</v>
      </c>
      <c r="F79" s="141">
        <v>1</v>
      </c>
      <c r="G79" s="142">
        <v>43985</v>
      </c>
      <c r="H79" s="140">
        <v>2</v>
      </c>
      <c r="I79" s="140">
        <v>-1.25</v>
      </c>
      <c r="J79" s="143">
        <v>0.9</v>
      </c>
      <c r="K79" s="144">
        <v>0</v>
      </c>
      <c r="L79" s="140">
        <v>22</v>
      </c>
      <c r="M79" s="143">
        <v>0.5</v>
      </c>
      <c r="N79" s="145">
        <v>0.5</v>
      </c>
      <c r="O79" s="146">
        <v>-0.5</v>
      </c>
      <c r="P79" s="147">
        <v>0</v>
      </c>
      <c r="Q79" s="147">
        <f t="shared" ref="Q79:Q142" si="12">O79+P79/2</f>
        <v>-0.5</v>
      </c>
      <c r="R79" s="147">
        <f t="shared" si="11"/>
        <v>0.5</v>
      </c>
      <c r="S79" s="147"/>
      <c r="T79" s="147">
        <v>1</v>
      </c>
      <c r="U79" s="147">
        <v>0.63</v>
      </c>
      <c r="V79" s="147">
        <v>0.8</v>
      </c>
      <c r="W79" s="148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0">
        <v>0</v>
      </c>
      <c r="AI79" s="140">
        <v>1</v>
      </c>
      <c r="AJ79" s="140">
        <v>0</v>
      </c>
    </row>
    <row r="80" spans="1:36">
      <c r="A80" s="139" t="s">
        <v>366</v>
      </c>
      <c r="B80" s="140">
        <v>2</v>
      </c>
      <c r="C80" s="140" t="s">
        <v>305</v>
      </c>
      <c r="D80" s="141" t="s">
        <v>65</v>
      </c>
      <c r="E80" s="141">
        <v>57</v>
      </c>
      <c r="F80" s="141">
        <v>2</v>
      </c>
      <c r="G80" s="142">
        <v>44036</v>
      </c>
      <c r="H80" s="140">
        <v>-4.25</v>
      </c>
      <c r="I80" s="140">
        <v>-1.5</v>
      </c>
      <c r="J80" s="143">
        <v>-5</v>
      </c>
      <c r="K80" s="144">
        <v>-0.2</v>
      </c>
      <c r="L80" s="140">
        <v>20</v>
      </c>
      <c r="M80" s="143">
        <v>0.1</v>
      </c>
      <c r="N80" s="145">
        <v>0.8</v>
      </c>
      <c r="O80" s="146">
        <v>0.5</v>
      </c>
      <c r="P80" s="147">
        <v>-1.25</v>
      </c>
      <c r="Q80" s="147">
        <f t="shared" si="12"/>
        <v>-0.125</v>
      </c>
      <c r="R80" s="147">
        <f t="shared" si="11"/>
        <v>-7.5000000000000011E-2</v>
      </c>
      <c r="S80" s="147"/>
      <c r="T80" s="147">
        <v>1</v>
      </c>
      <c r="U80" s="147">
        <v>0.63</v>
      </c>
      <c r="V80" s="147">
        <v>0.8</v>
      </c>
      <c r="W80" s="148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0">
        <v>0</v>
      </c>
      <c r="AI80" s="140">
        <v>0</v>
      </c>
      <c r="AJ80" s="140">
        <v>0</v>
      </c>
    </row>
    <row r="81" spans="1:36">
      <c r="A81" s="139" t="s">
        <v>367</v>
      </c>
      <c r="B81" s="140">
        <v>1</v>
      </c>
      <c r="C81" s="140" t="s">
        <v>305</v>
      </c>
      <c r="D81" s="141" t="s">
        <v>55</v>
      </c>
      <c r="E81" s="141">
        <v>66</v>
      </c>
      <c r="F81" s="141">
        <v>1</v>
      </c>
      <c r="G81" s="142">
        <v>44011</v>
      </c>
      <c r="H81" s="140">
        <v>-2.25</v>
      </c>
      <c r="I81" s="140">
        <v>-0.25</v>
      </c>
      <c r="J81" s="143">
        <v>-2.5</v>
      </c>
      <c r="K81" s="144">
        <v>0</v>
      </c>
      <c r="L81" s="140">
        <v>17.5</v>
      </c>
      <c r="M81" s="143">
        <v>0.1</v>
      </c>
      <c r="N81" s="145">
        <v>0.3</v>
      </c>
      <c r="O81" s="146">
        <v>0.5</v>
      </c>
      <c r="P81" s="147">
        <v>-1</v>
      </c>
      <c r="Q81" s="147">
        <f t="shared" si="12"/>
        <v>0</v>
      </c>
      <c r="R81" s="147">
        <f t="shared" si="11"/>
        <v>0</v>
      </c>
      <c r="S81" s="147"/>
      <c r="T81" s="147">
        <v>0.9</v>
      </c>
      <c r="U81" s="147">
        <v>0.5</v>
      </c>
      <c r="V81" s="147">
        <v>0.8</v>
      </c>
      <c r="W81" s="148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0">
        <v>0</v>
      </c>
      <c r="AI81" s="140">
        <v>0</v>
      </c>
      <c r="AJ81" s="140">
        <v>0</v>
      </c>
    </row>
    <row r="82" spans="1:36">
      <c r="A82" s="139" t="s">
        <v>368</v>
      </c>
      <c r="B82" s="140">
        <v>2</v>
      </c>
      <c r="C82" s="140" t="s">
        <v>305</v>
      </c>
      <c r="D82" s="141" t="s">
        <v>61</v>
      </c>
      <c r="E82" s="141">
        <v>54</v>
      </c>
      <c r="F82" s="141">
        <v>2</v>
      </c>
      <c r="G82" s="142">
        <v>44007</v>
      </c>
      <c r="H82" s="140" t="s">
        <v>325</v>
      </c>
      <c r="I82" s="140"/>
      <c r="J82" s="143">
        <v>-0.75</v>
      </c>
      <c r="K82" s="144">
        <v>0</v>
      </c>
      <c r="L82" s="140">
        <v>20.5</v>
      </c>
      <c r="M82" s="143">
        <v>0.1</v>
      </c>
      <c r="N82" s="145">
        <v>0.1</v>
      </c>
      <c r="O82" s="146">
        <v>0.5</v>
      </c>
      <c r="P82" s="147">
        <v>-0.5</v>
      </c>
      <c r="Q82" s="147">
        <f t="shared" si="12"/>
        <v>0.25</v>
      </c>
      <c r="R82" s="147">
        <f t="shared" si="11"/>
        <v>-0.25</v>
      </c>
      <c r="S82" s="150">
        <v>1</v>
      </c>
      <c r="T82" s="150">
        <v>1</v>
      </c>
      <c r="U82" s="147">
        <v>0.25</v>
      </c>
      <c r="V82" s="147">
        <v>0.5</v>
      </c>
      <c r="W82" s="148"/>
      <c r="X82" s="147">
        <v>0</v>
      </c>
      <c r="Y82" s="147">
        <v>-0.5</v>
      </c>
      <c r="Z82" s="147">
        <f t="shared" ref="Z82:Z87" si="13">X82+Y82/2</f>
        <v>-0.25</v>
      </c>
      <c r="AA82" s="147">
        <f t="shared" ref="AA82:AA87" si="14">Z82-K82</f>
        <v>-0.25</v>
      </c>
      <c r="AB82" s="147"/>
      <c r="AC82" s="147">
        <v>1</v>
      </c>
      <c r="AD82" s="147"/>
      <c r="AE82" s="147"/>
      <c r="AF82" s="147"/>
      <c r="AG82" s="147"/>
      <c r="AH82" s="140">
        <v>1</v>
      </c>
      <c r="AI82" s="140">
        <v>1</v>
      </c>
      <c r="AJ82" s="140">
        <v>0</v>
      </c>
    </row>
    <row r="83" spans="1:36">
      <c r="A83" s="139" t="s">
        <v>186</v>
      </c>
      <c r="B83" s="140">
        <v>1</v>
      </c>
      <c r="C83" s="140" t="s">
        <v>305</v>
      </c>
      <c r="D83" s="141" t="s">
        <v>61</v>
      </c>
      <c r="E83" s="141">
        <v>54</v>
      </c>
      <c r="F83" s="141">
        <v>2</v>
      </c>
      <c r="G83" s="142">
        <v>44008</v>
      </c>
      <c r="H83" s="140">
        <v>-0.5</v>
      </c>
      <c r="I83" s="140">
        <v>-0.5</v>
      </c>
      <c r="J83" s="143">
        <v>-0.75</v>
      </c>
      <c r="K83" s="144">
        <v>0</v>
      </c>
      <c r="L83" s="140">
        <v>20.5</v>
      </c>
      <c r="M83" s="143">
        <v>0.1</v>
      </c>
      <c r="N83" s="145">
        <v>0.2</v>
      </c>
      <c r="O83" s="146">
        <v>-0.5</v>
      </c>
      <c r="P83" s="147">
        <v>0</v>
      </c>
      <c r="Q83" s="147">
        <f t="shared" si="12"/>
        <v>-0.5</v>
      </c>
      <c r="R83" s="147">
        <f t="shared" si="11"/>
        <v>0.5</v>
      </c>
      <c r="S83" s="150">
        <v>1</v>
      </c>
      <c r="T83" s="150">
        <v>1</v>
      </c>
      <c r="U83" s="147">
        <v>0.32</v>
      </c>
      <c r="V83" s="147">
        <v>0.63</v>
      </c>
      <c r="W83" s="148"/>
      <c r="X83" s="147">
        <v>0</v>
      </c>
      <c r="Y83" s="147">
        <v>-0.5</v>
      </c>
      <c r="Z83" s="147">
        <f t="shared" si="13"/>
        <v>-0.25</v>
      </c>
      <c r="AA83" s="147">
        <f t="shared" si="14"/>
        <v>-0.25</v>
      </c>
      <c r="AB83" s="147"/>
      <c r="AC83" s="147">
        <v>1</v>
      </c>
      <c r="AD83" s="147"/>
      <c r="AE83" s="147"/>
      <c r="AF83" s="147"/>
      <c r="AG83" s="147"/>
      <c r="AH83" s="140">
        <v>1</v>
      </c>
      <c r="AI83" s="140">
        <v>1</v>
      </c>
      <c r="AJ83" s="140">
        <v>0</v>
      </c>
    </row>
    <row r="84" spans="1:36">
      <c r="A84" s="139" t="s">
        <v>369</v>
      </c>
      <c r="B84" s="140">
        <v>1</v>
      </c>
      <c r="C84" s="140" t="s">
        <v>305</v>
      </c>
      <c r="D84" s="141" t="s">
        <v>70</v>
      </c>
      <c r="E84" s="141">
        <v>60</v>
      </c>
      <c r="F84" s="141">
        <v>2</v>
      </c>
      <c r="G84" s="142">
        <v>43991</v>
      </c>
      <c r="H84" s="140">
        <v>0.5</v>
      </c>
      <c r="I84" s="140">
        <v>-0.5</v>
      </c>
      <c r="J84" s="143">
        <v>0.25</v>
      </c>
      <c r="K84" s="144">
        <v>-0.62</v>
      </c>
      <c r="L84" s="140">
        <v>24</v>
      </c>
      <c r="M84" s="143">
        <v>0.32</v>
      </c>
      <c r="N84" s="145">
        <v>0.4</v>
      </c>
      <c r="O84" s="146">
        <v>1.25</v>
      </c>
      <c r="P84" s="147">
        <v>-1.5</v>
      </c>
      <c r="Q84" s="147">
        <f t="shared" si="12"/>
        <v>0.5</v>
      </c>
      <c r="R84" s="147">
        <f t="shared" si="11"/>
        <v>-1.1200000000000001</v>
      </c>
      <c r="S84" s="150">
        <v>0.6</v>
      </c>
      <c r="T84" s="150">
        <v>0.9</v>
      </c>
      <c r="U84" s="147">
        <v>0.4</v>
      </c>
      <c r="V84" s="147">
        <v>0.5</v>
      </c>
      <c r="W84" s="148"/>
      <c r="X84" s="147">
        <v>-0.25</v>
      </c>
      <c r="Y84" s="147">
        <v>-0.5</v>
      </c>
      <c r="Z84" s="147">
        <f t="shared" si="13"/>
        <v>-0.5</v>
      </c>
      <c r="AA84" s="147">
        <f t="shared" si="14"/>
        <v>0.12</v>
      </c>
      <c r="AB84" s="147"/>
      <c r="AC84" s="147">
        <v>0.8</v>
      </c>
      <c r="AD84" s="147"/>
      <c r="AE84" s="147"/>
      <c r="AF84" s="147"/>
      <c r="AG84" s="147"/>
      <c r="AH84" s="140">
        <v>0</v>
      </c>
      <c r="AI84" s="140">
        <v>0</v>
      </c>
      <c r="AJ84" s="140">
        <v>0</v>
      </c>
    </row>
    <row r="85" spans="1:36">
      <c r="A85" s="139" t="s">
        <v>370</v>
      </c>
      <c r="B85" s="140">
        <v>1</v>
      </c>
      <c r="C85" s="140" t="s">
        <v>305</v>
      </c>
      <c r="D85" s="141" t="s">
        <v>67</v>
      </c>
      <c r="E85" s="141">
        <v>63</v>
      </c>
      <c r="F85" s="141">
        <v>2</v>
      </c>
      <c r="G85" s="142">
        <v>44004</v>
      </c>
      <c r="H85" s="140">
        <v>-3</v>
      </c>
      <c r="I85" s="140">
        <v>-0.75</v>
      </c>
      <c r="J85" s="143">
        <v>-3.5</v>
      </c>
      <c r="K85" s="144">
        <v>0</v>
      </c>
      <c r="L85" s="140">
        <v>22.5</v>
      </c>
      <c r="M85" s="143">
        <v>0.06</v>
      </c>
      <c r="N85" s="145">
        <v>0.2</v>
      </c>
      <c r="O85" s="146">
        <v>1</v>
      </c>
      <c r="P85" s="147">
        <v>-1.25</v>
      </c>
      <c r="Q85" s="147">
        <f t="shared" si="12"/>
        <v>0.375</v>
      </c>
      <c r="R85" s="147">
        <f t="shared" si="11"/>
        <v>-0.375</v>
      </c>
      <c r="S85" s="150">
        <v>0.6</v>
      </c>
      <c r="T85" s="150">
        <v>0.8</v>
      </c>
      <c r="U85" s="147">
        <v>0.4</v>
      </c>
      <c r="V85" s="147">
        <v>0.4</v>
      </c>
      <c r="W85" s="148"/>
      <c r="X85" s="147">
        <v>0.25</v>
      </c>
      <c r="Y85" s="147">
        <v>-0.75</v>
      </c>
      <c r="Z85" s="147">
        <f t="shared" si="13"/>
        <v>-0.125</v>
      </c>
      <c r="AA85" s="147">
        <f t="shared" si="14"/>
        <v>-0.125</v>
      </c>
      <c r="AB85" s="147"/>
      <c r="AC85" s="147">
        <v>0.6</v>
      </c>
      <c r="AD85" s="147"/>
      <c r="AE85" s="147"/>
      <c r="AF85" s="147"/>
      <c r="AG85" s="147"/>
      <c r="AH85" s="140">
        <v>0</v>
      </c>
      <c r="AI85" s="140">
        <v>0</v>
      </c>
      <c r="AJ85" s="140">
        <v>0</v>
      </c>
    </row>
    <row r="86" spans="1:36">
      <c r="A86" s="139" t="s">
        <v>371</v>
      </c>
      <c r="B86" s="140">
        <v>1</v>
      </c>
      <c r="C86" s="140" t="s">
        <v>305</v>
      </c>
      <c r="D86" s="141" t="s">
        <v>93</v>
      </c>
      <c r="E86" s="141">
        <v>51</v>
      </c>
      <c r="F86" s="141">
        <v>1</v>
      </c>
      <c r="G86" s="142">
        <v>44030</v>
      </c>
      <c r="H86" s="140">
        <v>-10</v>
      </c>
      <c r="I86" s="140">
        <v>0</v>
      </c>
      <c r="J86" s="143">
        <v>-10</v>
      </c>
      <c r="K86" s="144">
        <v>-0.5</v>
      </c>
      <c r="L86" s="140">
        <v>19</v>
      </c>
      <c r="M86" s="143">
        <v>0.06</v>
      </c>
      <c r="N86" s="145">
        <v>0.2</v>
      </c>
      <c r="O86" s="146">
        <v>0</v>
      </c>
      <c r="P86" s="147">
        <v>-1</v>
      </c>
      <c r="Q86" s="147">
        <f t="shared" si="12"/>
        <v>-0.5</v>
      </c>
      <c r="R86" s="147">
        <f t="shared" si="11"/>
        <v>0</v>
      </c>
      <c r="S86" s="150">
        <v>1</v>
      </c>
      <c r="T86" s="150">
        <v>1</v>
      </c>
      <c r="U86" s="147">
        <v>0.4</v>
      </c>
      <c r="V86" s="147">
        <v>0.8</v>
      </c>
      <c r="W86" s="148"/>
      <c r="X86" s="147">
        <v>0.75</v>
      </c>
      <c r="Y86" s="147">
        <v>-0.75</v>
      </c>
      <c r="Z86" s="147">
        <f t="shared" si="13"/>
        <v>0.375</v>
      </c>
      <c r="AA86" s="147">
        <f t="shared" si="14"/>
        <v>0.875</v>
      </c>
      <c r="AB86" s="147"/>
      <c r="AC86" s="147">
        <v>1</v>
      </c>
      <c r="AD86" s="147"/>
      <c r="AE86" s="147"/>
      <c r="AF86" s="147"/>
      <c r="AG86" s="147"/>
      <c r="AH86" s="140">
        <v>0</v>
      </c>
      <c r="AI86" s="140">
        <v>0</v>
      </c>
      <c r="AJ86" s="140">
        <v>0</v>
      </c>
    </row>
    <row r="87" spans="1:36">
      <c r="A87" s="139" t="s">
        <v>372</v>
      </c>
      <c r="B87" s="140">
        <v>1</v>
      </c>
      <c r="C87" s="140" t="s">
        <v>305</v>
      </c>
      <c r="D87" s="141" t="s">
        <v>95</v>
      </c>
      <c r="E87" s="141">
        <v>59</v>
      </c>
      <c r="F87" s="141">
        <v>1</v>
      </c>
      <c r="G87" s="142">
        <v>44006</v>
      </c>
      <c r="H87" s="140">
        <v>1</v>
      </c>
      <c r="I87" s="140">
        <v>-1.25</v>
      </c>
      <c r="J87" s="143">
        <v>0.25</v>
      </c>
      <c r="K87" s="144">
        <v>-0.3</v>
      </c>
      <c r="L87" s="140">
        <v>24.5</v>
      </c>
      <c r="M87" s="143">
        <v>0.4</v>
      </c>
      <c r="N87" s="145">
        <v>0.6</v>
      </c>
      <c r="O87" s="146">
        <v>0</v>
      </c>
      <c r="P87" s="147">
        <v>-1</v>
      </c>
      <c r="Q87" s="147">
        <f t="shared" si="12"/>
        <v>-0.5</v>
      </c>
      <c r="R87" s="147">
        <f t="shared" si="11"/>
        <v>0.2</v>
      </c>
      <c r="S87" s="150">
        <v>0.9</v>
      </c>
      <c r="T87" s="150">
        <v>1</v>
      </c>
      <c r="U87" s="147">
        <v>0.4</v>
      </c>
      <c r="V87" s="147">
        <v>0.8</v>
      </c>
      <c r="W87" s="148"/>
      <c r="X87" s="147">
        <v>0</v>
      </c>
      <c r="Y87" s="147">
        <v>-1</v>
      </c>
      <c r="Z87" s="147">
        <f t="shared" si="13"/>
        <v>-0.5</v>
      </c>
      <c r="AA87" s="147">
        <f t="shared" si="14"/>
        <v>-0.2</v>
      </c>
      <c r="AB87" s="147"/>
      <c r="AC87" s="147">
        <v>1</v>
      </c>
      <c r="AD87" s="147"/>
      <c r="AE87" s="147"/>
      <c r="AF87" s="147"/>
      <c r="AG87" s="147"/>
      <c r="AH87" s="140">
        <v>1</v>
      </c>
      <c r="AI87" s="140">
        <v>0</v>
      </c>
      <c r="AJ87" s="140">
        <v>0</v>
      </c>
    </row>
    <row r="88" spans="1:36">
      <c r="A88" s="139" t="s">
        <v>373</v>
      </c>
      <c r="B88" s="140">
        <v>1</v>
      </c>
      <c r="C88" s="140" t="s">
        <v>305</v>
      </c>
      <c r="D88" s="141" t="s">
        <v>374</v>
      </c>
      <c r="E88" s="141">
        <v>59</v>
      </c>
      <c r="F88" s="141">
        <v>1</v>
      </c>
      <c r="G88" s="142">
        <v>44047</v>
      </c>
      <c r="H88" s="140">
        <v>-1</v>
      </c>
      <c r="I88" s="140">
        <v>-1</v>
      </c>
      <c r="J88" s="143">
        <v>-1.5</v>
      </c>
      <c r="K88" s="144">
        <v>0</v>
      </c>
      <c r="L88" s="140">
        <v>20</v>
      </c>
      <c r="M88" s="143">
        <v>0.2</v>
      </c>
      <c r="N88" s="145">
        <v>0.5</v>
      </c>
      <c r="O88" s="146">
        <v>-0.5</v>
      </c>
      <c r="P88" s="147">
        <v>-1</v>
      </c>
      <c r="Q88" s="147">
        <f t="shared" si="12"/>
        <v>-1</v>
      </c>
      <c r="R88" s="147">
        <f t="shared" si="11"/>
        <v>1</v>
      </c>
      <c r="S88" s="147"/>
      <c r="T88" s="147">
        <v>1</v>
      </c>
      <c r="U88" s="147"/>
      <c r="V88" s="147"/>
      <c r="W88" s="148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0">
        <v>1</v>
      </c>
      <c r="AI88" s="140">
        <v>1</v>
      </c>
      <c r="AJ88" s="140">
        <v>0</v>
      </c>
    </row>
    <row r="89" spans="1:36">
      <c r="A89" s="139" t="s">
        <v>375</v>
      </c>
      <c r="B89" s="140">
        <v>1</v>
      </c>
      <c r="C89" s="140" t="s">
        <v>305</v>
      </c>
      <c r="D89" s="141" t="s">
        <v>376</v>
      </c>
      <c r="E89" s="141">
        <v>76</v>
      </c>
      <c r="F89" s="141">
        <v>2</v>
      </c>
      <c r="G89" s="142">
        <v>44032</v>
      </c>
      <c r="H89" s="140">
        <v>-1</v>
      </c>
      <c r="I89" s="140">
        <v>-0.5</v>
      </c>
      <c r="J89" s="143">
        <v>-1.25</v>
      </c>
      <c r="K89" s="144">
        <v>-0.2</v>
      </c>
      <c r="L89" s="140">
        <v>21.5</v>
      </c>
      <c r="M89" s="143">
        <v>0.3</v>
      </c>
      <c r="N89" s="145">
        <v>0.5</v>
      </c>
      <c r="O89" s="146">
        <v>1.5</v>
      </c>
      <c r="P89" s="147">
        <v>-0.5</v>
      </c>
      <c r="Q89" s="147">
        <f t="shared" si="12"/>
        <v>1.25</v>
      </c>
      <c r="R89" s="147">
        <f t="shared" si="11"/>
        <v>-1.45</v>
      </c>
      <c r="S89" s="150">
        <v>0.6</v>
      </c>
      <c r="T89" s="150">
        <v>1</v>
      </c>
      <c r="U89" s="147">
        <v>0.4</v>
      </c>
      <c r="V89" s="147">
        <v>0.63</v>
      </c>
      <c r="W89" s="148"/>
      <c r="X89" s="147">
        <v>1</v>
      </c>
      <c r="Y89" s="147">
        <v>-0.5</v>
      </c>
      <c r="Z89" s="147">
        <f t="shared" ref="Z89:Z152" si="15">X89+Y89/2</f>
        <v>0.75</v>
      </c>
      <c r="AA89" s="147">
        <f t="shared" ref="AA89:AA136" si="16">Z89-K89</f>
        <v>0.95</v>
      </c>
      <c r="AB89" s="147">
        <v>0.7</v>
      </c>
      <c r="AC89" s="147">
        <v>1</v>
      </c>
      <c r="AD89" s="147"/>
      <c r="AE89" s="147"/>
      <c r="AF89" s="147"/>
      <c r="AG89" s="147"/>
      <c r="AH89" s="140">
        <v>0</v>
      </c>
      <c r="AI89" s="140">
        <v>1</v>
      </c>
      <c r="AJ89" s="140">
        <v>0</v>
      </c>
    </row>
    <row r="90" spans="1:36">
      <c r="A90" s="139" t="s">
        <v>377</v>
      </c>
      <c r="B90" s="140">
        <v>2</v>
      </c>
      <c r="C90" s="140" t="s">
        <v>305</v>
      </c>
      <c r="D90" s="141" t="s">
        <v>89</v>
      </c>
      <c r="E90" s="141">
        <v>79</v>
      </c>
      <c r="F90" s="141">
        <v>2</v>
      </c>
      <c r="G90" s="142">
        <v>44012</v>
      </c>
      <c r="H90" s="140">
        <v>-1</v>
      </c>
      <c r="I90" s="140">
        <v>0</v>
      </c>
      <c r="J90" s="143">
        <v>-1</v>
      </c>
      <c r="K90" s="144">
        <v>0</v>
      </c>
      <c r="L90" s="140">
        <v>19</v>
      </c>
      <c r="M90" s="143">
        <v>0.4</v>
      </c>
      <c r="N90" s="145">
        <v>0.8</v>
      </c>
      <c r="O90" s="146">
        <v>1</v>
      </c>
      <c r="P90" s="147">
        <v>-1.25</v>
      </c>
      <c r="Q90" s="147">
        <f t="shared" si="12"/>
        <v>0.375</v>
      </c>
      <c r="R90" s="147">
        <f t="shared" si="11"/>
        <v>-0.375</v>
      </c>
      <c r="S90" s="150">
        <v>0.8</v>
      </c>
      <c r="T90" s="150">
        <v>1</v>
      </c>
      <c r="U90" s="147">
        <v>0.4</v>
      </c>
      <c r="V90" s="147">
        <v>0.63</v>
      </c>
      <c r="W90" s="148"/>
      <c r="X90" s="147">
        <v>1.25</v>
      </c>
      <c r="Y90" s="147">
        <v>-1.25</v>
      </c>
      <c r="Z90" s="147">
        <f t="shared" si="15"/>
        <v>0.625</v>
      </c>
      <c r="AA90" s="147">
        <f t="shared" si="16"/>
        <v>0.625</v>
      </c>
      <c r="AB90" s="147"/>
      <c r="AC90" s="147">
        <v>1</v>
      </c>
      <c r="AD90" s="147"/>
      <c r="AE90" s="147"/>
      <c r="AF90" s="147"/>
      <c r="AG90" s="147"/>
      <c r="AH90" s="140">
        <v>0</v>
      </c>
      <c r="AI90" s="140">
        <v>0</v>
      </c>
      <c r="AJ90" s="140">
        <v>0</v>
      </c>
    </row>
    <row r="91" spans="1:36">
      <c r="A91" s="139" t="s">
        <v>378</v>
      </c>
      <c r="B91" s="140">
        <v>1</v>
      </c>
      <c r="C91" s="140" t="s">
        <v>305</v>
      </c>
      <c r="D91" s="141" t="s">
        <v>75</v>
      </c>
      <c r="E91" s="141">
        <v>51</v>
      </c>
      <c r="F91" s="141">
        <v>1</v>
      </c>
      <c r="G91" s="142">
        <v>44004</v>
      </c>
      <c r="H91" s="140">
        <v>-1.25</v>
      </c>
      <c r="I91" s="140">
        <v>0</v>
      </c>
      <c r="J91" s="143">
        <v>-1.25</v>
      </c>
      <c r="K91" s="144">
        <v>0</v>
      </c>
      <c r="L91" s="140">
        <v>17</v>
      </c>
      <c r="M91" s="143">
        <v>0.25</v>
      </c>
      <c r="N91" s="145">
        <v>0.7</v>
      </c>
      <c r="O91" s="146">
        <v>1.5</v>
      </c>
      <c r="P91" s="147">
        <v>-2</v>
      </c>
      <c r="Q91" s="147">
        <f t="shared" si="12"/>
        <v>0.5</v>
      </c>
      <c r="R91" s="147">
        <f t="shared" si="11"/>
        <v>-0.5</v>
      </c>
      <c r="S91" s="150">
        <v>0.8</v>
      </c>
      <c r="T91" s="150">
        <v>1</v>
      </c>
      <c r="U91" s="147">
        <v>0.4</v>
      </c>
      <c r="V91" s="147">
        <v>0.5</v>
      </c>
      <c r="W91" s="148"/>
      <c r="X91" s="147">
        <v>1.25</v>
      </c>
      <c r="Y91" s="147">
        <v>-1.5</v>
      </c>
      <c r="Z91" s="147">
        <f t="shared" si="15"/>
        <v>0.5</v>
      </c>
      <c r="AA91" s="147">
        <f t="shared" si="16"/>
        <v>0.5</v>
      </c>
      <c r="AB91" s="147"/>
      <c r="AC91" s="147">
        <v>1</v>
      </c>
      <c r="AD91" s="147"/>
      <c r="AE91" s="147"/>
      <c r="AF91" s="147"/>
      <c r="AG91" s="147"/>
      <c r="AH91" s="140">
        <v>0</v>
      </c>
      <c r="AI91" s="140">
        <v>0</v>
      </c>
      <c r="AJ91" s="140">
        <v>0</v>
      </c>
    </row>
    <row r="92" spans="1:36">
      <c r="A92" s="139" t="s">
        <v>379</v>
      </c>
      <c r="B92" s="140">
        <v>1</v>
      </c>
      <c r="C92" s="140" t="s">
        <v>305</v>
      </c>
      <c r="D92" s="141" t="s">
        <v>96</v>
      </c>
      <c r="E92" s="141">
        <v>75</v>
      </c>
      <c r="F92" s="141">
        <v>2</v>
      </c>
      <c r="G92" s="142">
        <v>44030</v>
      </c>
      <c r="H92" s="140">
        <v>0.5</v>
      </c>
      <c r="I92" s="140">
        <v>-0.5</v>
      </c>
      <c r="J92" s="143">
        <v>0.25</v>
      </c>
      <c r="K92" s="144">
        <v>-0.2</v>
      </c>
      <c r="L92" s="140">
        <v>20.5</v>
      </c>
      <c r="M92" s="143">
        <v>0.5</v>
      </c>
      <c r="N92" s="145">
        <v>0.7</v>
      </c>
      <c r="O92" s="146">
        <v>-0.25</v>
      </c>
      <c r="P92" s="147">
        <v>-0.5</v>
      </c>
      <c r="Q92" s="147">
        <f t="shared" si="12"/>
        <v>-0.5</v>
      </c>
      <c r="R92" s="147">
        <f t="shared" si="11"/>
        <v>0.3</v>
      </c>
      <c r="S92" s="150">
        <v>0.7</v>
      </c>
      <c r="T92" s="150">
        <v>0.8</v>
      </c>
      <c r="U92" s="147">
        <v>0.4</v>
      </c>
      <c r="V92" s="147">
        <v>0.5</v>
      </c>
      <c r="W92" s="148"/>
      <c r="X92" s="147"/>
      <c r="Y92" s="147"/>
      <c r="Z92" s="147">
        <f t="shared" si="15"/>
        <v>0</v>
      </c>
      <c r="AA92" s="147">
        <f t="shared" si="16"/>
        <v>0.2</v>
      </c>
      <c r="AB92" s="147"/>
      <c r="AC92" s="147"/>
      <c r="AD92" s="147"/>
      <c r="AE92" s="147"/>
      <c r="AF92" s="147"/>
      <c r="AG92" s="147"/>
      <c r="AH92" s="140">
        <v>0</v>
      </c>
      <c r="AI92" s="140">
        <v>0</v>
      </c>
      <c r="AJ92" s="140">
        <v>0</v>
      </c>
    </row>
    <row r="93" spans="1:36">
      <c r="A93" s="139" t="s">
        <v>380</v>
      </c>
      <c r="B93" s="140">
        <v>1</v>
      </c>
      <c r="C93" s="140" t="s">
        <v>305</v>
      </c>
      <c r="D93" s="141" t="s">
        <v>76</v>
      </c>
      <c r="E93" s="141">
        <v>63</v>
      </c>
      <c r="F93" s="141">
        <v>2</v>
      </c>
      <c r="G93" s="142">
        <v>44042</v>
      </c>
      <c r="H93" s="140">
        <v>1.25</v>
      </c>
      <c r="I93" s="140">
        <v>-0.25</v>
      </c>
      <c r="J93" s="143">
        <v>0.75</v>
      </c>
      <c r="K93" s="144">
        <v>0</v>
      </c>
      <c r="L93" s="140">
        <v>22.5</v>
      </c>
      <c r="M93" s="143">
        <v>0.3</v>
      </c>
      <c r="N93" s="145">
        <v>0.8</v>
      </c>
      <c r="O93" s="146">
        <v>-1.25</v>
      </c>
      <c r="P93" s="147">
        <v>-0.25</v>
      </c>
      <c r="Q93" s="147">
        <f t="shared" si="12"/>
        <v>-1.375</v>
      </c>
      <c r="R93" s="147">
        <f t="shared" si="11"/>
        <v>1.375</v>
      </c>
      <c r="S93" s="150">
        <v>0.7</v>
      </c>
      <c r="T93" s="150">
        <v>1</v>
      </c>
      <c r="U93" s="147">
        <v>0.2</v>
      </c>
      <c r="V93" s="147">
        <v>0.5</v>
      </c>
      <c r="W93" s="148"/>
      <c r="X93" s="147">
        <v>-1</v>
      </c>
      <c r="Y93" s="147">
        <v>-0.5</v>
      </c>
      <c r="Z93" s="147">
        <f t="shared" si="15"/>
        <v>-1.25</v>
      </c>
      <c r="AA93" s="147">
        <f t="shared" si="16"/>
        <v>-1.25</v>
      </c>
      <c r="AB93" s="147">
        <v>0.7</v>
      </c>
      <c r="AC93" s="147">
        <v>1</v>
      </c>
      <c r="AD93" s="147"/>
      <c r="AE93" s="147"/>
      <c r="AF93" s="147"/>
      <c r="AG93" s="147"/>
      <c r="AH93" s="140">
        <v>0</v>
      </c>
      <c r="AI93" s="140">
        <v>0</v>
      </c>
      <c r="AJ93" s="140">
        <v>0</v>
      </c>
    </row>
    <row r="94" spans="1:36">
      <c r="A94" s="139" t="s">
        <v>180</v>
      </c>
      <c r="B94" s="140">
        <v>2</v>
      </c>
      <c r="C94" s="140" t="s">
        <v>305</v>
      </c>
      <c r="D94" s="141" t="s">
        <v>76</v>
      </c>
      <c r="E94" s="141">
        <v>63</v>
      </c>
      <c r="F94" s="141">
        <v>2</v>
      </c>
      <c r="G94" s="142">
        <v>44049</v>
      </c>
      <c r="H94" s="140">
        <v>1.5</v>
      </c>
      <c r="I94" s="140">
        <v>-0.75</v>
      </c>
      <c r="J94" s="143">
        <v>0.75</v>
      </c>
      <c r="K94" s="144">
        <v>0</v>
      </c>
      <c r="L94" s="140">
        <v>22</v>
      </c>
      <c r="M94" s="143">
        <v>0.6</v>
      </c>
      <c r="N94" s="145">
        <v>0.8</v>
      </c>
      <c r="O94" s="146">
        <v>0.75</v>
      </c>
      <c r="P94" s="147">
        <v>-0.75</v>
      </c>
      <c r="Q94" s="147">
        <f t="shared" si="12"/>
        <v>0.375</v>
      </c>
      <c r="R94" s="147">
        <f t="shared" si="11"/>
        <v>-0.375</v>
      </c>
      <c r="S94" s="150">
        <v>0.8</v>
      </c>
      <c r="T94" s="150">
        <v>1</v>
      </c>
      <c r="U94" s="147">
        <v>0.16</v>
      </c>
      <c r="V94" s="147">
        <v>0.5</v>
      </c>
      <c r="W94" s="148"/>
      <c r="X94" s="147">
        <v>0</v>
      </c>
      <c r="Y94" s="147">
        <v>-0.75</v>
      </c>
      <c r="Z94" s="147">
        <f t="shared" si="15"/>
        <v>-0.375</v>
      </c>
      <c r="AA94" s="147">
        <f t="shared" si="16"/>
        <v>-0.375</v>
      </c>
      <c r="AB94" s="147">
        <v>0.5</v>
      </c>
      <c r="AC94" s="147">
        <v>0.9</v>
      </c>
      <c r="AD94" s="147"/>
      <c r="AE94" s="147"/>
      <c r="AF94" s="147"/>
      <c r="AG94" s="147"/>
      <c r="AH94" s="140">
        <v>0</v>
      </c>
      <c r="AI94" s="140">
        <v>0</v>
      </c>
      <c r="AJ94" s="140">
        <v>0</v>
      </c>
    </row>
    <row r="95" spans="1:36">
      <c r="A95" s="139" t="s">
        <v>381</v>
      </c>
      <c r="B95" s="140">
        <v>1</v>
      </c>
      <c r="C95" s="140" t="s">
        <v>305</v>
      </c>
      <c r="D95" s="141" t="s">
        <v>94</v>
      </c>
      <c r="E95" s="141">
        <v>39</v>
      </c>
      <c r="F95" s="141">
        <v>1</v>
      </c>
      <c r="G95" s="142">
        <v>44046</v>
      </c>
      <c r="H95" s="140">
        <v>0</v>
      </c>
      <c r="I95" s="140">
        <v>0</v>
      </c>
      <c r="J95" s="143">
        <v>0</v>
      </c>
      <c r="K95" s="144">
        <v>-0.2</v>
      </c>
      <c r="L95" s="140">
        <v>20</v>
      </c>
      <c r="M95" s="143">
        <v>0.5</v>
      </c>
      <c r="N95" s="145">
        <v>0.8</v>
      </c>
      <c r="O95" s="146">
        <v>-0.5</v>
      </c>
      <c r="P95" s="147">
        <v>-0.75</v>
      </c>
      <c r="Q95" s="147">
        <f t="shared" si="12"/>
        <v>-0.875</v>
      </c>
      <c r="R95" s="147">
        <f t="shared" si="11"/>
        <v>0.67500000000000004</v>
      </c>
      <c r="S95" s="150">
        <v>0.8</v>
      </c>
      <c r="T95" s="150">
        <v>1</v>
      </c>
      <c r="U95" s="147">
        <v>0.4</v>
      </c>
      <c r="V95" s="147">
        <v>0.63</v>
      </c>
      <c r="W95" s="148"/>
      <c r="X95" s="147">
        <v>-0.5</v>
      </c>
      <c r="Y95" s="147">
        <v>-0.25</v>
      </c>
      <c r="Z95" s="147">
        <f t="shared" si="15"/>
        <v>-0.625</v>
      </c>
      <c r="AA95" s="147">
        <f t="shared" si="16"/>
        <v>-0.42499999999999999</v>
      </c>
      <c r="AB95" s="147">
        <v>0.8</v>
      </c>
      <c r="AC95" s="147">
        <v>0.9</v>
      </c>
      <c r="AD95" s="147"/>
      <c r="AE95" s="147"/>
      <c r="AF95" s="147"/>
      <c r="AG95" s="147"/>
      <c r="AH95" s="140">
        <v>0</v>
      </c>
      <c r="AI95" s="140">
        <v>0</v>
      </c>
      <c r="AJ95" s="140">
        <v>0</v>
      </c>
    </row>
    <row r="96" spans="1:36">
      <c r="A96" s="139" t="s">
        <v>382</v>
      </c>
      <c r="B96" s="140">
        <v>1</v>
      </c>
      <c r="C96" s="140" t="s">
        <v>305</v>
      </c>
      <c r="D96" s="141" t="s">
        <v>73</v>
      </c>
      <c r="E96" s="141">
        <v>66</v>
      </c>
      <c r="F96" s="141">
        <v>2</v>
      </c>
      <c r="G96" s="142">
        <v>44026</v>
      </c>
      <c r="H96" s="140">
        <v>0</v>
      </c>
      <c r="I96" s="140">
        <v>0</v>
      </c>
      <c r="J96" s="143">
        <v>0</v>
      </c>
      <c r="K96" s="144">
        <v>-0.33</v>
      </c>
      <c r="L96" s="140">
        <v>19</v>
      </c>
      <c r="M96" s="143">
        <v>0.25</v>
      </c>
      <c r="N96" s="145">
        <v>0.6</v>
      </c>
      <c r="O96" s="146">
        <v>0</v>
      </c>
      <c r="P96" s="147">
        <v>-0.5</v>
      </c>
      <c r="Q96" s="147">
        <f t="shared" si="12"/>
        <v>-0.25</v>
      </c>
      <c r="R96" s="147">
        <f t="shared" si="11"/>
        <v>-8.0000000000000016E-2</v>
      </c>
      <c r="S96" s="150">
        <v>0.9</v>
      </c>
      <c r="T96" s="150">
        <v>1</v>
      </c>
      <c r="U96" s="147">
        <v>0.5</v>
      </c>
      <c r="V96" s="147">
        <v>0.8</v>
      </c>
      <c r="W96" s="148"/>
      <c r="X96" s="147">
        <v>0</v>
      </c>
      <c r="Y96" s="147">
        <v>-0.5</v>
      </c>
      <c r="Z96" s="147">
        <f t="shared" si="15"/>
        <v>-0.25</v>
      </c>
      <c r="AA96" s="147">
        <f t="shared" si="16"/>
        <v>8.0000000000000016E-2</v>
      </c>
      <c r="AB96" s="147">
        <v>0.9</v>
      </c>
      <c r="AC96" s="147">
        <v>1</v>
      </c>
      <c r="AD96" s="147"/>
      <c r="AE96" s="147"/>
      <c r="AF96" s="147"/>
      <c r="AG96" s="147"/>
      <c r="AH96" s="140">
        <v>0</v>
      </c>
      <c r="AI96" s="140">
        <v>1</v>
      </c>
      <c r="AJ96" s="140">
        <v>0</v>
      </c>
    </row>
    <row r="97" spans="1:36">
      <c r="A97" s="139" t="s">
        <v>383</v>
      </c>
      <c r="B97" s="140">
        <v>2</v>
      </c>
      <c r="C97" s="140" t="s">
        <v>305</v>
      </c>
      <c r="D97" s="141" t="s">
        <v>97</v>
      </c>
      <c r="E97" s="141">
        <v>72</v>
      </c>
      <c r="F97" s="141">
        <v>1</v>
      </c>
      <c r="G97" s="142">
        <v>44046</v>
      </c>
      <c r="H97" s="140">
        <v>2</v>
      </c>
      <c r="I97" s="140">
        <v>-1</v>
      </c>
      <c r="J97" s="143">
        <v>2.5</v>
      </c>
      <c r="K97" s="144">
        <v>-0.2</v>
      </c>
      <c r="L97" s="140">
        <v>23.5</v>
      </c>
      <c r="M97" s="143">
        <v>0.06</v>
      </c>
      <c r="N97" s="145">
        <v>0.8</v>
      </c>
      <c r="O97" s="146">
        <v>-0.5</v>
      </c>
      <c r="P97" s="147">
        <v>-1</v>
      </c>
      <c r="Q97" s="147">
        <f t="shared" si="12"/>
        <v>-1</v>
      </c>
      <c r="R97" s="147">
        <f t="shared" si="11"/>
        <v>0.8</v>
      </c>
      <c r="S97" s="150">
        <v>0.6</v>
      </c>
      <c r="T97" s="150">
        <v>0.9</v>
      </c>
      <c r="U97" s="147">
        <v>0.4</v>
      </c>
      <c r="V97" s="147">
        <v>0.8</v>
      </c>
      <c r="W97" s="148"/>
      <c r="X97" s="147">
        <v>-0.25</v>
      </c>
      <c r="Y97" s="147">
        <v>-1</v>
      </c>
      <c r="Z97" s="147">
        <f t="shared" si="15"/>
        <v>-0.75</v>
      </c>
      <c r="AA97" s="147">
        <f t="shared" si="16"/>
        <v>-0.55000000000000004</v>
      </c>
      <c r="AB97" s="147"/>
      <c r="AC97" s="147">
        <v>0.9</v>
      </c>
      <c r="AD97" s="147"/>
      <c r="AE97" s="147"/>
      <c r="AF97" s="147"/>
      <c r="AG97" s="147"/>
      <c r="AH97" s="140">
        <v>0</v>
      </c>
      <c r="AI97" s="140">
        <v>0</v>
      </c>
      <c r="AJ97" s="140">
        <v>0</v>
      </c>
    </row>
    <row r="98" spans="1:36">
      <c r="A98" s="139" t="s">
        <v>194</v>
      </c>
      <c r="B98" s="140">
        <v>1</v>
      </c>
      <c r="C98" s="140" t="s">
        <v>305</v>
      </c>
      <c r="D98" s="141" t="s">
        <v>97</v>
      </c>
      <c r="E98" s="141">
        <v>72</v>
      </c>
      <c r="F98" s="141">
        <v>1</v>
      </c>
      <c r="G98" s="142">
        <v>44054</v>
      </c>
      <c r="H98" s="140">
        <v>2</v>
      </c>
      <c r="I98" s="140">
        <v>-1</v>
      </c>
      <c r="J98" s="143">
        <v>2.5</v>
      </c>
      <c r="K98" s="144">
        <v>-0.2</v>
      </c>
      <c r="L98" s="140">
        <v>23.5</v>
      </c>
      <c r="M98" s="143">
        <v>0.63</v>
      </c>
      <c r="N98" s="145">
        <v>0.8</v>
      </c>
      <c r="O98" s="146">
        <v>-1</v>
      </c>
      <c r="P98" s="147">
        <v>-0.5</v>
      </c>
      <c r="Q98" s="147">
        <f t="shared" si="12"/>
        <v>-1.25</v>
      </c>
      <c r="R98" s="147">
        <f t="shared" si="11"/>
        <v>1.05</v>
      </c>
      <c r="S98" s="150">
        <v>0.6</v>
      </c>
      <c r="T98" s="150">
        <v>0.9</v>
      </c>
      <c r="U98" s="147">
        <v>0.32</v>
      </c>
      <c r="V98" s="147">
        <v>0.63</v>
      </c>
      <c r="W98" s="148"/>
      <c r="X98" s="147">
        <v>0</v>
      </c>
      <c r="Y98" s="147">
        <v>-0.75</v>
      </c>
      <c r="Z98" s="147">
        <f t="shared" si="15"/>
        <v>-0.375</v>
      </c>
      <c r="AA98" s="147">
        <f t="shared" si="16"/>
        <v>-0.17499999999999999</v>
      </c>
      <c r="AB98" s="147"/>
      <c r="AC98" s="147">
        <v>0.8</v>
      </c>
      <c r="AD98" s="147"/>
      <c r="AE98" s="147"/>
      <c r="AF98" s="147"/>
      <c r="AG98" s="147"/>
      <c r="AH98" s="140">
        <v>0</v>
      </c>
      <c r="AI98" s="140">
        <v>0</v>
      </c>
      <c r="AJ98" s="140">
        <v>0</v>
      </c>
    </row>
    <row r="99" spans="1:36">
      <c r="A99" s="139" t="s">
        <v>384</v>
      </c>
      <c r="B99" s="140">
        <v>2</v>
      </c>
      <c r="C99" s="140" t="s">
        <v>305</v>
      </c>
      <c r="D99" s="141" t="s">
        <v>81</v>
      </c>
      <c r="E99" s="141">
        <v>81</v>
      </c>
      <c r="F99" s="141">
        <v>2</v>
      </c>
      <c r="G99" s="142">
        <v>44041</v>
      </c>
      <c r="H99" s="140">
        <v>3.25</v>
      </c>
      <c r="I99" s="140">
        <v>-1</v>
      </c>
      <c r="J99" s="143">
        <v>2.75</v>
      </c>
      <c r="K99" s="144">
        <v>-0.2</v>
      </c>
      <c r="L99" s="140">
        <v>23</v>
      </c>
      <c r="M99" s="143">
        <v>0.2</v>
      </c>
      <c r="N99" s="145">
        <v>0.6</v>
      </c>
      <c r="O99" s="146">
        <v>0</v>
      </c>
      <c r="P99" s="147">
        <v>0</v>
      </c>
      <c r="Q99" s="147">
        <f t="shared" si="12"/>
        <v>0</v>
      </c>
      <c r="R99" s="147">
        <f t="shared" si="11"/>
        <v>-0.2</v>
      </c>
      <c r="S99" s="150">
        <v>0.9</v>
      </c>
      <c r="T99" s="150">
        <v>1</v>
      </c>
      <c r="U99" s="147">
        <v>0.32</v>
      </c>
      <c r="V99" s="147">
        <v>0.63</v>
      </c>
      <c r="W99" s="148"/>
      <c r="X99" s="147">
        <v>-0.5</v>
      </c>
      <c r="Y99" s="147">
        <v>0</v>
      </c>
      <c r="Z99" s="147">
        <f t="shared" si="15"/>
        <v>-0.5</v>
      </c>
      <c r="AA99" s="147">
        <f t="shared" si="16"/>
        <v>-0.3</v>
      </c>
      <c r="AB99" s="147"/>
      <c r="AC99" s="147">
        <v>0.9</v>
      </c>
      <c r="AD99" s="147"/>
      <c r="AE99" s="147"/>
      <c r="AF99" s="147"/>
      <c r="AG99" s="147"/>
      <c r="AH99" s="140">
        <v>0</v>
      </c>
      <c r="AI99" s="140">
        <v>1</v>
      </c>
      <c r="AJ99" s="140">
        <v>0</v>
      </c>
    </row>
    <row r="100" spans="1:36">
      <c r="A100" s="139" t="s">
        <v>385</v>
      </c>
      <c r="B100" s="140">
        <v>1</v>
      </c>
      <c r="C100" s="140" t="s">
        <v>305</v>
      </c>
      <c r="D100" s="141" t="s">
        <v>91</v>
      </c>
      <c r="E100" s="141">
        <v>63</v>
      </c>
      <c r="F100" s="141">
        <v>1</v>
      </c>
      <c r="G100" s="142">
        <v>44042</v>
      </c>
      <c r="H100" s="140">
        <v>-2.75</v>
      </c>
      <c r="I100" s="140">
        <v>-0.5</v>
      </c>
      <c r="J100" s="143">
        <v>-3</v>
      </c>
      <c r="K100" s="144">
        <v>0</v>
      </c>
      <c r="L100" s="140">
        <v>17</v>
      </c>
      <c r="M100" s="143">
        <v>0.2</v>
      </c>
      <c r="N100" s="145">
        <v>0.8</v>
      </c>
      <c r="O100" s="146">
        <v>0</v>
      </c>
      <c r="P100" s="147">
        <v>-0.5</v>
      </c>
      <c r="Q100" s="147">
        <f t="shared" si="12"/>
        <v>-0.25</v>
      </c>
      <c r="R100" s="147">
        <f t="shared" si="11"/>
        <v>0.25</v>
      </c>
      <c r="S100" s="150">
        <v>0.9</v>
      </c>
      <c r="T100" s="150">
        <v>1</v>
      </c>
      <c r="U100" s="147">
        <v>0.32</v>
      </c>
      <c r="V100" s="147">
        <v>0.8</v>
      </c>
      <c r="W100" s="148"/>
      <c r="X100" s="147">
        <v>-0.75</v>
      </c>
      <c r="Y100" s="147">
        <v>0</v>
      </c>
      <c r="Z100" s="147">
        <f t="shared" si="15"/>
        <v>-0.75</v>
      </c>
      <c r="AA100" s="147">
        <f t="shared" si="16"/>
        <v>-0.75</v>
      </c>
      <c r="AB100" s="147"/>
      <c r="AC100" s="147">
        <v>0.9</v>
      </c>
      <c r="AD100" s="147"/>
      <c r="AE100" s="147"/>
      <c r="AF100" s="147"/>
      <c r="AG100" s="147"/>
      <c r="AH100" s="140">
        <v>0</v>
      </c>
      <c r="AI100" s="140">
        <v>0</v>
      </c>
      <c r="AJ100" s="140">
        <v>0</v>
      </c>
    </row>
    <row r="101" spans="1:36">
      <c r="A101" s="139" t="s">
        <v>189</v>
      </c>
      <c r="B101" s="140">
        <v>2</v>
      </c>
      <c r="C101" s="140" t="s">
        <v>305</v>
      </c>
      <c r="D101" s="141" t="s">
        <v>91</v>
      </c>
      <c r="E101" s="141">
        <v>63</v>
      </c>
      <c r="F101" s="141">
        <v>1</v>
      </c>
      <c r="G101" s="142">
        <v>44049</v>
      </c>
      <c r="H101" s="140">
        <v>-2.5</v>
      </c>
      <c r="I101" s="140">
        <v>-1</v>
      </c>
      <c r="J101" s="143">
        <v>-3</v>
      </c>
      <c r="K101" s="144">
        <v>0</v>
      </c>
      <c r="L101" s="140">
        <v>16.5</v>
      </c>
      <c r="M101" s="143">
        <v>0.1</v>
      </c>
      <c r="N101" s="145">
        <v>0.8</v>
      </c>
      <c r="O101" s="146">
        <v>0</v>
      </c>
      <c r="P101" s="147">
        <v>-0.5</v>
      </c>
      <c r="Q101" s="147">
        <f t="shared" si="12"/>
        <v>-0.25</v>
      </c>
      <c r="R101" s="147">
        <f t="shared" si="11"/>
        <v>0.25</v>
      </c>
      <c r="S101" s="150">
        <v>1</v>
      </c>
      <c r="T101" s="150">
        <v>1</v>
      </c>
      <c r="U101" s="147">
        <v>0.32</v>
      </c>
      <c r="V101" s="147">
        <v>0.63</v>
      </c>
      <c r="W101" s="148"/>
      <c r="X101" s="147">
        <v>-0.5</v>
      </c>
      <c r="Y101" s="147">
        <v>-1</v>
      </c>
      <c r="Z101" s="147">
        <f t="shared" si="15"/>
        <v>-1</v>
      </c>
      <c r="AA101" s="147">
        <f t="shared" si="16"/>
        <v>-1</v>
      </c>
      <c r="AB101" s="147"/>
      <c r="AC101" s="147">
        <v>0.9</v>
      </c>
      <c r="AD101" s="147"/>
      <c r="AE101" s="147"/>
      <c r="AF101" s="147"/>
      <c r="AG101" s="147"/>
      <c r="AH101" s="140">
        <v>0</v>
      </c>
      <c r="AI101" s="140">
        <v>0</v>
      </c>
      <c r="AJ101" s="140">
        <v>0</v>
      </c>
    </row>
    <row r="102" spans="1:36">
      <c r="A102" s="139" t="s">
        <v>386</v>
      </c>
      <c r="B102" s="140">
        <v>1</v>
      </c>
      <c r="C102" s="140" t="s">
        <v>305</v>
      </c>
      <c r="D102" s="141" t="s">
        <v>387</v>
      </c>
      <c r="E102" s="141">
        <v>64</v>
      </c>
      <c r="F102" s="141">
        <v>2</v>
      </c>
      <c r="G102" s="142">
        <v>44033</v>
      </c>
      <c r="H102" s="140">
        <v>0.75</v>
      </c>
      <c r="I102" s="140">
        <v>-0.75</v>
      </c>
      <c r="J102" s="143">
        <v>0.3</v>
      </c>
      <c r="K102" s="144">
        <v>0</v>
      </c>
      <c r="L102" s="140">
        <v>21</v>
      </c>
      <c r="M102" s="143">
        <v>0.6</v>
      </c>
      <c r="N102" s="145">
        <v>0.8</v>
      </c>
      <c r="O102" s="146"/>
      <c r="P102" s="147"/>
      <c r="Q102" s="147">
        <f t="shared" si="12"/>
        <v>0</v>
      </c>
      <c r="R102" s="147">
        <f t="shared" si="11"/>
        <v>0</v>
      </c>
      <c r="S102" s="150">
        <v>0.8</v>
      </c>
      <c r="T102" s="150">
        <v>0.9</v>
      </c>
      <c r="U102" s="147">
        <v>0.32</v>
      </c>
      <c r="V102" s="147">
        <v>0.5</v>
      </c>
      <c r="W102" s="148"/>
      <c r="X102" s="147">
        <v>0.5</v>
      </c>
      <c r="Y102" s="147">
        <v>-1</v>
      </c>
      <c r="Z102" s="147">
        <f t="shared" si="15"/>
        <v>0</v>
      </c>
      <c r="AA102" s="147">
        <f t="shared" si="16"/>
        <v>0</v>
      </c>
      <c r="AB102" s="147">
        <v>0.5</v>
      </c>
      <c r="AC102" s="147">
        <v>0.8</v>
      </c>
      <c r="AD102" s="147"/>
      <c r="AE102" s="147"/>
      <c r="AF102" s="147"/>
      <c r="AG102" s="147"/>
      <c r="AH102" s="140">
        <v>0</v>
      </c>
      <c r="AI102" s="140">
        <v>0</v>
      </c>
      <c r="AJ102" s="140">
        <v>0</v>
      </c>
    </row>
    <row r="103" spans="1:36">
      <c r="A103" s="139" t="s">
        <v>388</v>
      </c>
      <c r="B103" s="140">
        <v>2</v>
      </c>
      <c r="C103" s="140" t="s">
        <v>305</v>
      </c>
      <c r="D103" s="141" t="s">
        <v>387</v>
      </c>
      <c r="E103" s="141">
        <v>64</v>
      </c>
      <c r="F103" s="141">
        <v>2</v>
      </c>
      <c r="G103" s="142">
        <v>44040</v>
      </c>
      <c r="H103" s="140">
        <v>0.5</v>
      </c>
      <c r="I103" s="140">
        <v>-0.5</v>
      </c>
      <c r="J103" s="143">
        <v>0.25</v>
      </c>
      <c r="K103" s="144">
        <v>0</v>
      </c>
      <c r="L103" s="140">
        <v>21</v>
      </c>
      <c r="M103" s="143">
        <v>0.6</v>
      </c>
      <c r="N103" s="145">
        <v>0.8</v>
      </c>
      <c r="O103" s="146">
        <v>1</v>
      </c>
      <c r="P103" s="147">
        <v>-2</v>
      </c>
      <c r="Q103" s="147">
        <f t="shared" si="12"/>
        <v>0</v>
      </c>
      <c r="R103" s="147">
        <f t="shared" si="11"/>
        <v>0</v>
      </c>
      <c r="S103" s="150">
        <v>0.4</v>
      </c>
      <c r="T103" s="150">
        <v>0.9</v>
      </c>
      <c r="U103" s="147">
        <v>0.32</v>
      </c>
      <c r="V103" s="147">
        <v>0.32</v>
      </c>
      <c r="W103" s="148"/>
      <c r="X103" s="147">
        <v>0.75</v>
      </c>
      <c r="Y103" s="147">
        <v>-2</v>
      </c>
      <c r="Z103" s="147">
        <f t="shared" si="15"/>
        <v>-0.25</v>
      </c>
      <c r="AA103" s="147">
        <f t="shared" si="16"/>
        <v>-0.25</v>
      </c>
      <c r="AB103" s="147">
        <v>0.6</v>
      </c>
      <c r="AC103" s="147">
        <v>0.9</v>
      </c>
      <c r="AD103" s="147"/>
      <c r="AE103" s="147"/>
      <c r="AF103" s="147"/>
      <c r="AG103" s="147"/>
      <c r="AH103" s="140">
        <v>0</v>
      </c>
      <c r="AI103" s="140">
        <v>0</v>
      </c>
      <c r="AJ103" s="140">
        <v>0</v>
      </c>
    </row>
    <row r="104" spans="1:36">
      <c r="A104" s="139" t="s">
        <v>389</v>
      </c>
      <c r="B104" s="140">
        <v>2</v>
      </c>
      <c r="C104" s="140" t="s">
        <v>305</v>
      </c>
      <c r="D104" s="141" t="s">
        <v>390</v>
      </c>
      <c r="E104" s="141">
        <v>65</v>
      </c>
      <c r="F104" s="141">
        <v>1</v>
      </c>
      <c r="G104" s="142">
        <v>44025</v>
      </c>
      <c r="H104" s="140">
        <v>0.5</v>
      </c>
      <c r="I104" s="140">
        <v>-1.25</v>
      </c>
      <c r="J104" s="143">
        <v>0.3</v>
      </c>
      <c r="K104" s="144">
        <v>0</v>
      </c>
      <c r="L104" s="140">
        <v>18</v>
      </c>
      <c r="M104" s="143">
        <v>0.3</v>
      </c>
      <c r="N104" s="145">
        <v>0.5</v>
      </c>
      <c r="O104" s="146">
        <v>1</v>
      </c>
      <c r="P104" s="147">
        <v>-2</v>
      </c>
      <c r="Q104" s="147">
        <f t="shared" si="12"/>
        <v>0</v>
      </c>
      <c r="R104" s="147">
        <f t="shared" si="11"/>
        <v>0</v>
      </c>
      <c r="S104" s="150">
        <v>1</v>
      </c>
      <c r="T104" s="150">
        <v>1</v>
      </c>
      <c r="U104" s="147">
        <v>0.32</v>
      </c>
      <c r="V104" s="147">
        <v>0.5</v>
      </c>
      <c r="W104" s="148"/>
      <c r="X104" s="147">
        <v>0</v>
      </c>
      <c r="Y104" s="147">
        <v>0</v>
      </c>
      <c r="Z104" s="147">
        <f t="shared" si="15"/>
        <v>0</v>
      </c>
      <c r="AA104" s="147">
        <f t="shared" si="16"/>
        <v>0</v>
      </c>
      <c r="AB104" s="147"/>
      <c r="AC104" s="147">
        <v>1</v>
      </c>
      <c r="AD104" s="147"/>
      <c r="AE104" s="147"/>
      <c r="AF104" s="147"/>
      <c r="AG104" s="147"/>
      <c r="AH104" s="140">
        <v>1</v>
      </c>
      <c r="AI104" s="140">
        <v>1</v>
      </c>
      <c r="AJ104" s="140">
        <v>0</v>
      </c>
    </row>
    <row r="105" spans="1:36">
      <c r="A105" s="139" t="s">
        <v>391</v>
      </c>
      <c r="B105" s="140">
        <v>1</v>
      </c>
      <c r="C105" s="140" t="s">
        <v>305</v>
      </c>
      <c r="D105" s="141" t="s">
        <v>98</v>
      </c>
      <c r="E105" s="141">
        <v>67</v>
      </c>
      <c r="F105" s="141">
        <v>2</v>
      </c>
      <c r="G105" s="142">
        <v>44046</v>
      </c>
      <c r="H105" s="140">
        <v>0.5</v>
      </c>
      <c r="I105" s="140">
        <v>-1</v>
      </c>
      <c r="J105" s="143">
        <v>-0.3</v>
      </c>
      <c r="K105" s="144">
        <v>-0.2</v>
      </c>
      <c r="L105" s="140">
        <v>24</v>
      </c>
      <c r="M105" s="143">
        <v>0.5</v>
      </c>
      <c r="N105" s="145">
        <v>0.8</v>
      </c>
      <c r="O105" s="146">
        <v>1.5</v>
      </c>
      <c r="P105" s="147">
        <v>-1.25</v>
      </c>
      <c r="Q105" s="147">
        <f t="shared" si="12"/>
        <v>0.875</v>
      </c>
      <c r="R105" s="147">
        <f t="shared" si="11"/>
        <v>-1.075</v>
      </c>
      <c r="S105" s="150">
        <v>1</v>
      </c>
      <c r="T105" s="150">
        <v>1</v>
      </c>
      <c r="U105" s="147">
        <v>0.25</v>
      </c>
      <c r="V105" s="147">
        <v>0.63</v>
      </c>
      <c r="W105" s="148"/>
      <c r="X105" s="147">
        <v>1</v>
      </c>
      <c r="Y105" s="147">
        <v>-1</v>
      </c>
      <c r="Z105" s="147">
        <f t="shared" si="15"/>
        <v>0.5</v>
      </c>
      <c r="AA105" s="147">
        <f t="shared" si="16"/>
        <v>0.7</v>
      </c>
      <c r="AB105" s="147"/>
      <c r="AC105" s="147">
        <v>1</v>
      </c>
      <c r="AD105" s="147"/>
      <c r="AE105" s="147"/>
      <c r="AF105" s="147"/>
      <c r="AG105" s="147"/>
      <c r="AH105" s="140">
        <v>0</v>
      </c>
      <c r="AI105" s="140">
        <v>1</v>
      </c>
      <c r="AJ105" s="140">
        <v>0</v>
      </c>
    </row>
    <row r="106" spans="1:36">
      <c r="A106" s="139" t="s">
        <v>392</v>
      </c>
      <c r="B106" s="140">
        <v>2</v>
      </c>
      <c r="C106" s="140" t="s">
        <v>305</v>
      </c>
      <c r="D106" s="141" t="s">
        <v>98</v>
      </c>
      <c r="E106" s="141">
        <v>67</v>
      </c>
      <c r="F106" s="141">
        <v>2</v>
      </c>
      <c r="G106" s="142">
        <v>44053</v>
      </c>
      <c r="H106" s="140">
        <v>0.75</v>
      </c>
      <c r="I106" s="140">
        <v>-0.5</v>
      </c>
      <c r="J106" s="143">
        <v>0.3</v>
      </c>
      <c r="K106" s="144">
        <v>-0.2</v>
      </c>
      <c r="L106" s="140">
        <v>24.5</v>
      </c>
      <c r="M106" s="143">
        <v>0.63</v>
      </c>
      <c r="N106" s="145">
        <v>0.9</v>
      </c>
      <c r="O106" s="146">
        <v>-0.5</v>
      </c>
      <c r="P106" s="147">
        <v>0</v>
      </c>
      <c r="Q106" s="147">
        <f t="shared" si="12"/>
        <v>-0.5</v>
      </c>
      <c r="R106" s="147">
        <f t="shared" si="11"/>
        <v>0.3</v>
      </c>
      <c r="S106" s="150">
        <v>1</v>
      </c>
      <c r="T106" s="150">
        <v>0.9</v>
      </c>
      <c r="U106" s="147">
        <v>0.1</v>
      </c>
      <c r="V106" s="147">
        <v>0.5</v>
      </c>
      <c r="W106" s="148"/>
      <c r="X106" s="147">
        <v>-0.25</v>
      </c>
      <c r="Y106" s="147">
        <v>-0.5</v>
      </c>
      <c r="Z106" s="147">
        <f t="shared" si="15"/>
        <v>-0.5</v>
      </c>
      <c r="AA106" s="147">
        <f t="shared" si="16"/>
        <v>-0.3</v>
      </c>
      <c r="AB106" s="147"/>
      <c r="AC106" s="147">
        <v>1</v>
      </c>
      <c r="AD106" s="147"/>
      <c r="AE106" s="147"/>
      <c r="AF106" s="147"/>
      <c r="AG106" s="147"/>
      <c r="AH106" s="140">
        <v>0</v>
      </c>
      <c r="AI106" s="140">
        <v>1</v>
      </c>
      <c r="AJ106" s="140">
        <v>0</v>
      </c>
    </row>
    <row r="107" spans="1:36">
      <c r="A107" s="139" t="s">
        <v>393</v>
      </c>
      <c r="B107" s="140">
        <v>1</v>
      </c>
      <c r="C107" s="140" t="s">
        <v>305</v>
      </c>
      <c r="D107" s="141" t="s">
        <v>88</v>
      </c>
      <c r="E107" s="141">
        <v>73</v>
      </c>
      <c r="F107" s="141">
        <v>1</v>
      </c>
      <c r="G107" s="142">
        <v>44044</v>
      </c>
      <c r="H107" s="140">
        <v>1</v>
      </c>
      <c r="I107" s="140">
        <v>-1</v>
      </c>
      <c r="J107" s="143">
        <v>0.5</v>
      </c>
      <c r="K107" s="144">
        <v>-0.2</v>
      </c>
      <c r="L107" s="140">
        <v>19</v>
      </c>
      <c r="M107" s="143">
        <v>0.4</v>
      </c>
      <c r="N107" s="145">
        <v>0.8</v>
      </c>
      <c r="O107" s="146">
        <v>0.5</v>
      </c>
      <c r="P107" s="147">
        <v>-1</v>
      </c>
      <c r="Q107" s="147">
        <f t="shared" si="12"/>
        <v>0</v>
      </c>
      <c r="R107" s="147">
        <f t="shared" si="11"/>
        <v>-0.2</v>
      </c>
      <c r="S107" s="150">
        <v>1</v>
      </c>
      <c r="T107" s="150">
        <v>1</v>
      </c>
      <c r="U107" s="147">
        <v>0.125</v>
      </c>
      <c r="V107" s="147">
        <v>0.63</v>
      </c>
      <c r="W107" s="148"/>
      <c r="X107" s="147">
        <v>0.5</v>
      </c>
      <c r="Y107" s="147">
        <v>-1.25</v>
      </c>
      <c r="Z107" s="147">
        <f t="shared" si="15"/>
        <v>-0.125</v>
      </c>
      <c r="AA107" s="147">
        <f t="shared" si="16"/>
        <v>7.5000000000000011E-2</v>
      </c>
      <c r="AB107" s="147"/>
      <c r="AC107" s="147">
        <v>1</v>
      </c>
      <c r="AD107" s="147"/>
      <c r="AE107" s="147"/>
      <c r="AF107" s="147"/>
      <c r="AG107" s="147"/>
      <c r="AH107" s="140">
        <v>1</v>
      </c>
      <c r="AI107" s="140">
        <v>1</v>
      </c>
      <c r="AJ107" s="140">
        <v>0</v>
      </c>
    </row>
    <row r="108" spans="1:36">
      <c r="A108" s="139" t="s">
        <v>394</v>
      </c>
      <c r="B108" s="140">
        <v>2</v>
      </c>
      <c r="C108" s="140" t="s">
        <v>305</v>
      </c>
      <c r="D108" s="141" t="s">
        <v>92</v>
      </c>
      <c r="E108" s="141">
        <v>58</v>
      </c>
      <c r="F108" s="141">
        <v>1</v>
      </c>
      <c r="G108" s="142">
        <v>44054</v>
      </c>
      <c r="H108" s="140">
        <v>-1</v>
      </c>
      <c r="I108" s="140">
        <v>0</v>
      </c>
      <c r="J108" s="143">
        <v>-0.25</v>
      </c>
      <c r="K108" s="144">
        <v>-0.5</v>
      </c>
      <c r="L108" s="140">
        <v>22</v>
      </c>
      <c r="M108" s="143">
        <v>0.1</v>
      </c>
      <c r="N108" s="145">
        <v>0.2</v>
      </c>
      <c r="O108" s="146">
        <v>0.25</v>
      </c>
      <c r="P108" s="147">
        <v>-0.75</v>
      </c>
      <c r="Q108" s="147">
        <f t="shared" si="12"/>
        <v>-0.125</v>
      </c>
      <c r="R108" s="147">
        <f t="shared" si="11"/>
        <v>-0.375</v>
      </c>
      <c r="S108" s="150">
        <v>1</v>
      </c>
      <c r="T108" s="150">
        <v>1</v>
      </c>
      <c r="U108" s="147">
        <v>0.32</v>
      </c>
      <c r="V108" s="147">
        <v>0.63</v>
      </c>
      <c r="W108" s="148"/>
      <c r="X108" s="147">
        <v>0</v>
      </c>
      <c r="Y108" s="147">
        <v>-0.75</v>
      </c>
      <c r="Z108" s="147">
        <f t="shared" si="15"/>
        <v>-0.375</v>
      </c>
      <c r="AA108" s="147">
        <f t="shared" si="16"/>
        <v>0.125</v>
      </c>
      <c r="AB108" s="147"/>
      <c r="AC108" s="147">
        <v>1</v>
      </c>
      <c r="AD108" s="147"/>
      <c r="AE108" s="147"/>
      <c r="AF108" s="147"/>
      <c r="AG108" s="147"/>
      <c r="AH108" s="140">
        <v>0</v>
      </c>
      <c r="AI108" s="140">
        <v>0</v>
      </c>
      <c r="AJ108" s="140">
        <v>0</v>
      </c>
    </row>
    <row r="109" spans="1:36">
      <c r="A109" s="139" t="s">
        <v>395</v>
      </c>
      <c r="B109" s="140">
        <v>1</v>
      </c>
      <c r="C109" s="140" t="s">
        <v>305</v>
      </c>
      <c r="D109" s="141" t="s">
        <v>74</v>
      </c>
      <c r="E109" s="141">
        <v>82</v>
      </c>
      <c r="F109" s="141">
        <v>2</v>
      </c>
      <c r="G109" s="142">
        <v>44047</v>
      </c>
      <c r="H109" s="140">
        <v>-1</v>
      </c>
      <c r="I109" s="140">
        <v>-0.5</v>
      </c>
      <c r="J109" s="143">
        <v>-1</v>
      </c>
      <c r="K109" s="144">
        <v>0</v>
      </c>
      <c r="L109" s="140">
        <v>20.5</v>
      </c>
      <c r="M109" s="143">
        <v>0.3</v>
      </c>
      <c r="N109" s="145">
        <v>0.5</v>
      </c>
      <c r="O109" s="146">
        <v>0.25</v>
      </c>
      <c r="P109" s="147">
        <v>-0.75</v>
      </c>
      <c r="Q109" s="147">
        <f t="shared" si="12"/>
        <v>-0.125</v>
      </c>
      <c r="R109" s="147">
        <f t="shared" si="11"/>
        <v>0.125</v>
      </c>
      <c r="S109" s="150">
        <v>1</v>
      </c>
      <c r="T109" s="150">
        <v>1</v>
      </c>
      <c r="U109" s="147">
        <v>0.4</v>
      </c>
      <c r="V109" s="147">
        <v>0.5</v>
      </c>
      <c r="W109" s="148"/>
      <c r="X109" s="147">
        <v>0.75</v>
      </c>
      <c r="Y109" s="147">
        <v>-0.75</v>
      </c>
      <c r="Z109" s="147">
        <f t="shared" si="15"/>
        <v>0.375</v>
      </c>
      <c r="AA109" s="147">
        <f t="shared" si="16"/>
        <v>0.375</v>
      </c>
      <c r="AB109" s="147"/>
      <c r="AC109" s="147">
        <v>1</v>
      </c>
      <c r="AD109" s="147"/>
      <c r="AE109" s="147"/>
      <c r="AF109" s="147"/>
      <c r="AG109" s="147"/>
      <c r="AH109" s="140">
        <v>1</v>
      </c>
      <c r="AI109" s="140">
        <v>1</v>
      </c>
      <c r="AJ109" s="140">
        <v>0</v>
      </c>
    </row>
    <row r="110" spans="1:36">
      <c r="A110" s="139" t="s">
        <v>396</v>
      </c>
      <c r="B110" s="140">
        <v>2</v>
      </c>
      <c r="C110" s="140" t="s">
        <v>305</v>
      </c>
      <c r="D110" s="141" t="s">
        <v>74</v>
      </c>
      <c r="E110" s="141">
        <v>82</v>
      </c>
      <c r="F110" s="141">
        <v>2</v>
      </c>
      <c r="G110" s="142">
        <v>44054</v>
      </c>
      <c r="H110" s="140">
        <v>-1.5</v>
      </c>
      <c r="I110" s="140">
        <v>0</v>
      </c>
      <c r="J110" s="143">
        <v>-1.5</v>
      </c>
      <c r="K110" s="144">
        <v>0</v>
      </c>
      <c r="L110" s="140">
        <v>20</v>
      </c>
      <c r="M110" s="143">
        <v>0.2</v>
      </c>
      <c r="N110" s="145">
        <v>0.5</v>
      </c>
      <c r="O110" s="146">
        <v>0</v>
      </c>
      <c r="P110" s="147">
        <v>-0.5</v>
      </c>
      <c r="Q110" s="147">
        <f t="shared" si="12"/>
        <v>-0.25</v>
      </c>
      <c r="R110" s="147">
        <f t="shared" si="11"/>
        <v>0.25</v>
      </c>
      <c r="S110" s="150">
        <v>0.8</v>
      </c>
      <c r="T110" s="150">
        <v>0.9</v>
      </c>
      <c r="U110" s="147">
        <v>0.4</v>
      </c>
      <c r="V110" s="147">
        <v>0.5</v>
      </c>
      <c r="W110" s="148"/>
      <c r="X110" s="147">
        <v>0.5</v>
      </c>
      <c r="Y110" s="147">
        <v>-1</v>
      </c>
      <c r="Z110" s="147">
        <f t="shared" si="15"/>
        <v>0</v>
      </c>
      <c r="AA110" s="147">
        <f t="shared" si="16"/>
        <v>0</v>
      </c>
      <c r="AB110" s="147"/>
      <c r="AC110" s="147">
        <v>0.9</v>
      </c>
      <c r="AD110" s="147"/>
      <c r="AE110" s="147"/>
      <c r="AF110" s="147"/>
      <c r="AG110" s="147"/>
      <c r="AH110" s="140">
        <v>1</v>
      </c>
      <c r="AI110" s="140">
        <v>1</v>
      </c>
      <c r="AJ110" s="140">
        <v>0</v>
      </c>
    </row>
    <row r="111" spans="1:36">
      <c r="A111" s="139" t="s">
        <v>397</v>
      </c>
      <c r="B111" s="140">
        <v>2</v>
      </c>
      <c r="C111" s="140" t="s">
        <v>305</v>
      </c>
      <c r="D111" s="141" t="s">
        <v>84</v>
      </c>
      <c r="E111" s="141">
        <v>67</v>
      </c>
      <c r="F111" s="141">
        <v>2</v>
      </c>
      <c r="G111" s="142">
        <v>43991</v>
      </c>
      <c r="H111" s="140">
        <v>-1</v>
      </c>
      <c r="I111" s="140">
        <v>0</v>
      </c>
      <c r="J111" s="143">
        <v>0</v>
      </c>
      <c r="K111" s="144">
        <v>-0.5</v>
      </c>
      <c r="L111" s="140">
        <v>22</v>
      </c>
      <c r="M111" s="143">
        <v>0.25</v>
      </c>
      <c r="N111" s="145">
        <v>0.7</v>
      </c>
      <c r="O111" s="146"/>
      <c r="P111" s="147"/>
      <c r="Q111" s="147">
        <f t="shared" si="12"/>
        <v>0</v>
      </c>
      <c r="R111" s="147">
        <f t="shared" si="11"/>
        <v>-0.5</v>
      </c>
      <c r="S111" s="150">
        <v>0.7</v>
      </c>
      <c r="T111" s="150">
        <v>0.8</v>
      </c>
      <c r="U111" s="147">
        <v>0.4</v>
      </c>
      <c r="V111" s="147">
        <v>0.5</v>
      </c>
      <c r="W111" s="148"/>
      <c r="X111" s="147">
        <v>0.5</v>
      </c>
      <c r="Y111" s="147">
        <v>-1</v>
      </c>
      <c r="Z111" s="147">
        <f t="shared" si="15"/>
        <v>0</v>
      </c>
      <c r="AA111" s="147">
        <f t="shared" si="16"/>
        <v>0.5</v>
      </c>
      <c r="AB111" s="147"/>
      <c r="AC111" s="147">
        <v>0.9</v>
      </c>
      <c r="AD111" s="147"/>
      <c r="AE111" s="147"/>
      <c r="AF111" s="147"/>
      <c r="AG111" s="147"/>
      <c r="AH111" s="140">
        <v>1</v>
      </c>
      <c r="AI111" s="140">
        <v>1</v>
      </c>
      <c r="AJ111" s="140">
        <v>0</v>
      </c>
    </row>
    <row r="112" spans="1:36">
      <c r="A112" s="139" t="s">
        <v>398</v>
      </c>
      <c r="B112" s="140">
        <v>1</v>
      </c>
      <c r="C112" s="140" t="s">
        <v>305</v>
      </c>
      <c r="D112" s="141" t="s">
        <v>72</v>
      </c>
      <c r="E112" s="141">
        <v>58</v>
      </c>
      <c r="F112" s="141">
        <v>2</v>
      </c>
      <c r="G112" s="142">
        <v>44025</v>
      </c>
      <c r="H112" s="140">
        <v>-3.5</v>
      </c>
      <c r="I112" s="140">
        <v>-0.5</v>
      </c>
      <c r="J112" s="143">
        <v>-3.75</v>
      </c>
      <c r="K112" s="144">
        <v>-0.5</v>
      </c>
      <c r="L112" s="140">
        <v>23</v>
      </c>
      <c r="M112" s="143">
        <v>0.08</v>
      </c>
      <c r="N112" s="145">
        <v>0.6</v>
      </c>
      <c r="O112" s="146">
        <v>-0.5</v>
      </c>
      <c r="P112" s="147">
        <v>0</v>
      </c>
      <c r="Q112" s="147">
        <f t="shared" si="12"/>
        <v>-0.5</v>
      </c>
      <c r="R112" s="147">
        <f t="shared" si="11"/>
        <v>0</v>
      </c>
      <c r="S112" s="150">
        <v>1</v>
      </c>
      <c r="T112" s="150">
        <v>1</v>
      </c>
      <c r="U112" s="147">
        <v>0.4</v>
      </c>
      <c r="V112" s="147">
        <v>0.5</v>
      </c>
      <c r="W112" s="148"/>
      <c r="X112" s="147">
        <v>-0.5</v>
      </c>
      <c r="Y112" s="147">
        <v>0</v>
      </c>
      <c r="Z112" s="147">
        <f t="shared" si="15"/>
        <v>-0.5</v>
      </c>
      <c r="AA112" s="147">
        <f t="shared" si="16"/>
        <v>0</v>
      </c>
      <c r="AB112" s="147"/>
      <c r="AC112" s="147">
        <v>0.8</v>
      </c>
      <c r="AD112" s="147"/>
      <c r="AE112" s="147"/>
      <c r="AF112" s="147"/>
      <c r="AG112" s="147"/>
      <c r="AH112" s="140">
        <v>0</v>
      </c>
      <c r="AI112" s="140">
        <v>0</v>
      </c>
      <c r="AJ112" s="140">
        <v>0</v>
      </c>
    </row>
    <row r="113" spans="1:36">
      <c r="A113" s="139" t="s">
        <v>399</v>
      </c>
      <c r="B113" s="140">
        <v>2</v>
      </c>
      <c r="C113" s="140" t="s">
        <v>305</v>
      </c>
      <c r="D113" s="141" t="s">
        <v>77</v>
      </c>
      <c r="E113" s="141">
        <v>63</v>
      </c>
      <c r="F113" s="141">
        <v>2</v>
      </c>
      <c r="G113" s="142">
        <v>43955</v>
      </c>
      <c r="H113" s="140">
        <v>-1.5</v>
      </c>
      <c r="I113" s="140">
        <v>-0.5</v>
      </c>
      <c r="J113" s="143">
        <v>-1.75</v>
      </c>
      <c r="K113" s="144">
        <v>0</v>
      </c>
      <c r="L113" s="140">
        <v>21.5</v>
      </c>
      <c r="M113" s="143">
        <v>0.13</v>
      </c>
      <c r="N113" s="145">
        <v>0.2</v>
      </c>
      <c r="O113" s="146">
        <v>0</v>
      </c>
      <c r="P113" s="147">
        <v>0</v>
      </c>
      <c r="Q113" s="147">
        <f t="shared" si="12"/>
        <v>0</v>
      </c>
      <c r="R113" s="147">
        <f t="shared" si="11"/>
        <v>0</v>
      </c>
      <c r="S113" s="150">
        <v>1</v>
      </c>
      <c r="T113" s="150">
        <v>1</v>
      </c>
      <c r="U113" s="147">
        <v>0.32</v>
      </c>
      <c r="V113" s="147">
        <v>0.5</v>
      </c>
      <c r="W113" s="148"/>
      <c r="X113" s="147">
        <v>0</v>
      </c>
      <c r="Y113" s="147">
        <v>-0.75</v>
      </c>
      <c r="Z113" s="147">
        <f t="shared" si="15"/>
        <v>-0.375</v>
      </c>
      <c r="AA113" s="147">
        <f t="shared" si="16"/>
        <v>-0.375</v>
      </c>
      <c r="AB113" s="147"/>
      <c r="AC113" s="147">
        <v>1</v>
      </c>
      <c r="AD113" s="147"/>
      <c r="AE113" s="147"/>
      <c r="AF113" s="147"/>
      <c r="AG113" s="147"/>
      <c r="AH113" s="140">
        <v>0</v>
      </c>
      <c r="AI113" s="140">
        <v>0</v>
      </c>
      <c r="AJ113" s="140">
        <v>0</v>
      </c>
    </row>
    <row r="114" spans="1:36">
      <c r="A114" s="155">
        <v>50860087</v>
      </c>
      <c r="B114" s="140">
        <v>2</v>
      </c>
      <c r="C114" s="140" t="s">
        <v>305</v>
      </c>
      <c r="D114" s="140" t="s">
        <v>400</v>
      </c>
      <c r="E114" s="140">
        <v>54</v>
      </c>
      <c r="F114" s="140">
        <v>1</v>
      </c>
      <c r="G114" s="140">
        <v>20201030</v>
      </c>
      <c r="H114" s="156">
        <v>1.5</v>
      </c>
      <c r="I114" s="147">
        <v>-0.75</v>
      </c>
      <c r="J114" s="140">
        <f t="shared" ref="J114:J136" si="17">H114+0.5*I114</f>
        <v>1.125</v>
      </c>
      <c r="K114" s="140">
        <v>-0.61</v>
      </c>
      <c r="L114" s="140">
        <v>21</v>
      </c>
      <c r="M114" s="140">
        <v>0.5</v>
      </c>
      <c r="N114" s="140">
        <v>0.5</v>
      </c>
      <c r="O114" s="146">
        <v>-0.5</v>
      </c>
      <c r="P114" s="147">
        <v>0</v>
      </c>
      <c r="Q114" s="147">
        <f t="shared" si="12"/>
        <v>-0.5</v>
      </c>
      <c r="R114" s="147">
        <f t="shared" si="11"/>
        <v>-0.10999999999999999</v>
      </c>
      <c r="S114" s="150">
        <v>0.9</v>
      </c>
      <c r="T114" s="150">
        <v>0.9</v>
      </c>
      <c r="U114" s="147">
        <v>0.25</v>
      </c>
      <c r="V114" s="147">
        <v>0.4</v>
      </c>
      <c r="W114" s="148"/>
      <c r="X114" s="147">
        <v>-0.25</v>
      </c>
      <c r="Y114" s="147">
        <v>-1</v>
      </c>
      <c r="Z114" s="147">
        <f t="shared" si="15"/>
        <v>-0.75</v>
      </c>
      <c r="AA114" s="147">
        <f t="shared" si="16"/>
        <v>-0.14000000000000001</v>
      </c>
      <c r="AB114" s="147"/>
      <c r="AC114" s="147">
        <v>0.9</v>
      </c>
      <c r="AD114" s="147"/>
      <c r="AE114" s="147"/>
      <c r="AF114" s="147"/>
      <c r="AG114" s="147"/>
      <c r="AH114" s="140">
        <v>0</v>
      </c>
      <c r="AI114" s="140">
        <v>0</v>
      </c>
      <c r="AJ114" s="140">
        <v>0</v>
      </c>
    </row>
    <row r="115" spans="1:36">
      <c r="A115" s="155">
        <v>50858819</v>
      </c>
      <c r="B115" s="140">
        <v>1</v>
      </c>
      <c r="C115" s="140" t="s">
        <v>305</v>
      </c>
      <c r="D115" s="140" t="s">
        <v>401</v>
      </c>
      <c r="E115" s="140">
        <v>78</v>
      </c>
      <c r="F115" s="140">
        <v>2</v>
      </c>
      <c r="G115" s="140">
        <v>20201026</v>
      </c>
      <c r="H115" s="156">
        <v>0</v>
      </c>
      <c r="I115" s="147">
        <v>-2.5</v>
      </c>
      <c r="J115" s="140">
        <f t="shared" si="17"/>
        <v>-1.25</v>
      </c>
      <c r="K115" s="140">
        <v>-1.1599999999999999</v>
      </c>
      <c r="L115" s="140">
        <v>25</v>
      </c>
      <c r="M115" s="140">
        <v>0.25</v>
      </c>
      <c r="N115" s="140">
        <v>0.5</v>
      </c>
      <c r="O115" s="146">
        <v>0</v>
      </c>
      <c r="P115" s="147">
        <v>-0.5</v>
      </c>
      <c r="Q115" s="147">
        <f t="shared" si="12"/>
        <v>-0.25</v>
      </c>
      <c r="R115" s="147">
        <f t="shared" si="11"/>
        <v>-0.90999999999999992</v>
      </c>
      <c r="S115" s="150">
        <v>0.9</v>
      </c>
      <c r="T115" s="150">
        <v>1</v>
      </c>
      <c r="U115" s="147">
        <v>0.32</v>
      </c>
      <c r="V115" s="147">
        <v>0.5</v>
      </c>
      <c r="W115" s="148"/>
      <c r="X115" s="147">
        <v>0</v>
      </c>
      <c r="Y115" s="147">
        <v>-1</v>
      </c>
      <c r="Z115" s="147">
        <f t="shared" si="15"/>
        <v>-0.5</v>
      </c>
      <c r="AA115" s="147">
        <f t="shared" si="16"/>
        <v>0.65999999999999992</v>
      </c>
      <c r="AB115" s="147"/>
      <c r="AC115" s="147">
        <v>1</v>
      </c>
      <c r="AD115" s="147"/>
      <c r="AE115" s="147"/>
      <c r="AF115" s="147"/>
      <c r="AG115" s="147"/>
      <c r="AH115" s="140">
        <v>0</v>
      </c>
      <c r="AI115" s="140">
        <v>1</v>
      </c>
      <c r="AJ115" s="140">
        <v>0</v>
      </c>
    </row>
    <row r="116" spans="1:36">
      <c r="A116" s="155">
        <v>50858049</v>
      </c>
      <c r="B116" s="140">
        <v>1</v>
      </c>
      <c r="C116" s="140" t="s">
        <v>305</v>
      </c>
      <c r="D116" s="140" t="s">
        <v>402</v>
      </c>
      <c r="E116" s="140">
        <v>55</v>
      </c>
      <c r="F116" s="140">
        <v>1</v>
      </c>
      <c r="G116" s="140">
        <v>20201029</v>
      </c>
      <c r="H116" s="156">
        <v>-1.5</v>
      </c>
      <c r="I116" s="147">
        <v>-0.5</v>
      </c>
      <c r="J116" s="140">
        <f t="shared" si="17"/>
        <v>-1.75</v>
      </c>
      <c r="K116" s="140">
        <v>-1</v>
      </c>
      <c r="L116" s="140">
        <v>21</v>
      </c>
      <c r="M116" s="140">
        <v>0.6</v>
      </c>
      <c r="N116" s="140">
        <v>0.6</v>
      </c>
      <c r="O116" s="146">
        <v>0</v>
      </c>
      <c r="P116" s="147">
        <v>0</v>
      </c>
      <c r="Q116" s="147">
        <f t="shared" si="12"/>
        <v>0</v>
      </c>
      <c r="R116" s="147">
        <f t="shared" si="11"/>
        <v>-1</v>
      </c>
      <c r="S116" s="150">
        <v>1</v>
      </c>
      <c r="T116" s="150">
        <v>1</v>
      </c>
      <c r="U116" s="147">
        <v>0.4</v>
      </c>
      <c r="V116" s="147">
        <v>0.63</v>
      </c>
      <c r="W116" s="148"/>
      <c r="X116" s="147">
        <v>0</v>
      </c>
      <c r="Y116" s="147">
        <v>0</v>
      </c>
      <c r="Z116" s="147">
        <f t="shared" si="15"/>
        <v>0</v>
      </c>
      <c r="AA116" s="147">
        <f t="shared" si="16"/>
        <v>1</v>
      </c>
      <c r="AB116" s="147"/>
      <c r="AC116" s="147">
        <v>0.9</v>
      </c>
      <c r="AD116" s="147"/>
      <c r="AE116" s="147"/>
      <c r="AF116" s="147"/>
      <c r="AG116" s="147"/>
      <c r="AH116" s="140">
        <v>0</v>
      </c>
      <c r="AI116" s="140">
        <v>1</v>
      </c>
      <c r="AJ116" s="140">
        <v>0</v>
      </c>
    </row>
    <row r="117" spans="1:36">
      <c r="A117" s="155">
        <v>50858049</v>
      </c>
      <c r="B117" s="140">
        <v>2</v>
      </c>
      <c r="C117" s="140" t="s">
        <v>305</v>
      </c>
      <c r="D117" s="140" t="s">
        <v>402</v>
      </c>
      <c r="E117" s="140">
        <v>55</v>
      </c>
      <c r="F117" s="140">
        <v>1</v>
      </c>
      <c r="G117" s="140">
        <v>20201012</v>
      </c>
      <c r="H117" s="156">
        <v>-0.5</v>
      </c>
      <c r="I117" s="147">
        <v>-1.25</v>
      </c>
      <c r="J117" s="140">
        <f t="shared" si="17"/>
        <v>-1.125</v>
      </c>
      <c r="K117" s="140">
        <v>-0.38</v>
      </c>
      <c r="L117" s="140">
        <v>21</v>
      </c>
      <c r="M117" s="140">
        <v>0.2</v>
      </c>
      <c r="N117" s="140">
        <v>0.5</v>
      </c>
      <c r="O117" s="146">
        <v>0.5</v>
      </c>
      <c r="P117" s="147">
        <v>-0.5</v>
      </c>
      <c r="Q117" s="147">
        <f t="shared" si="12"/>
        <v>0.25</v>
      </c>
      <c r="R117" s="147">
        <f t="shared" si="11"/>
        <v>-0.63</v>
      </c>
      <c r="S117" s="150">
        <v>0.7</v>
      </c>
      <c r="T117" s="150">
        <v>1</v>
      </c>
      <c r="U117" s="147">
        <v>0.4</v>
      </c>
      <c r="V117" s="147">
        <v>0.8</v>
      </c>
      <c r="W117" s="148"/>
      <c r="X117" s="147">
        <v>-0.25</v>
      </c>
      <c r="Y117" s="147">
        <v>-0.25</v>
      </c>
      <c r="Z117" s="147">
        <f t="shared" si="15"/>
        <v>-0.375</v>
      </c>
      <c r="AA117" s="147">
        <f t="shared" si="16"/>
        <v>5.0000000000000044E-3</v>
      </c>
      <c r="AB117" s="147"/>
      <c r="AC117" s="147">
        <v>0.9</v>
      </c>
      <c r="AD117" s="147"/>
      <c r="AE117" s="147"/>
      <c r="AF117" s="147"/>
      <c r="AG117" s="147"/>
      <c r="AH117" s="140">
        <v>0</v>
      </c>
      <c r="AI117" s="140">
        <v>1</v>
      </c>
      <c r="AJ117" s="140">
        <v>0</v>
      </c>
    </row>
    <row r="118" spans="1:36">
      <c r="A118" s="155">
        <v>50854063</v>
      </c>
      <c r="B118" s="140">
        <v>2</v>
      </c>
      <c r="C118" s="140" t="s">
        <v>305</v>
      </c>
      <c r="D118" s="140" t="s">
        <v>403</v>
      </c>
      <c r="E118" s="140">
        <v>58</v>
      </c>
      <c r="F118" s="140">
        <v>1</v>
      </c>
      <c r="G118" s="140">
        <v>20200925</v>
      </c>
      <c r="H118" s="156">
        <v>0.25</v>
      </c>
      <c r="I118" s="147">
        <v>0</v>
      </c>
      <c r="J118" s="140">
        <f t="shared" si="17"/>
        <v>0.25</v>
      </c>
      <c r="K118" s="140">
        <v>-0.65</v>
      </c>
      <c r="L118" s="140">
        <v>23</v>
      </c>
      <c r="M118" s="140">
        <v>0.1</v>
      </c>
      <c r="N118" s="140">
        <v>1</v>
      </c>
      <c r="O118" s="146">
        <v>0.75</v>
      </c>
      <c r="P118" s="147">
        <v>-1</v>
      </c>
      <c r="Q118" s="147">
        <f t="shared" si="12"/>
        <v>0.25</v>
      </c>
      <c r="R118" s="147">
        <f t="shared" si="11"/>
        <v>-0.9</v>
      </c>
      <c r="S118" s="150">
        <v>0.8</v>
      </c>
      <c r="T118" s="150">
        <v>1</v>
      </c>
      <c r="U118" s="147">
        <v>0.25</v>
      </c>
      <c r="V118" s="147">
        <v>0.63</v>
      </c>
      <c r="W118" s="148"/>
      <c r="X118" s="147">
        <v>0</v>
      </c>
      <c r="Y118" s="147">
        <v>-0.5</v>
      </c>
      <c r="Z118" s="147">
        <f t="shared" si="15"/>
        <v>-0.25</v>
      </c>
      <c r="AA118" s="147">
        <f t="shared" si="16"/>
        <v>0.4</v>
      </c>
      <c r="AB118" s="147"/>
      <c r="AC118" s="147">
        <v>0.9</v>
      </c>
      <c r="AD118" s="147"/>
      <c r="AE118" s="147"/>
      <c r="AF118" s="147"/>
      <c r="AG118" s="147"/>
      <c r="AH118" s="140">
        <v>0</v>
      </c>
      <c r="AI118" s="140">
        <v>0</v>
      </c>
      <c r="AJ118" s="140">
        <v>0</v>
      </c>
    </row>
    <row r="119" spans="1:36">
      <c r="A119" s="155">
        <v>50853645</v>
      </c>
      <c r="B119" s="140">
        <v>1</v>
      </c>
      <c r="C119" s="140" t="s">
        <v>305</v>
      </c>
      <c r="D119" s="140" t="s">
        <v>404</v>
      </c>
      <c r="E119" s="140">
        <v>62</v>
      </c>
      <c r="F119" s="140">
        <v>1</v>
      </c>
      <c r="G119" s="140">
        <v>20200924</v>
      </c>
      <c r="H119" s="156">
        <v>-4.25</v>
      </c>
      <c r="I119" s="147">
        <v>0</v>
      </c>
      <c r="J119" s="140">
        <f t="shared" si="17"/>
        <v>-4.25</v>
      </c>
      <c r="K119" s="140">
        <v>-0.76</v>
      </c>
      <c r="L119" s="140">
        <v>13</v>
      </c>
      <c r="M119" s="140">
        <v>0.5</v>
      </c>
      <c r="N119" s="140">
        <v>0.8</v>
      </c>
      <c r="O119" s="146">
        <v>0.5</v>
      </c>
      <c r="P119" s="147">
        <v>-0.5</v>
      </c>
      <c r="Q119" s="147">
        <f t="shared" si="12"/>
        <v>0.25</v>
      </c>
      <c r="R119" s="147">
        <f t="shared" si="11"/>
        <v>-1.01</v>
      </c>
      <c r="S119" s="150">
        <v>0.8</v>
      </c>
      <c r="T119" s="150">
        <v>0.9</v>
      </c>
      <c r="U119" s="147">
        <v>0.32</v>
      </c>
      <c r="V119" s="147">
        <v>0.5</v>
      </c>
      <c r="W119" s="148"/>
      <c r="X119" s="146">
        <v>0.5</v>
      </c>
      <c r="Y119" s="147">
        <v>-0.5</v>
      </c>
      <c r="Z119" s="147">
        <f t="shared" si="15"/>
        <v>0.25</v>
      </c>
      <c r="AA119" s="147">
        <f t="shared" si="16"/>
        <v>1.01</v>
      </c>
      <c r="AB119" s="147"/>
      <c r="AC119" s="147">
        <v>0.8</v>
      </c>
      <c r="AD119" s="147"/>
      <c r="AE119" s="147"/>
      <c r="AF119" s="147"/>
      <c r="AG119" s="147"/>
      <c r="AH119" s="140">
        <v>0</v>
      </c>
      <c r="AI119" s="140">
        <v>0</v>
      </c>
      <c r="AJ119" s="140">
        <v>0</v>
      </c>
    </row>
    <row r="120" spans="1:36">
      <c r="A120" s="155">
        <v>50853645</v>
      </c>
      <c r="B120" s="140">
        <v>2</v>
      </c>
      <c r="C120" s="140" t="s">
        <v>305</v>
      </c>
      <c r="D120" s="140" t="s">
        <v>404</v>
      </c>
      <c r="E120" s="140">
        <v>62</v>
      </c>
      <c r="F120" s="140">
        <v>1</v>
      </c>
      <c r="G120" s="140">
        <v>20201005</v>
      </c>
      <c r="H120" s="156">
        <v>-6.5</v>
      </c>
      <c r="I120" s="147">
        <v>0</v>
      </c>
      <c r="J120" s="140">
        <f t="shared" si="17"/>
        <v>-6.5</v>
      </c>
      <c r="K120" s="140">
        <v>-1.08</v>
      </c>
      <c r="L120" s="140">
        <v>10.5</v>
      </c>
      <c r="M120" s="140">
        <v>0.1</v>
      </c>
      <c r="N120" s="140">
        <v>0.8</v>
      </c>
      <c r="O120" s="146">
        <v>0.5</v>
      </c>
      <c r="P120" s="147">
        <v>-0.5</v>
      </c>
      <c r="Q120" s="147">
        <f t="shared" si="12"/>
        <v>0.25</v>
      </c>
      <c r="R120" s="147">
        <f t="shared" si="11"/>
        <v>-1.33</v>
      </c>
      <c r="S120" s="150">
        <v>0.8</v>
      </c>
      <c r="T120" s="150">
        <v>1</v>
      </c>
      <c r="U120" s="147">
        <v>0.25</v>
      </c>
      <c r="V120" s="147">
        <v>0.5</v>
      </c>
      <c r="W120" s="148"/>
      <c r="X120" s="146">
        <v>-0.5</v>
      </c>
      <c r="Y120" s="147">
        <v>0</v>
      </c>
      <c r="Z120" s="147">
        <f t="shared" si="15"/>
        <v>-0.5</v>
      </c>
      <c r="AA120" s="147">
        <f t="shared" si="16"/>
        <v>0.58000000000000007</v>
      </c>
      <c r="AB120" s="147"/>
      <c r="AC120" s="147">
        <v>1</v>
      </c>
      <c r="AD120" s="147"/>
      <c r="AE120" s="147"/>
      <c r="AF120" s="147"/>
      <c r="AG120" s="147"/>
      <c r="AH120" s="140">
        <v>0</v>
      </c>
      <c r="AI120" s="140">
        <v>0</v>
      </c>
      <c r="AJ120" s="140">
        <v>0</v>
      </c>
    </row>
    <row r="121" spans="1:36">
      <c r="A121" s="157">
        <v>50848446</v>
      </c>
      <c r="B121" s="145">
        <v>1</v>
      </c>
      <c r="C121" s="140" t="s">
        <v>305</v>
      </c>
      <c r="D121" s="158" t="s">
        <v>405</v>
      </c>
      <c r="E121" s="158">
        <v>74</v>
      </c>
      <c r="F121" s="158">
        <v>2</v>
      </c>
      <c r="G121" s="158">
        <v>20200806</v>
      </c>
      <c r="H121" s="156">
        <v>2.75</v>
      </c>
      <c r="I121" s="147">
        <v>-1.25</v>
      </c>
      <c r="J121" s="159">
        <f t="shared" si="17"/>
        <v>2.125</v>
      </c>
      <c r="K121" s="147">
        <v>-0.37</v>
      </c>
      <c r="L121" s="140">
        <v>24.5</v>
      </c>
      <c r="M121" s="140">
        <v>0.25</v>
      </c>
      <c r="N121" s="140">
        <v>0.9</v>
      </c>
      <c r="O121" s="146">
        <v>1</v>
      </c>
      <c r="P121" s="147">
        <v>-1</v>
      </c>
      <c r="Q121" s="147">
        <f t="shared" si="12"/>
        <v>0.5</v>
      </c>
      <c r="R121" s="147">
        <f t="shared" si="11"/>
        <v>-0.87</v>
      </c>
      <c r="S121" s="150">
        <v>0.9</v>
      </c>
      <c r="T121" s="150">
        <v>1</v>
      </c>
      <c r="U121" s="147">
        <v>0.32</v>
      </c>
      <c r="V121" s="147">
        <v>0.63</v>
      </c>
      <c r="W121" s="148"/>
      <c r="X121" s="146">
        <v>0</v>
      </c>
      <c r="Y121" s="147">
        <v>-0.5</v>
      </c>
      <c r="Z121" s="147">
        <f t="shared" si="15"/>
        <v>-0.25</v>
      </c>
      <c r="AA121" s="147">
        <f t="shared" si="16"/>
        <v>0.12</v>
      </c>
      <c r="AB121" s="147"/>
      <c r="AC121" s="147">
        <v>0.9</v>
      </c>
      <c r="AD121" s="147"/>
      <c r="AE121" s="147"/>
      <c r="AF121" s="147"/>
      <c r="AG121" s="147"/>
      <c r="AH121" s="140">
        <v>0</v>
      </c>
      <c r="AI121" s="140">
        <v>0</v>
      </c>
      <c r="AJ121" s="140">
        <v>0</v>
      </c>
    </row>
    <row r="122" spans="1:36">
      <c r="A122" s="157">
        <v>50848446</v>
      </c>
      <c r="B122" s="145">
        <v>2</v>
      </c>
      <c r="C122" s="140" t="s">
        <v>305</v>
      </c>
      <c r="D122" s="158" t="s">
        <v>405</v>
      </c>
      <c r="E122" s="158">
        <v>74</v>
      </c>
      <c r="F122" s="158">
        <v>2</v>
      </c>
      <c r="G122" s="158">
        <v>20200813</v>
      </c>
      <c r="H122" s="156">
        <v>2.5</v>
      </c>
      <c r="I122" s="147">
        <v>-0.5</v>
      </c>
      <c r="J122" s="159">
        <f t="shared" si="17"/>
        <v>2.25</v>
      </c>
      <c r="K122" s="147">
        <v>-0.56999999999999995</v>
      </c>
      <c r="L122" s="140">
        <v>24.5</v>
      </c>
      <c r="M122" s="140">
        <v>0.4</v>
      </c>
      <c r="N122" s="140">
        <v>0.6</v>
      </c>
      <c r="O122" s="146">
        <v>2</v>
      </c>
      <c r="P122" s="147">
        <v>-1.5</v>
      </c>
      <c r="Q122" s="147">
        <f t="shared" si="12"/>
        <v>1.25</v>
      </c>
      <c r="R122" s="147">
        <f t="shared" si="11"/>
        <v>-1.8199999999999998</v>
      </c>
      <c r="S122" s="150">
        <v>1</v>
      </c>
      <c r="T122" s="150">
        <v>1</v>
      </c>
      <c r="U122" s="147">
        <v>0.32</v>
      </c>
      <c r="V122" s="147">
        <v>0.63</v>
      </c>
      <c r="W122" s="148"/>
      <c r="X122" s="146">
        <v>1.25</v>
      </c>
      <c r="Y122" s="147">
        <v>-1.25</v>
      </c>
      <c r="Z122" s="147">
        <f t="shared" si="15"/>
        <v>0.625</v>
      </c>
      <c r="AA122" s="147">
        <f t="shared" si="16"/>
        <v>1.1949999999999998</v>
      </c>
      <c r="AB122" s="147"/>
      <c r="AC122" s="147">
        <v>1</v>
      </c>
      <c r="AD122" s="147"/>
      <c r="AE122" s="147"/>
      <c r="AF122" s="147"/>
      <c r="AG122" s="147"/>
      <c r="AH122" s="140">
        <v>0</v>
      </c>
      <c r="AI122" s="140">
        <v>0</v>
      </c>
      <c r="AJ122" s="140">
        <v>0</v>
      </c>
    </row>
    <row r="123" spans="1:36">
      <c r="A123" s="160">
        <v>50848099</v>
      </c>
      <c r="B123" s="145">
        <v>1</v>
      </c>
      <c r="C123" s="140" t="s">
        <v>305</v>
      </c>
      <c r="D123" s="158" t="s">
        <v>406</v>
      </c>
      <c r="E123" s="158">
        <v>57</v>
      </c>
      <c r="F123" s="158">
        <v>2</v>
      </c>
      <c r="G123" s="158">
        <v>20200801</v>
      </c>
      <c r="H123" s="156">
        <v>-1</v>
      </c>
      <c r="I123" s="147">
        <v>0</v>
      </c>
      <c r="J123" s="159">
        <f t="shared" si="17"/>
        <v>-1</v>
      </c>
      <c r="K123" s="147">
        <v>-0.13</v>
      </c>
      <c r="L123" s="140">
        <v>21.5</v>
      </c>
      <c r="M123" s="140">
        <v>0.4</v>
      </c>
      <c r="N123" s="140" t="s">
        <v>407</v>
      </c>
      <c r="O123" s="146">
        <v>0</v>
      </c>
      <c r="P123" s="147">
        <v>0</v>
      </c>
      <c r="Q123" s="147">
        <f t="shared" si="12"/>
        <v>0</v>
      </c>
      <c r="R123" s="147">
        <f t="shared" si="11"/>
        <v>-0.13</v>
      </c>
      <c r="S123" s="150">
        <v>0.7</v>
      </c>
      <c r="T123" s="150">
        <v>0.9</v>
      </c>
      <c r="U123" s="147">
        <v>0.25</v>
      </c>
      <c r="V123" s="147">
        <v>0.5</v>
      </c>
      <c r="W123" s="148"/>
      <c r="X123" s="146">
        <v>0.25</v>
      </c>
      <c r="Y123" s="147">
        <v>-0.75</v>
      </c>
      <c r="Z123" s="147">
        <f t="shared" si="15"/>
        <v>-0.125</v>
      </c>
      <c r="AA123" s="147">
        <f t="shared" si="16"/>
        <v>5.0000000000000044E-3</v>
      </c>
      <c r="AB123" s="147"/>
      <c r="AC123" s="147">
        <v>0.9</v>
      </c>
      <c r="AD123" s="147"/>
      <c r="AE123" s="147"/>
      <c r="AF123" s="147"/>
      <c r="AG123" s="147"/>
      <c r="AH123" s="140">
        <v>0</v>
      </c>
      <c r="AI123" s="140">
        <v>0</v>
      </c>
      <c r="AJ123" s="140">
        <v>0</v>
      </c>
    </row>
    <row r="124" spans="1:36">
      <c r="A124" s="160">
        <v>50848099</v>
      </c>
      <c r="B124" s="145">
        <v>2</v>
      </c>
      <c r="C124" s="140" t="s">
        <v>305</v>
      </c>
      <c r="D124" s="158" t="s">
        <v>406</v>
      </c>
      <c r="E124" s="158">
        <v>57</v>
      </c>
      <c r="F124" s="158">
        <v>2</v>
      </c>
      <c r="G124" s="158">
        <v>20200807</v>
      </c>
      <c r="H124" s="156">
        <v>-1</v>
      </c>
      <c r="I124" s="147">
        <v>0</v>
      </c>
      <c r="J124" s="159">
        <f t="shared" si="17"/>
        <v>-1</v>
      </c>
      <c r="K124" s="147">
        <v>0.11</v>
      </c>
      <c r="L124" s="140">
        <v>21</v>
      </c>
      <c r="M124" s="140">
        <v>0.4</v>
      </c>
      <c r="N124" s="140" t="s">
        <v>407</v>
      </c>
      <c r="O124" s="146">
        <v>0.5</v>
      </c>
      <c r="P124" s="147">
        <v>-0.5</v>
      </c>
      <c r="Q124" s="147">
        <f t="shared" si="12"/>
        <v>0.25</v>
      </c>
      <c r="R124" s="147">
        <f t="shared" si="11"/>
        <v>-0.14000000000000001</v>
      </c>
      <c r="S124" s="150">
        <v>0.9</v>
      </c>
      <c r="T124" s="150">
        <v>1</v>
      </c>
      <c r="U124" s="147">
        <v>0.25</v>
      </c>
      <c r="V124" s="147">
        <v>0.4</v>
      </c>
      <c r="W124" s="148"/>
      <c r="X124" s="146">
        <v>0.5</v>
      </c>
      <c r="Y124" s="147">
        <v>-0.5</v>
      </c>
      <c r="Z124" s="147">
        <f t="shared" si="15"/>
        <v>0.25</v>
      </c>
      <c r="AA124" s="147">
        <f t="shared" si="16"/>
        <v>0.14000000000000001</v>
      </c>
      <c r="AB124" s="147"/>
      <c r="AC124" s="147">
        <v>1</v>
      </c>
      <c r="AD124" s="147"/>
      <c r="AE124" s="147"/>
      <c r="AF124" s="147"/>
      <c r="AG124" s="147"/>
      <c r="AH124" s="140">
        <v>0</v>
      </c>
      <c r="AI124" s="140">
        <v>0</v>
      </c>
      <c r="AJ124" s="140">
        <v>0</v>
      </c>
    </row>
    <row r="125" spans="1:36">
      <c r="A125" s="160">
        <v>50848054</v>
      </c>
      <c r="B125" s="145">
        <v>1</v>
      </c>
      <c r="C125" s="140" t="s">
        <v>305</v>
      </c>
      <c r="D125" s="158" t="s">
        <v>408</v>
      </c>
      <c r="E125" s="158">
        <v>59</v>
      </c>
      <c r="F125" s="158">
        <v>1</v>
      </c>
      <c r="G125" s="158">
        <v>20200807</v>
      </c>
      <c r="H125" s="156">
        <v>0.25</v>
      </c>
      <c r="I125" s="147">
        <v>-0.75</v>
      </c>
      <c r="J125" s="159">
        <f t="shared" si="17"/>
        <v>-0.125</v>
      </c>
      <c r="K125" s="147">
        <v>-0.24</v>
      </c>
      <c r="L125" s="140">
        <v>21</v>
      </c>
      <c r="M125" s="140">
        <v>0.25</v>
      </c>
      <c r="N125" s="140">
        <v>0.4</v>
      </c>
      <c r="O125" s="146">
        <v>0.75</v>
      </c>
      <c r="P125" s="147">
        <v>0</v>
      </c>
      <c r="Q125" s="147">
        <f t="shared" si="12"/>
        <v>0.75</v>
      </c>
      <c r="R125" s="147">
        <f t="shared" si="11"/>
        <v>-0.99</v>
      </c>
      <c r="S125" s="150">
        <v>0.4</v>
      </c>
      <c r="T125" s="150">
        <v>0.6</v>
      </c>
      <c r="U125" s="147">
        <v>0.25</v>
      </c>
      <c r="V125" s="147">
        <v>0.4</v>
      </c>
      <c r="W125" s="148"/>
      <c r="X125" s="146">
        <v>1</v>
      </c>
      <c r="Y125" s="147">
        <v>-1</v>
      </c>
      <c r="Z125" s="147">
        <f t="shared" si="15"/>
        <v>0.5</v>
      </c>
      <c r="AA125" s="147">
        <f t="shared" si="16"/>
        <v>0.74</v>
      </c>
      <c r="AB125" s="147"/>
      <c r="AC125" s="147">
        <v>0.4</v>
      </c>
      <c r="AD125" s="147"/>
      <c r="AE125" s="147"/>
      <c r="AF125" s="147"/>
      <c r="AG125" s="147"/>
      <c r="AH125" s="140">
        <v>0</v>
      </c>
      <c r="AI125" s="140">
        <v>0</v>
      </c>
      <c r="AJ125" s="140">
        <v>0</v>
      </c>
    </row>
    <row r="126" spans="1:36">
      <c r="A126" s="160">
        <v>50840697</v>
      </c>
      <c r="B126" s="145">
        <v>2</v>
      </c>
      <c r="C126" s="140" t="s">
        <v>305</v>
      </c>
      <c r="D126" s="158" t="s">
        <v>409</v>
      </c>
      <c r="E126" s="158">
        <v>60</v>
      </c>
      <c r="F126" s="158">
        <v>1</v>
      </c>
      <c r="G126" s="158">
        <v>20200807</v>
      </c>
      <c r="H126" s="156">
        <v>1</v>
      </c>
      <c r="I126" s="147">
        <v>-1.5</v>
      </c>
      <c r="J126" s="159">
        <f t="shared" si="17"/>
        <v>0.25</v>
      </c>
      <c r="K126" s="147">
        <v>-0.9</v>
      </c>
      <c r="L126" s="140">
        <v>22</v>
      </c>
      <c r="M126" s="140">
        <v>0.2</v>
      </c>
      <c r="N126" s="140">
        <v>0.4</v>
      </c>
      <c r="O126" s="146">
        <v>0.5</v>
      </c>
      <c r="P126" s="147">
        <v>-0.5</v>
      </c>
      <c r="Q126" s="147">
        <f t="shared" si="12"/>
        <v>0.25</v>
      </c>
      <c r="R126" s="147">
        <f t="shared" si="11"/>
        <v>-1.1499999999999999</v>
      </c>
      <c r="S126" s="150">
        <v>0.6</v>
      </c>
      <c r="T126" s="150">
        <v>0.9</v>
      </c>
      <c r="U126" s="147">
        <v>0.25</v>
      </c>
      <c r="V126" s="147">
        <v>0.5</v>
      </c>
      <c r="W126" s="148"/>
      <c r="X126" s="146">
        <v>0.5</v>
      </c>
      <c r="Y126" s="147">
        <v>-0.5</v>
      </c>
      <c r="Z126" s="147">
        <f t="shared" si="15"/>
        <v>0.25</v>
      </c>
      <c r="AA126" s="147">
        <f t="shared" si="16"/>
        <v>1.1499999999999999</v>
      </c>
      <c r="AB126" s="147">
        <v>0.5</v>
      </c>
      <c r="AC126" s="147">
        <v>0.9</v>
      </c>
      <c r="AD126" s="147"/>
      <c r="AE126" s="147"/>
      <c r="AF126" s="147"/>
      <c r="AG126" s="147"/>
      <c r="AH126" s="140">
        <v>0</v>
      </c>
      <c r="AI126" s="140">
        <v>1</v>
      </c>
      <c r="AJ126" s="140">
        <v>0</v>
      </c>
    </row>
    <row r="127" spans="1:36">
      <c r="A127" s="160">
        <v>50837415</v>
      </c>
      <c r="B127" s="145">
        <v>1</v>
      </c>
      <c r="C127" s="140" t="s">
        <v>305</v>
      </c>
      <c r="D127" s="158" t="s">
        <v>410</v>
      </c>
      <c r="E127" s="158">
        <v>67</v>
      </c>
      <c r="F127" s="158">
        <v>2</v>
      </c>
      <c r="G127" s="158">
        <v>20200609</v>
      </c>
      <c r="H127" s="156">
        <v>0</v>
      </c>
      <c r="I127" s="147">
        <v>-1</v>
      </c>
      <c r="J127" s="159">
        <f t="shared" si="17"/>
        <v>-0.5</v>
      </c>
      <c r="K127" s="147">
        <v>-0.3</v>
      </c>
      <c r="L127" s="140">
        <v>26</v>
      </c>
      <c r="M127" s="140">
        <v>0.4</v>
      </c>
      <c r="N127" s="140">
        <v>0.4</v>
      </c>
      <c r="O127" s="146">
        <v>0.5</v>
      </c>
      <c r="P127" s="147">
        <v>-0.5</v>
      </c>
      <c r="Q127" s="147">
        <f t="shared" si="12"/>
        <v>0.25</v>
      </c>
      <c r="R127" s="147">
        <f t="shared" ref="R127:R190" si="18">K127-Q127</f>
        <v>-0.55000000000000004</v>
      </c>
      <c r="S127" s="150">
        <v>0.9</v>
      </c>
      <c r="T127" s="150">
        <v>1</v>
      </c>
      <c r="U127" s="147">
        <v>0.5</v>
      </c>
      <c r="V127" s="147">
        <v>0.63</v>
      </c>
      <c r="W127" s="148"/>
      <c r="X127" s="146">
        <v>0.5</v>
      </c>
      <c r="Y127" s="147">
        <v>-0.5</v>
      </c>
      <c r="Z127" s="147">
        <f t="shared" si="15"/>
        <v>0.25</v>
      </c>
      <c r="AA127" s="147">
        <f t="shared" si="16"/>
        <v>0.55000000000000004</v>
      </c>
      <c r="AB127" s="147">
        <v>0.8</v>
      </c>
      <c r="AC127" s="147">
        <v>1</v>
      </c>
      <c r="AD127" s="147"/>
      <c r="AE127" s="147"/>
      <c r="AF127" s="147"/>
      <c r="AG127" s="147"/>
      <c r="AH127" s="140">
        <v>0</v>
      </c>
      <c r="AI127" s="140">
        <v>0</v>
      </c>
      <c r="AJ127" s="140">
        <v>0</v>
      </c>
    </row>
    <row r="128" spans="1:36">
      <c r="A128" s="160">
        <v>50837415</v>
      </c>
      <c r="B128" s="145">
        <v>2</v>
      </c>
      <c r="C128" s="140" t="s">
        <v>305</v>
      </c>
      <c r="D128" s="158" t="s">
        <v>410</v>
      </c>
      <c r="E128" s="158">
        <v>67</v>
      </c>
      <c r="F128" s="158">
        <v>2</v>
      </c>
      <c r="G128" s="158">
        <v>20200616</v>
      </c>
      <c r="H128" s="156">
        <v>3.25</v>
      </c>
      <c r="I128" s="147">
        <v>-1</v>
      </c>
      <c r="J128" s="159">
        <f t="shared" si="17"/>
        <v>2.75</v>
      </c>
      <c r="K128" s="147">
        <v>-0.81</v>
      </c>
      <c r="L128" s="140">
        <v>26.5</v>
      </c>
      <c r="M128" s="140">
        <v>0.2</v>
      </c>
      <c r="N128" s="140">
        <v>0.6</v>
      </c>
      <c r="O128" s="146">
        <v>1</v>
      </c>
      <c r="P128" s="147">
        <v>-1.5</v>
      </c>
      <c r="Q128" s="147">
        <f t="shared" si="12"/>
        <v>0.25</v>
      </c>
      <c r="R128" s="147">
        <f t="shared" si="18"/>
        <v>-1.06</v>
      </c>
      <c r="S128" s="150">
        <v>0.6</v>
      </c>
      <c r="T128" s="150">
        <v>0.8</v>
      </c>
      <c r="U128" s="147">
        <v>0.32</v>
      </c>
      <c r="V128" s="147">
        <v>0.5</v>
      </c>
      <c r="W128" s="148"/>
      <c r="X128" s="146">
        <v>0.5</v>
      </c>
      <c r="Y128" s="147">
        <v>-1</v>
      </c>
      <c r="Z128" s="147">
        <f t="shared" si="15"/>
        <v>0</v>
      </c>
      <c r="AA128" s="147">
        <f t="shared" si="16"/>
        <v>0.81</v>
      </c>
      <c r="AB128" s="147">
        <v>0.4</v>
      </c>
      <c r="AC128" s="147">
        <v>0.7</v>
      </c>
      <c r="AD128" s="147"/>
      <c r="AE128" s="147"/>
      <c r="AF128" s="147"/>
      <c r="AG128" s="147"/>
      <c r="AH128" s="140">
        <v>0</v>
      </c>
      <c r="AI128" s="140">
        <v>0</v>
      </c>
      <c r="AJ128" s="140">
        <v>0</v>
      </c>
    </row>
    <row r="129" spans="1:38">
      <c r="A129" s="155">
        <v>50833025</v>
      </c>
      <c r="B129" s="140">
        <v>1</v>
      </c>
      <c r="C129" s="140" t="s">
        <v>305</v>
      </c>
      <c r="D129" s="140" t="s">
        <v>411</v>
      </c>
      <c r="E129" s="140">
        <v>62</v>
      </c>
      <c r="F129" s="140">
        <v>2</v>
      </c>
      <c r="G129" s="140">
        <v>20201015</v>
      </c>
      <c r="H129" s="156">
        <v>2</v>
      </c>
      <c r="I129" s="147">
        <v>-0.5</v>
      </c>
      <c r="J129" s="140">
        <f t="shared" si="17"/>
        <v>1.75</v>
      </c>
      <c r="K129" s="140">
        <v>-1.3</v>
      </c>
      <c r="L129" s="140">
        <v>26.5</v>
      </c>
      <c r="M129" s="140">
        <v>0.25</v>
      </c>
      <c r="N129" s="140">
        <v>0.6</v>
      </c>
      <c r="O129" s="146">
        <v>1</v>
      </c>
      <c r="P129" s="147">
        <v>-1.5</v>
      </c>
      <c r="Q129" s="147">
        <f t="shared" si="12"/>
        <v>0.25</v>
      </c>
      <c r="R129" s="147">
        <f t="shared" si="18"/>
        <v>-1.55</v>
      </c>
      <c r="S129" s="150">
        <v>0.7</v>
      </c>
      <c r="T129" s="150">
        <v>0.7</v>
      </c>
      <c r="U129" s="147">
        <v>0.25</v>
      </c>
      <c r="V129" s="147">
        <v>0.4</v>
      </c>
      <c r="W129" s="148"/>
      <c r="X129" s="146">
        <v>0.5</v>
      </c>
      <c r="Y129" s="147">
        <v>-1.75</v>
      </c>
      <c r="Z129" s="147">
        <f t="shared" si="15"/>
        <v>-0.375</v>
      </c>
      <c r="AA129" s="147">
        <f t="shared" si="16"/>
        <v>0.92500000000000004</v>
      </c>
      <c r="AB129" s="147">
        <v>0.5</v>
      </c>
      <c r="AC129" s="147">
        <v>0.9</v>
      </c>
      <c r="AD129" s="147"/>
      <c r="AE129" s="147"/>
      <c r="AF129" s="147"/>
      <c r="AG129" s="147"/>
      <c r="AH129" s="140">
        <v>0</v>
      </c>
      <c r="AI129" s="140">
        <v>1</v>
      </c>
      <c r="AJ129" s="140">
        <v>0</v>
      </c>
    </row>
    <row r="130" spans="1:38">
      <c r="A130" s="155">
        <v>50833025</v>
      </c>
      <c r="B130" s="140">
        <v>2</v>
      </c>
      <c r="C130" s="140" t="s">
        <v>305</v>
      </c>
      <c r="D130" s="140" t="s">
        <v>411</v>
      </c>
      <c r="E130" s="140">
        <v>62</v>
      </c>
      <c r="F130" s="140">
        <v>2</v>
      </c>
      <c r="G130" s="140">
        <v>20201016</v>
      </c>
      <c r="H130" s="156">
        <v>2.5</v>
      </c>
      <c r="I130" s="147">
        <v>-0.25</v>
      </c>
      <c r="J130" s="140">
        <f t="shared" si="17"/>
        <v>2.375</v>
      </c>
      <c r="K130" s="140">
        <v>-0.56999999999999995</v>
      </c>
      <c r="L130" s="140">
        <v>26</v>
      </c>
      <c r="M130" s="140">
        <v>0.25</v>
      </c>
      <c r="N130" s="140">
        <v>0.9</v>
      </c>
      <c r="O130" s="146">
        <v>0</v>
      </c>
      <c r="P130" s="147">
        <v>-2.5</v>
      </c>
      <c r="Q130" s="147">
        <f t="shared" si="12"/>
        <v>-1.25</v>
      </c>
      <c r="R130" s="147">
        <f t="shared" si="18"/>
        <v>0.68</v>
      </c>
      <c r="S130" s="150">
        <v>0.6</v>
      </c>
      <c r="T130" s="150">
        <v>0.4</v>
      </c>
      <c r="U130" s="147">
        <v>0.32</v>
      </c>
      <c r="V130" s="147">
        <v>0.32</v>
      </c>
      <c r="W130" s="148"/>
      <c r="X130" s="146">
        <v>0.25</v>
      </c>
      <c r="Y130" s="147">
        <v>-0.75</v>
      </c>
      <c r="Z130" s="147">
        <f t="shared" si="15"/>
        <v>-0.125</v>
      </c>
      <c r="AA130" s="147">
        <f t="shared" si="16"/>
        <v>0.44499999999999995</v>
      </c>
      <c r="AB130" s="147">
        <v>0.3</v>
      </c>
      <c r="AC130" s="147">
        <v>0.5</v>
      </c>
      <c r="AD130" s="147"/>
      <c r="AE130" s="147"/>
      <c r="AF130" s="147"/>
      <c r="AG130" s="147"/>
      <c r="AH130" s="140">
        <v>0</v>
      </c>
      <c r="AI130" s="140">
        <v>1</v>
      </c>
      <c r="AJ130" s="140">
        <v>0</v>
      </c>
    </row>
    <row r="131" spans="1:38">
      <c r="A131" s="155">
        <v>50800865</v>
      </c>
      <c r="B131" s="140">
        <v>1</v>
      </c>
      <c r="C131" s="140" t="s">
        <v>305</v>
      </c>
      <c r="D131" s="140" t="s">
        <v>412</v>
      </c>
      <c r="E131" s="140">
        <v>60</v>
      </c>
      <c r="F131" s="140">
        <v>2</v>
      </c>
      <c r="G131" s="140">
        <v>20200609</v>
      </c>
      <c r="H131" s="156">
        <v>0.5</v>
      </c>
      <c r="I131" s="147">
        <v>-0.5</v>
      </c>
      <c r="J131" s="140">
        <f t="shared" si="17"/>
        <v>0.25</v>
      </c>
      <c r="K131" s="140">
        <v>-0.26</v>
      </c>
      <c r="L131" s="140">
        <v>24</v>
      </c>
      <c r="M131" s="140">
        <v>0.3</v>
      </c>
      <c r="N131" s="140">
        <v>0.5</v>
      </c>
      <c r="O131" s="146">
        <v>0.75</v>
      </c>
      <c r="P131" s="147">
        <v>-1.25</v>
      </c>
      <c r="Q131" s="147">
        <f t="shared" si="12"/>
        <v>0.125</v>
      </c>
      <c r="R131" s="147">
        <f t="shared" si="18"/>
        <v>-0.38500000000000001</v>
      </c>
      <c r="S131" s="150">
        <v>1</v>
      </c>
      <c r="T131" s="150">
        <v>0.9</v>
      </c>
      <c r="U131" s="147">
        <v>0.4</v>
      </c>
      <c r="V131" s="147">
        <v>0.63</v>
      </c>
      <c r="W131" s="148"/>
      <c r="X131" s="146">
        <v>0.25</v>
      </c>
      <c r="Y131" s="147">
        <v>-0.5</v>
      </c>
      <c r="Z131" s="147">
        <f t="shared" si="15"/>
        <v>0</v>
      </c>
      <c r="AA131" s="147">
        <f t="shared" si="16"/>
        <v>0.26</v>
      </c>
      <c r="AB131" s="147"/>
      <c r="AC131" s="147">
        <v>0.9</v>
      </c>
      <c r="AD131" s="147"/>
      <c r="AE131" s="147"/>
      <c r="AF131" s="147"/>
      <c r="AG131" s="147"/>
      <c r="AH131" s="140">
        <v>0</v>
      </c>
      <c r="AI131" s="140">
        <v>0</v>
      </c>
      <c r="AJ131" s="140">
        <v>0</v>
      </c>
    </row>
    <row r="132" spans="1:38">
      <c r="A132" s="155">
        <v>50800402</v>
      </c>
      <c r="B132" s="140">
        <v>1</v>
      </c>
      <c r="C132" s="140" t="s">
        <v>305</v>
      </c>
      <c r="D132" s="140" t="s">
        <v>413</v>
      </c>
      <c r="E132" s="140">
        <v>64</v>
      </c>
      <c r="F132" s="140">
        <v>2</v>
      </c>
      <c r="G132" s="140">
        <v>20201015</v>
      </c>
      <c r="H132" s="156">
        <v>-3.5</v>
      </c>
      <c r="I132" s="147">
        <v>-0.5</v>
      </c>
      <c r="J132" s="140">
        <f t="shared" si="17"/>
        <v>-3.75</v>
      </c>
      <c r="K132" s="140">
        <v>-0.59</v>
      </c>
      <c r="L132" s="140">
        <v>23</v>
      </c>
      <c r="M132" s="140">
        <v>0.02</v>
      </c>
      <c r="N132" s="140">
        <v>0.2</v>
      </c>
      <c r="O132" s="146">
        <v>0</v>
      </c>
      <c r="P132" s="147">
        <v>0</v>
      </c>
      <c r="Q132" s="147">
        <f t="shared" si="12"/>
        <v>0</v>
      </c>
      <c r="R132" s="147">
        <f t="shared" si="18"/>
        <v>-0.59</v>
      </c>
      <c r="S132" s="150">
        <v>1</v>
      </c>
      <c r="T132" s="150">
        <v>0.9</v>
      </c>
      <c r="U132" s="147">
        <v>0.4</v>
      </c>
      <c r="V132" s="147">
        <v>0.5</v>
      </c>
      <c r="W132" s="148"/>
      <c r="X132" s="146">
        <v>-0.5</v>
      </c>
      <c r="Y132" s="147">
        <v>0</v>
      </c>
      <c r="Z132" s="147">
        <f t="shared" si="15"/>
        <v>-0.5</v>
      </c>
      <c r="AA132" s="147">
        <f t="shared" si="16"/>
        <v>8.9999999999999969E-2</v>
      </c>
      <c r="AB132" s="147"/>
      <c r="AC132" s="147">
        <v>0.9</v>
      </c>
      <c r="AD132" s="147"/>
      <c r="AE132" s="147"/>
      <c r="AF132" s="147"/>
      <c r="AG132" s="147"/>
      <c r="AH132" s="140">
        <v>0</v>
      </c>
      <c r="AI132" s="140">
        <v>1</v>
      </c>
      <c r="AJ132" s="140">
        <v>0</v>
      </c>
    </row>
    <row r="133" spans="1:38">
      <c r="A133" s="155">
        <v>50800402</v>
      </c>
      <c r="B133" s="140">
        <v>2</v>
      </c>
      <c r="C133" s="140" t="s">
        <v>305</v>
      </c>
      <c r="D133" s="140" t="s">
        <v>413</v>
      </c>
      <c r="E133" s="140">
        <v>64</v>
      </c>
      <c r="F133" s="140">
        <v>2</v>
      </c>
      <c r="G133" s="140">
        <v>20201016</v>
      </c>
      <c r="H133" s="156">
        <v>-2</v>
      </c>
      <c r="I133" s="147">
        <v>-1</v>
      </c>
      <c r="J133" s="140">
        <f t="shared" si="17"/>
        <v>-2.5</v>
      </c>
      <c r="K133" s="140">
        <v>-0.43</v>
      </c>
      <c r="L133" s="140">
        <v>23.5</v>
      </c>
      <c r="M133" s="140">
        <v>0.02</v>
      </c>
      <c r="N133" s="140">
        <v>0.3</v>
      </c>
      <c r="O133" s="146">
        <v>0.5</v>
      </c>
      <c r="P133" s="147">
        <v>-0.5</v>
      </c>
      <c r="Q133" s="147">
        <f t="shared" si="12"/>
        <v>0.25</v>
      </c>
      <c r="R133" s="147">
        <f t="shared" si="18"/>
        <v>-0.67999999999999994</v>
      </c>
      <c r="S133" s="150">
        <v>0.9</v>
      </c>
      <c r="T133" s="150">
        <v>1</v>
      </c>
      <c r="U133" s="147">
        <v>0.4</v>
      </c>
      <c r="V133" s="147">
        <v>0.63</v>
      </c>
      <c r="W133" s="148"/>
      <c r="X133" s="147">
        <v>0</v>
      </c>
      <c r="Y133" s="147">
        <v>-0.5</v>
      </c>
      <c r="Z133" s="147">
        <f t="shared" si="15"/>
        <v>-0.25</v>
      </c>
      <c r="AA133" s="147">
        <f t="shared" si="16"/>
        <v>0.18</v>
      </c>
      <c r="AB133" s="147">
        <v>0.8</v>
      </c>
      <c r="AC133" s="147">
        <v>1</v>
      </c>
      <c r="AD133" s="147"/>
      <c r="AE133" s="147"/>
      <c r="AF133" s="147"/>
      <c r="AG133" s="147"/>
      <c r="AH133" s="140">
        <v>0</v>
      </c>
      <c r="AI133" s="140">
        <v>1</v>
      </c>
      <c r="AJ133" s="140">
        <v>0</v>
      </c>
    </row>
    <row r="134" spans="1:38">
      <c r="A134" s="155">
        <v>50631508</v>
      </c>
      <c r="B134" s="140">
        <v>1</v>
      </c>
      <c r="C134" s="140" t="s">
        <v>305</v>
      </c>
      <c r="D134" s="140" t="s">
        <v>414</v>
      </c>
      <c r="E134" s="140">
        <v>66</v>
      </c>
      <c r="F134" s="140">
        <v>2</v>
      </c>
      <c r="G134" s="140">
        <v>20200714</v>
      </c>
      <c r="H134" s="156">
        <v>0</v>
      </c>
      <c r="I134" s="147">
        <v>0</v>
      </c>
      <c r="J134" s="140">
        <f t="shared" si="17"/>
        <v>0</v>
      </c>
      <c r="K134" s="140">
        <v>-0.63</v>
      </c>
      <c r="L134" s="140">
        <v>19</v>
      </c>
      <c r="M134" s="140">
        <v>0.2</v>
      </c>
      <c r="N134" s="140">
        <v>0.6</v>
      </c>
      <c r="O134" s="146">
        <v>-0.5</v>
      </c>
      <c r="P134" s="147">
        <v>0</v>
      </c>
      <c r="Q134" s="147">
        <f t="shared" si="12"/>
        <v>-0.5</v>
      </c>
      <c r="R134" s="147">
        <f t="shared" si="18"/>
        <v>-0.13</v>
      </c>
      <c r="S134" s="150">
        <v>0.9</v>
      </c>
      <c r="T134" s="150">
        <v>0.9</v>
      </c>
      <c r="U134" s="147">
        <v>0.32</v>
      </c>
      <c r="V134" s="147">
        <v>0.63</v>
      </c>
      <c r="W134" s="148"/>
      <c r="X134" s="147">
        <v>-1.5</v>
      </c>
      <c r="Y134" s="147">
        <v>0</v>
      </c>
      <c r="Z134" s="147">
        <f t="shared" si="15"/>
        <v>-1.5</v>
      </c>
      <c r="AA134" s="147">
        <f t="shared" si="16"/>
        <v>-0.87</v>
      </c>
      <c r="AB134" s="147"/>
      <c r="AC134" s="147">
        <v>0.8</v>
      </c>
      <c r="AD134" s="147"/>
      <c r="AE134" s="147"/>
      <c r="AF134" s="147"/>
      <c r="AG134" s="147"/>
      <c r="AH134" s="140">
        <v>0</v>
      </c>
      <c r="AI134" s="140">
        <v>1</v>
      </c>
      <c r="AJ134" s="140">
        <v>0</v>
      </c>
    </row>
    <row r="135" spans="1:38">
      <c r="A135" s="155">
        <v>50631508</v>
      </c>
      <c r="B135" s="140">
        <v>2</v>
      </c>
      <c r="C135" s="140" t="s">
        <v>305</v>
      </c>
      <c r="D135" s="140" t="s">
        <v>414</v>
      </c>
      <c r="E135" s="140">
        <v>66</v>
      </c>
      <c r="F135" s="140">
        <v>2</v>
      </c>
      <c r="G135" s="140">
        <v>20200827</v>
      </c>
      <c r="H135" s="156">
        <v>0.75</v>
      </c>
      <c r="I135" s="147">
        <v>-0.25</v>
      </c>
      <c r="J135" s="140">
        <f t="shared" si="17"/>
        <v>0.625</v>
      </c>
      <c r="K135" s="140">
        <v>-0.7</v>
      </c>
      <c r="L135" s="140">
        <v>20.5</v>
      </c>
      <c r="M135" s="140">
        <v>0.6</v>
      </c>
      <c r="N135" s="140">
        <v>0.9</v>
      </c>
      <c r="O135" s="146">
        <v>0.5</v>
      </c>
      <c r="P135" s="147">
        <v>-2</v>
      </c>
      <c r="Q135" s="147">
        <f t="shared" si="12"/>
        <v>-0.5</v>
      </c>
      <c r="R135" s="147">
        <f t="shared" si="18"/>
        <v>-0.19999999999999996</v>
      </c>
      <c r="S135" s="150">
        <v>1</v>
      </c>
      <c r="T135" s="150">
        <v>0.9</v>
      </c>
      <c r="U135" s="147">
        <v>0.4</v>
      </c>
      <c r="V135" s="147">
        <v>0.63</v>
      </c>
      <c r="W135" s="148"/>
      <c r="X135" s="147">
        <v>0.25</v>
      </c>
      <c r="Y135" s="147">
        <v>-1</v>
      </c>
      <c r="Z135" s="147">
        <f t="shared" si="15"/>
        <v>-0.25</v>
      </c>
      <c r="AA135" s="147">
        <f t="shared" si="16"/>
        <v>0.44999999999999996</v>
      </c>
      <c r="AB135" s="147"/>
      <c r="AC135" s="147">
        <v>0.9</v>
      </c>
      <c r="AD135" s="147"/>
      <c r="AE135" s="147"/>
      <c r="AF135" s="147"/>
      <c r="AG135" s="147"/>
      <c r="AH135" s="140">
        <v>0</v>
      </c>
      <c r="AI135" s="140">
        <v>1</v>
      </c>
      <c r="AJ135" s="140">
        <v>0</v>
      </c>
    </row>
    <row r="136" spans="1:38">
      <c r="A136" s="160">
        <v>50351277</v>
      </c>
      <c r="B136" s="145">
        <v>2</v>
      </c>
      <c r="C136" s="140" t="s">
        <v>305</v>
      </c>
      <c r="D136" s="158" t="s">
        <v>415</v>
      </c>
      <c r="E136" s="158">
        <v>66</v>
      </c>
      <c r="F136" s="158">
        <v>2</v>
      </c>
      <c r="G136" s="158">
        <v>20200824</v>
      </c>
      <c r="H136" s="156">
        <v>1.5</v>
      </c>
      <c r="I136" s="147">
        <v>-1.5</v>
      </c>
      <c r="J136" s="159">
        <f t="shared" si="17"/>
        <v>0.75</v>
      </c>
      <c r="K136" s="147">
        <v>-0.33</v>
      </c>
      <c r="L136" s="140">
        <v>26.5</v>
      </c>
      <c r="M136" s="140">
        <v>0.02</v>
      </c>
      <c r="N136" s="140">
        <v>0.9</v>
      </c>
      <c r="O136" s="146">
        <v>0.5</v>
      </c>
      <c r="P136" s="147">
        <v>-0.5</v>
      </c>
      <c r="Q136" s="147">
        <f t="shared" si="12"/>
        <v>0.25</v>
      </c>
      <c r="R136" s="147">
        <f t="shared" si="18"/>
        <v>-0.58000000000000007</v>
      </c>
      <c r="S136" s="150">
        <v>1</v>
      </c>
      <c r="T136" s="150">
        <v>1</v>
      </c>
      <c r="U136" s="147">
        <v>0.32</v>
      </c>
      <c r="V136" s="147">
        <v>0.8</v>
      </c>
      <c r="W136" s="148"/>
      <c r="X136" s="147">
        <v>0.25</v>
      </c>
      <c r="Y136" s="147">
        <v>0</v>
      </c>
      <c r="Z136" s="147">
        <f t="shared" si="15"/>
        <v>0.25</v>
      </c>
      <c r="AA136" s="147">
        <f t="shared" si="16"/>
        <v>0.58000000000000007</v>
      </c>
      <c r="AB136" s="147"/>
      <c r="AC136" s="147">
        <v>1</v>
      </c>
      <c r="AD136" s="147"/>
      <c r="AE136" s="147"/>
      <c r="AF136" s="147"/>
      <c r="AG136" s="147"/>
      <c r="AH136" s="140">
        <v>0</v>
      </c>
      <c r="AI136" s="140">
        <v>1</v>
      </c>
      <c r="AJ136" s="140">
        <v>0</v>
      </c>
    </row>
    <row r="137" spans="1:38">
      <c r="A137" s="161"/>
      <c r="B137" s="162"/>
      <c r="C137" s="163"/>
      <c r="D137" s="164"/>
      <c r="E137" s="164"/>
      <c r="F137" s="164"/>
      <c r="G137" s="164"/>
      <c r="H137" s="165"/>
      <c r="I137" s="166"/>
      <c r="J137" s="167"/>
      <c r="K137" s="166"/>
      <c r="L137" s="163"/>
      <c r="M137" s="163"/>
      <c r="N137" s="163"/>
      <c r="O137" s="168"/>
      <c r="P137" s="166"/>
      <c r="Q137" s="166">
        <f t="shared" si="12"/>
        <v>0</v>
      </c>
      <c r="R137" s="166">
        <f t="shared" si="18"/>
        <v>0</v>
      </c>
      <c r="S137" s="169"/>
      <c r="T137" s="169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3"/>
      <c r="AI137" s="163"/>
      <c r="AJ137" s="163"/>
      <c r="AK137" s="170"/>
      <c r="AL137" s="170"/>
    </row>
    <row r="138" spans="1:38">
      <c r="A138" s="155" t="s">
        <v>416</v>
      </c>
      <c r="B138" s="140">
        <v>1</v>
      </c>
      <c r="C138" s="140" t="s">
        <v>417</v>
      </c>
      <c r="D138" s="140" t="s">
        <v>418</v>
      </c>
      <c r="E138" s="140">
        <v>27</v>
      </c>
      <c r="F138" s="140">
        <v>2</v>
      </c>
      <c r="G138" s="140">
        <v>20201023</v>
      </c>
      <c r="H138" s="156">
        <v>-1.5</v>
      </c>
      <c r="I138" s="147">
        <v>0</v>
      </c>
      <c r="J138" s="159">
        <f t="shared" ref="J138:J190" si="19">H138+0.5*I138</f>
        <v>-1.5</v>
      </c>
      <c r="K138" s="140">
        <v>0.01</v>
      </c>
      <c r="L138" s="140">
        <v>20.5</v>
      </c>
      <c r="M138" s="140">
        <v>0.4</v>
      </c>
      <c r="N138" s="140">
        <v>0.4</v>
      </c>
      <c r="O138" s="146">
        <v>0</v>
      </c>
      <c r="P138" s="147">
        <v>-0.5</v>
      </c>
      <c r="Q138" s="147">
        <f t="shared" si="12"/>
        <v>-0.25</v>
      </c>
      <c r="R138" s="147">
        <f t="shared" si="18"/>
        <v>0.26</v>
      </c>
      <c r="S138" s="150">
        <v>0.9</v>
      </c>
      <c r="T138" s="150">
        <v>1</v>
      </c>
      <c r="U138" s="147">
        <v>0.25</v>
      </c>
      <c r="V138" s="147">
        <v>0.5</v>
      </c>
      <c r="W138" s="148"/>
      <c r="X138" s="147">
        <v>0</v>
      </c>
      <c r="Y138" s="147">
        <v>-0.5</v>
      </c>
      <c r="Z138" s="147">
        <f t="shared" si="15"/>
        <v>-0.25</v>
      </c>
      <c r="AA138" s="147">
        <f t="shared" ref="AA138:AA169" si="20">Z138-K138</f>
        <v>-0.26</v>
      </c>
      <c r="AB138" s="147"/>
      <c r="AC138" s="147">
        <v>1</v>
      </c>
      <c r="AD138" s="147"/>
      <c r="AE138" s="147"/>
      <c r="AF138" s="147"/>
      <c r="AG138" s="147"/>
      <c r="AH138" s="140">
        <v>1</v>
      </c>
      <c r="AI138" s="140">
        <v>0</v>
      </c>
      <c r="AJ138" s="140">
        <v>0</v>
      </c>
    </row>
    <row r="139" spans="1:38">
      <c r="A139" s="155" t="s">
        <v>416</v>
      </c>
      <c r="B139" s="140">
        <v>2</v>
      </c>
      <c r="C139" s="140" t="s">
        <v>417</v>
      </c>
      <c r="D139" s="140" t="s">
        <v>418</v>
      </c>
      <c r="E139" s="140">
        <v>27</v>
      </c>
      <c r="F139" s="140">
        <v>2</v>
      </c>
      <c r="G139" s="140">
        <v>20201030</v>
      </c>
      <c r="H139" s="156">
        <v>-4</v>
      </c>
      <c r="I139" s="147">
        <v>-0.25</v>
      </c>
      <c r="J139" s="159">
        <f t="shared" si="19"/>
        <v>-4.125</v>
      </c>
      <c r="K139" s="140">
        <v>-0.3</v>
      </c>
      <c r="L139" s="140">
        <v>21.5</v>
      </c>
      <c r="M139" s="140">
        <v>0.5</v>
      </c>
      <c r="N139" s="140">
        <v>0.5</v>
      </c>
      <c r="O139" s="146">
        <v>0</v>
      </c>
      <c r="P139" s="147">
        <v>-0.5</v>
      </c>
      <c r="Q139" s="147">
        <f t="shared" si="12"/>
        <v>-0.25</v>
      </c>
      <c r="R139" s="147">
        <f t="shared" si="18"/>
        <v>-4.9999999999999989E-2</v>
      </c>
      <c r="S139" s="150">
        <v>0.8</v>
      </c>
      <c r="T139" s="150">
        <v>1</v>
      </c>
      <c r="U139" s="147">
        <v>0.32</v>
      </c>
      <c r="V139" s="147">
        <v>0.5</v>
      </c>
      <c r="W139" s="148"/>
      <c r="X139" s="147">
        <v>0</v>
      </c>
      <c r="Y139" s="147">
        <v>-0.5</v>
      </c>
      <c r="Z139" s="147">
        <f t="shared" si="15"/>
        <v>-0.25</v>
      </c>
      <c r="AA139" s="147">
        <f t="shared" si="20"/>
        <v>4.9999999999999989E-2</v>
      </c>
      <c r="AB139" s="147"/>
      <c r="AC139" s="147">
        <v>1</v>
      </c>
      <c r="AD139" s="147"/>
      <c r="AE139" s="147"/>
      <c r="AF139" s="147"/>
      <c r="AG139" s="147"/>
      <c r="AH139" s="140">
        <v>1</v>
      </c>
      <c r="AI139" s="140">
        <v>0</v>
      </c>
      <c r="AJ139" s="140">
        <v>0</v>
      </c>
    </row>
    <row r="140" spans="1:38">
      <c r="A140" s="155" t="s">
        <v>419</v>
      </c>
      <c r="B140" s="140">
        <v>1</v>
      </c>
      <c r="C140" s="140" t="s">
        <v>417</v>
      </c>
      <c r="D140" s="140" t="s">
        <v>420</v>
      </c>
      <c r="E140" s="140">
        <v>70</v>
      </c>
      <c r="F140" s="140">
        <v>2</v>
      </c>
      <c r="G140" s="140">
        <v>20201022</v>
      </c>
      <c r="H140" s="156">
        <v>-1.5</v>
      </c>
      <c r="I140" s="147">
        <v>-1</v>
      </c>
      <c r="J140" s="159">
        <f t="shared" si="19"/>
        <v>-2</v>
      </c>
      <c r="K140" s="140">
        <v>-1.03</v>
      </c>
      <c r="L140" s="140">
        <v>18.5</v>
      </c>
      <c r="M140" s="140">
        <v>0.5</v>
      </c>
      <c r="N140" s="140">
        <v>0.5</v>
      </c>
      <c r="O140" s="146">
        <v>0.75</v>
      </c>
      <c r="P140" s="147">
        <v>-0.5</v>
      </c>
      <c r="Q140" s="147">
        <f t="shared" si="12"/>
        <v>0.5</v>
      </c>
      <c r="R140" s="147">
        <f t="shared" si="18"/>
        <v>-1.53</v>
      </c>
      <c r="S140" s="150">
        <v>0.8</v>
      </c>
      <c r="T140" s="150">
        <v>1</v>
      </c>
      <c r="U140" s="147">
        <v>0.25</v>
      </c>
      <c r="V140" s="147">
        <v>0.5</v>
      </c>
      <c r="W140" s="148"/>
      <c r="X140" s="147">
        <v>0.75</v>
      </c>
      <c r="Y140" s="147">
        <v>-1</v>
      </c>
      <c r="Z140" s="147">
        <f t="shared" si="15"/>
        <v>0.25</v>
      </c>
      <c r="AA140" s="147">
        <f t="shared" si="20"/>
        <v>1.28</v>
      </c>
      <c r="AB140" s="147"/>
      <c r="AC140" s="147">
        <v>1</v>
      </c>
      <c r="AD140" s="147"/>
      <c r="AE140" s="147"/>
      <c r="AF140" s="147"/>
      <c r="AG140" s="147"/>
      <c r="AH140" s="140">
        <v>1</v>
      </c>
      <c r="AI140" s="140">
        <v>0</v>
      </c>
      <c r="AJ140" s="140">
        <v>0</v>
      </c>
    </row>
    <row r="141" spans="1:38">
      <c r="A141" s="155" t="s">
        <v>419</v>
      </c>
      <c r="B141" s="140">
        <v>2</v>
      </c>
      <c r="C141" s="140" t="s">
        <v>417</v>
      </c>
      <c r="D141" s="140" t="s">
        <v>420</v>
      </c>
      <c r="E141" s="140">
        <v>70</v>
      </c>
      <c r="F141" s="140">
        <v>2</v>
      </c>
      <c r="G141" s="140">
        <v>20201023</v>
      </c>
      <c r="H141" s="156">
        <v>-0.5</v>
      </c>
      <c r="I141" s="147">
        <v>-1</v>
      </c>
      <c r="J141" s="159">
        <f t="shared" si="19"/>
        <v>-1</v>
      </c>
      <c r="K141" s="140">
        <v>-1.04</v>
      </c>
      <c r="L141" s="140">
        <v>20.5</v>
      </c>
      <c r="M141" s="140">
        <v>0.5</v>
      </c>
      <c r="N141" s="140">
        <v>0.5</v>
      </c>
      <c r="O141" s="146">
        <v>1</v>
      </c>
      <c r="P141" s="147">
        <v>-1.25</v>
      </c>
      <c r="Q141" s="147">
        <f t="shared" si="12"/>
        <v>0.375</v>
      </c>
      <c r="R141" s="147">
        <f t="shared" si="18"/>
        <v>-1.415</v>
      </c>
      <c r="S141" s="150">
        <v>0.8</v>
      </c>
      <c r="T141" s="150">
        <v>1</v>
      </c>
      <c r="U141" s="147">
        <v>0.32</v>
      </c>
      <c r="V141" s="147">
        <v>0.5</v>
      </c>
      <c r="W141" s="148"/>
      <c r="X141" s="147">
        <v>1</v>
      </c>
      <c r="Y141" s="147">
        <v>-1.25</v>
      </c>
      <c r="Z141" s="147">
        <f t="shared" si="15"/>
        <v>0.375</v>
      </c>
      <c r="AA141" s="147">
        <f t="shared" si="20"/>
        <v>1.415</v>
      </c>
      <c r="AB141" s="147"/>
      <c r="AC141" s="147">
        <v>1</v>
      </c>
      <c r="AD141" s="147"/>
      <c r="AE141" s="147"/>
      <c r="AF141" s="147"/>
      <c r="AG141" s="147"/>
      <c r="AH141" s="140">
        <v>1</v>
      </c>
      <c r="AI141" s="140">
        <v>0</v>
      </c>
      <c r="AJ141" s="140">
        <v>0</v>
      </c>
    </row>
    <row r="142" spans="1:38">
      <c r="A142" s="155" t="s">
        <v>421</v>
      </c>
      <c r="B142" s="140">
        <v>1</v>
      </c>
      <c r="C142" s="140" t="s">
        <v>417</v>
      </c>
      <c r="D142" s="140" t="s">
        <v>422</v>
      </c>
      <c r="E142" s="140">
        <v>65</v>
      </c>
      <c r="F142" s="140">
        <v>2</v>
      </c>
      <c r="G142" s="140">
        <v>20200911</v>
      </c>
      <c r="H142" s="156">
        <v>-6.25</v>
      </c>
      <c r="I142" s="147">
        <v>0</v>
      </c>
      <c r="J142" s="159">
        <f t="shared" si="19"/>
        <v>-6.25</v>
      </c>
      <c r="K142" s="140">
        <v>-0.88</v>
      </c>
      <c r="L142" s="140">
        <v>12</v>
      </c>
      <c r="M142" s="140">
        <v>0.63</v>
      </c>
      <c r="N142" s="140">
        <v>0.7</v>
      </c>
      <c r="O142" s="146">
        <v>1.5</v>
      </c>
      <c r="P142" s="147">
        <v>-2</v>
      </c>
      <c r="Q142" s="147">
        <f t="shared" si="12"/>
        <v>0.5</v>
      </c>
      <c r="R142" s="147">
        <f t="shared" si="18"/>
        <v>-1.38</v>
      </c>
      <c r="S142" s="150">
        <v>0.6</v>
      </c>
      <c r="T142" s="150">
        <v>1</v>
      </c>
      <c r="U142" s="147">
        <v>0.32</v>
      </c>
      <c r="V142" s="147">
        <v>0.5</v>
      </c>
      <c r="W142" s="148"/>
      <c r="X142" s="147">
        <v>1</v>
      </c>
      <c r="Y142" s="147">
        <v>-1.75</v>
      </c>
      <c r="Z142" s="147">
        <f t="shared" si="15"/>
        <v>0.125</v>
      </c>
      <c r="AA142" s="147">
        <f t="shared" si="20"/>
        <v>1.0049999999999999</v>
      </c>
      <c r="AB142" s="147">
        <v>0.5</v>
      </c>
      <c r="AC142" s="147">
        <v>1</v>
      </c>
      <c r="AD142" s="147"/>
      <c r="AE142" s="147"/>
      <c r="AF142" s="147"/>
      <c r="AG142" s="147"/>
      <c r="AH142" s="140">
        <v>0</v>
      </c>
      <c r="AI142" s="140">
        <v>0</v>
      </c>
      <c r="AJ142" s="140">
        <v>0</v>
      </c>
    </row>
    <row r="143" spans="1:38">
      <c r="A143" s="155" t="s">
        <v>421</v>
      </c>
      <c r="B143" s="140">
        <v>2</v>
      </c>
      <c r="C143" s="140" t="s">
        <v>417</v>
      </c>
      <c r="D143" s="140" t="s">
        <v>422</v>
      </c>
      <c r="E143" s="140">
        <v>65</v>
      </c>
      <c r="F143" s="140">
        <v>2</v>
      </c>
      <c r="G143" s="140">
        <v>20200918</v>
      </c>
      <c r="H143" s="156">
        <v>-4.5</v>
      </c>
      <c r="I143" s="147">
        <v>-0.5</v>
      </c>
      <c r="J143" s="159">
        <f t="shared" si="19"/>
        <v>-4.75</v>
      </c>
      <c r="K143" s="140">
        <v>-1</v>
      </c>
      <c r="L143" s="140">
        <v>14.5</v>
      </c>
      <c r="M143" s="140">
        <v>0.8</v>
      </c>
      <c r="N143" s="140">
        <v>0.8</v>
      </c>
      <c r="O143" s="146">
        <v>0</v>
      </c>
      <c r="P143" s="147">
        <v>0</v>
      </c>
      <c r="Q143" s="147">
        <f t="shared" ref="Q143:Q206" si="21">O143+P143/2</f>
        <v>0</v>
      </c>
      <c r="R143" s="147">
        <f t="shared" si="18"/>
        <v>-1</v>
      </c>
      <c r="S143" s="150">
        <v>0.9</v>
      </c>
      <c r="T143" s="150">
        <v>1</v>
      </c>
      <c r="U143" s="147">
        <v>0.4</v>
      </c>
      <c r="V143" s="147">
        <v>0.4</v>
      </c>
      <c r="W143" s="148"/>
      <c r="X143" s="147">
        <v>0.25</v>
      </c>
      <c r="Y143" s="147">
        <v>-0.25</v>
      </c>
      <c r="Z143" s="147">
        <f t="shared" si="15"/>
        <v>0.125</v>
      </c>
      <c r="AA143" s="147">
        <f t="shared" si="20"/>
        <v>1.125</v>
      </c>
      <c r="AB143" s="147"/>
      <c r="AC143" s="147">
        <v>1</v>
      </c>
      <c r="AD143" s="147"/>
      <c r="AE143" s="147"/>
      <c r="AF143" s="147"/>
      <c r="AG143" s="147"/>
      <c r="AH143" s="140">
        <v>0</v>
      </c>
      <c r="AI143" s="140">
        <v>0</v>
      </c>
      <c r="AJ143" s="140">
        <v>0</v>
      </c>
    </row>
    <row r="144" spans="1:38">
      <c r="A144" s="155" t="s">
        <v>423</v>
      </c>
      <c r="B144" s="140">
        <v>1</v>
      </c>
      <c r="C144" s="140" t="s">
        <v>417</v>
      </c>
      <c r="D144" s="140" t="s">
        <v>424</v>
      </c>
      <c r="E144" s="140">
        <v>64</v>
      </c>
      <c r="F144" s="140">
        <v>1</v>
      </c>
      <c r="G144" s="140">
        <v>20190508</v>
      </c>
      <c r="H144" s="156">
        <v>-0.75</v>
      </c>
      <c r="I144" s="147">
        <v>-0.75</v>
      </c>
      <c r="J144" s="159">
        <f t="shared" si="19"/>
        <v>-1.125</v>
      </c>
      <c r="K144" s="140">
        <v>-0.19</v>
      </c>
      <c r="L144" s="140">
        <v>17.5</v>
      </c>
      <c r="M144" s="140">
        <v>0.4</v>
      </c>
      <c r="N144" s="140">
        <v>0.5</v>
      </c>
      <c r="O144" s="146">
        <v>0</v>
      </c>
      <c r="P144" s="147">
        <v>0</v>
      </c>
      <c r="Q144" s="147">
        <f t="shared" si="21"/>
        <v>0</v>
      </c>
      <c r="R144" s="147">
        <f t="shared" si="18"/>
        <v>-0.19</v>
      </c>
      <c r="S144" s="150">
        <v>0.7</v>
      </c>
      <c r="T144" s="150">
        <v>1</v>
      </c>
      <c r="U144" s="147">
        <v>0.5</v>
      </c>
      <c r="V144" s="147">
        <v>0.4</v>
      </c>
      <c r="W144" s="148"/>
      <c r="X144" s="147">
        <v>0</v>
      </c>
      <c r="Y144" s="147">
        <v>0</v>
      </c>
      <c r="Z144" s="147">
        <f t="shared" si="15"/>
        <v>0</v>
      </c>
      <c r="AA144" s="147">
        <f t="shared" si="20"/>
        <v>0.19</v>
      </c>
      <c r="AB144" s="147"/>
      <c r="AC144" s="147">
        <v>1</v>
      </c>
      <c r="AD144" s="147"/>
      <c r="AE144" s="147"/>
      <c r="AF144" s="147"/>
      <c r="AG144" s="147"/>
      <c r="AH144" s="140">
        <v>0</v>
      </c>
      <c r="AI144" s="140">
        <v>0</v>
      </c>
      <c r="AJ144" s="140">
        <v>0</v>
      </c>
    </row>
    <row r="145" spans="1:36">
      <c r="A145" s="155" t="s">
        <v>425</v>
      </c>
      <c r="B145" s="140">
        <v>2</v>
      </c>
      <c r="C145" s="140" t="s">
        <v>417</v>
      </c>
      <c r="D145" s="140" t="s">
        <v>426</v>
      </c>
      <c r="E145" s="140">
        <v>76</v>
      </c>
      <c r="F145" s="140">
        <v>2</v>
      </c>
      <c r="G145" s="140">
        <v>20201102</v>
      </c>
      <c r="H145" s="156">
        <v>-2</v>
      </c>
      <c r="I145" s="147">
        <v>-1</v>
      </c>
      <c r="J145" s="159">
        <f t="shared" si="19"/>
        <v>-2.5</v>
      </c>
      <c r="K145" s="140">
        <v>-0.81</v>
      </c>
      <c r="L145" s="140">
        <v>21.5</v>
      </c>
      <c r="M145" s="140">
        <v>0.1</v>
      </c>
      <c r="N145" s="140">
        <v>0.1</v>
      </c>
      <c r="O145" s="146">
        <v>1</v>
      </c>
      <c r="P145" s="147">
        <v>-1</v>
      </c>
      <c r="Q145" s="147">
        <f t="shared" si="21"/>
        <v>0.5</v>
      </c>
      <c r="R145" s="147">
        <f t="shared" si="18"/>
        <v>-1.31</v>
      </c>
      <c r="S145" s="150">
        <v>0.8</v>
      </c>
      <c r="T145" s="150">
        <v>1</v>
      </c>
      <c r="U145" s="147">
        <v>0.32</v>
      </c>
      <c r="V145" s="147">
        <v>0.4</v>
      </c>
      <c r="W145" s="148"/>
      <c r="X145" s="147">
        <v>1</v>
      </c>
      <c r="Y145" s="147">
        <v>-1</v>
      </c>
      <c r="Z145" s="147">
        <f t="shared" si="15"/>
        <v>0.5</v>
      </c>
      <c r="AA145" s="147">
        <f t="shared" si="20"/>
        <v>1.31</v>
      </c>
      <c r="AB145" s="147"/>
      <c r="AC145" s="147">
        <v>1</v>
      </c>
      <c r="AD145" s="147"/>
      <c r="AE145" s="147"/>
      <c r="AF145" s="147"/>
      <c r="AG145" s="147"/>
      <c r="AH145" s="140">
        <v>0</v>
      </c>
      <c r="AI145" s="140">
        <v>0</v>
      </c>
      <c r="AJ145" s="140">
        <v>0</v>
      </c>
    </row>
    <row r="146" spans="1:36">
      <c r="A146" s="155" t="s">
        <v>200</v>
      </c>
      <c r="B146" s="140">
        <v>2</v>
      </c>
      <c r="C146" s="140" t="s">
        <v>417</v>
      </c>
      <c r="D146" s="140" t="s">
        <v>427</v>
      </c>
      <c r="E146" s="140">
        <v>64</v>
      </c>
      <c r="F146" s="140">
        <v>2</v>
      </c>
      <c r="G146" s="140">
        <v>20200827</v>
      </c>
      <c r="H146" s="156">
        <v>-5</v>
      </c>
      <c r="I146" s="147">
        <v>-1</v>
      </c>
      <c r="J146" s="140">
        <f t="shared" si="19"/>
        <v>-5.5</v>
      </c>
      <c r="K146" s="140">
        <v>-0.66</v>
      </c>
      <c r="L146" s="140">
        <v>12.5</v>
      </c>
      <c r="M146" s="140">
        <v>0.8</v>
      </c>
      <c r="N146" s="140">
        <v>0.8</v>
      </c>
      <c r="O146" s="146">
        <v>0.75</v>
      </c>
      <c r="P146" s="147">
        <v>-0.75</v>
      </c>
      <c r="Q146" s="147">
        <f t="shared" si="21"/>
        <v>0.375</v>
      </c>
      <c r="R146" s="147">
        <f t="shared" si="18"/>
        <v>-1.0350000000000001</v>
      </c>
      <c r="S146" s="150">
        <v>1</v>
      </c>
      <c r="T146" s="150">
        <v>1</v>
      </c>
      <c r="U146" s="147">
        <v>0.25</v>
      </c>
      <c r="V146" s="147">
        <v>0.5</v>
      </c>
      <c r="W146" s="148"/>
      <c r="X146" s="147">
        <v>0.25</v>
      </c>
      <c r="Y146" s="147">
        <v>-0.25</v>
      </c>
      <c r="Z146" s="147">
        <f t="shared" si="15"/>
        <v>0.125</v>
      </c>
      <c r="AA146" s="147">
        <f t="shared" si="20"/>
        <v>0.78500000000000003</v>
      </c>
      <c r="AB146" s="147"/>
      <c r="AC146" s="147">
        <v>1</v>
      </c>
      <c r="AD146" s="147"/>
      <c r="AE146" s="147"/>
      <c r="AF146" s="147"/>
      <c r="AG146" s="147"/>
      <c r="AH146" s="140">
        <v>0</v>
      </c>
      <c r="AI146" s="140">
        <v>0</v>
      </c>
      <c r="AJ146" s="140">
        <v>0</v>
      </c>
    </row>
    <row r="147" spans="1:36">
      <c r="A147" s="155" t="s">
        <v>200</v>
      </c>
      <c r="B147" s="140">
        <v>1</v>
      </c>
      <c r="C147" s="140" t="s">
        <v>417</v>
      </c>
      <c r="D147" s="140" t="s">
        <v>427</v>
      </c>
      <c r="E147" s="140">
        <v>64</v>
      </c>
      <c r="F147" s="140">
        <v>2</v>
      </c>
      <c r="G147" s="140">
        <v>20200820</v>
      </c>
      <c r="H147" s="156">
        <v>-9</v>
      </c>
      <c r="I147" s="147">
        <v>-1</v>
      </c>
      <c r="J147" s="140">
        <f t="shared" si="19"/>
        <v>-9.5</v>
      </c>
      <c r="K147" s="140">
        <v>-0.66</v>
      </c>
      <c r="L147" s="140">
        <v>11.5</v>
      </c>
      <c r="M147" s="140">
        <v>0.63</v>
      </c>
      <c r="N147" s="140">
        <v>0.7</v>
      </c>
      <c r="O147" s="146">
        <v>0</v>
      </c>
      <c r="P147" s="147">
        <v>-0.5</v>
      </c>
      <c r="Q147" s="147">
        <f t="shared" si="21"/>
        <v>-0.25</v>
      </c>
      <c r="R147" s="147">
        <f t="shared" si="18"/>
        <v>-0.41000000000000003</v>
      </c>
      <c r="S147" s="150">
        <v>0.8</v>
      </c>
      <c r="T147" s="150">
        <v>1</v>
      </c>
      <c r="U147" s="147">
        <v>0.4</v>
      </c>
      <c r="V147" s="147">
        <v>0.63</v>
      </c>
      <c r="W147" s="148"/>
      <c r="X147" s="147">
        <v>0.25</v>
      </c>
      <c r="Y147" s="147">
        <v>-0.5</v>
      </c>
      <c r="Z147" s="147">
        <f t="shared" si="15"/>
        <v>0</v>
      </c>
      <c r="AA147" s="147">
        <f t="shared" si="20"/>
        <v>0.66</v>
      </c>
      <c r="AB147" s="147">
        <v>0.9</v>
      </c>
      <c r="AC147" s="147">
        <v>0.9</v>
      </c>
      <c r="AD147" s="147"/>
      <c r="AE147" s="147"/>
      <c r="AF147" s="147"/>
      <c r="AG147" s="147"/>
      <c r="AH147" s="140">
        <v>0</v>
      </c>
      <c r="AI147" s="140">
        <v>0</v>
      </c>
      <c r="AJ147" s="140">
        <v>0</v>
      </c>
    </row>
    <row r="148" spans="1:36">
      <c r="A148" s="160">
        <v>70617380</v>
      </c>
      <c r="B148" s="145">
        <v>1</v>
      </c>
      <c r="C148" s="140" t="s">
        <v>417</v>
      </c>
      <c r="D148" s="158" t="s">
        <v>428</v>
      </c>
      <c r="E148" s="158">
        <v>60</v>
      </c>
      <c r="F148" s="158">
        <v>1</v>
      </c>
      <c r="G148" s="158">
        <v>20200723</v>
      </c>
      <c r="H148" s="156">
        <v>1.75</v>
      </c>
      <c r="I148" s="147">
        <v>0.25</v>
      </c>
      <c r="J148" s="159">
        <f t="shared" si="19"/>
        <v>1.875</v>
      </c>
      <c r="K148" s="147">
        <v>-0.41</v>
      </c>
      <c r="L148" s="140">
        <v>20.5</v>
      </c>
      <c r="M148" s="140"/>
      <c r="N148" s="140" t="s">
        <v>429</v>
      </c>
      <c r="O148" s="146">
        <v>0.5</v>
      </c>
      <c r="P148" s="147">
        <v>-0.5</v>
      </c>
      <c r="Q148" s="147">
        <f t="shared" si="21"/>
        <v>0.25</v>
      </c>
      <c r="R148" s="147">
        <f t="shared" si="18"/>
        <v>-0.65999999999999992</v>
      </c>
      <c r="S148" s="150">
        <v>0.7</v>
      </c>
      <c r="T148" s="150">
        <v>0.8</v>
      </c>
      <c r="U148" s="147">
        <v>0.16</v>
      </c>
      <c r="V148" s="147">
        <v>0.5</v>
      </c>
      <c r="W148" s="148"/>
      <c r="X148" s="147">
        <v>0.25</v>
      </c>
      <c r="Y148" s="147">
        <v>-1</v>
      </c>
      <c r="Z148" s="147">
        <f t="shared" si="15"/>
        <v>-0.25</v>
      </c>
      <c r="AA148" s="147">
        <f t="shared" si="20"/>
        <v>0.15999999999999998</v>
      </c>
      <c r="AB148" s="147">
        <v>0.6</v>
      </c>
      <c r="AC148" s="147">
        <v>0.8</v>
      </c>
      <c r="AD148" s="147"/>
      <c r="AE148" s="147"/>
      <c r="AF148" s="147"/>
      <c r="AG148" s="147"/>
      <c r="AH148" s="140">
        <v>0</v>
      </c>
      <c r="AI148" s="140">
        <v>1</v>
      </c>
      <c r="AJ148" s="140">
        <v>0</v>
      </c>
    </row>
    <row r="149" spans="1:36">
      <c r="A149" s="160">
        <v>70617380</v>
      </c>
      <c r="B149" s="145">
        <v>2</v>
      </c>
      <c r="C149" s="140" t="s">
        <v>417</v>
      </c>
      <c r="D149" s="158" t="s">
        <v>428</v>
      </c>
      <c r="E149" s="158">
        <v>60</v>
      </c>
      <c r="F149" s="158">
        <v>1</v>
      </c>
      <c r="G149" s="158">
        <v>20200730</v>
      </c>
      <c r="H149" s="156">
        <v>2.75</v>
      </c>
      <c r="I149" s="147">
        <v>1</v>
      </c>
      <c r="J149" s="159">
        <f t="shared" si="19"/>
        <v>3.25</v>
      </c>
      <c r="K149" s="147">
        <v>-0.81</v>
      </c>
      <c r="L149" s="140">
        <v>21.5</v>
      </c>
      <c r="M149" s="140"/>
      <c r="N149" s="140" t="s">
        <v>407</v>
      </c>
      <c r="O149" s="146">
        <v>0</v>
      </c>
      <c r="P149" s="147">
        <v>-0.5</v>
      </c>
      <c r="Q149" s="147">
        <f t="shared" si="21"/>
        <v>-0.25</v>
      </c>
      <c r="R149" s="147">
        <f t="shared" si="18"/>
        <v>-0.56000000000000005</v>
      </c>
      <c r="S149" s="150">
        <v>0.7</v>
      </c>
      <c r="T149" s="150">
        <v>0.8</v>
      </c>
      <c r="U149" s="147">
        <v>0.32</v>
      </c>
      <c r="V149" s="147">
        <v>0.5</v>
      </c>
      <c r="W149" s="148"/>
      <c r="X149" s="147">
        <v>0</v>
      </c>
      <c r="Y149" s="147">
        <v>-1</v>
      </c>
      <c r="Z149" s="147">
        <f t="shared" si="15"/>
        <v>-0.5</v>
      </c>
      <c r="AA149" s="147">
        <f t="shared" si="20"/>
        <v>0.31000000000000005</v>
      </c>
      <c r="AB149" s="147">
        <v>0.5</v>
      </c>
      <c r="AC149" s="147">
        <v>0.8</v>
      </c>
      <c r="AD149" s="147"/>
      <c r="AE149" s="147"/>
      <c r="AF149" s="147"/>
      <c r="AG149" s="147"/>
      <c r="AH149" s="140">
        <v>0</v>
      </c>
      <c r="AI149" s="140">
        <v>1</v>
      </c>
      <c r="AJ149" s="140">
        <v>0</v>
      </c>
    </row>
    <row r="150" spans="1:36">
      <c r="A150" s="160">
        <v>70485103</v>
      </c>
      <c r="B150" s="145">
        <v>1</v>
      </c>
      <c r="C150" s="140" t="s">
        <v>417</v>
      </c>
      <c r="D150" s="158" t="s">
        <v>430</v>
      </c>
      <c r="E150" s="158">
        <v>39</v>
      </c>
      <c r="F150" s="158">
        <v>1</v>
      </c>
      <c r="G150" s="158">
        <v>20200512</v>
      </c>
      <c r="H150" s="156">
        <v>-0.5</v>
      </c>
      <c r="I150" s="147">
        <v>-0.5</v>
      </c>
      <c r="J150" s="159">
        <f t="shared" si="19"/>
        <v>-0.75</v>
      </c>
      <c r="K150" s="147">
        <v>-0.64</v>
      </c>
      <c r="L150" s="140">
        <v>20</v>
      </c>
      <c r="M150" s="140"/>
      <c r="N150" s="140" t="s">
        <v>321</v>
      </c>
      <c r="O150" s="146">
        <v>0.25</v>
      </c>
      <c r="P150" s="147">
        <v>-0.75</v>
      </c>
      <c r="Q150" s="147">
        <f t="shared" si="21"/>
        <v>-0.125</v>
      </c>
      <c r="R150" s="147">
        <f t="shared" si="18"/>
        <v>-0.51500000000000001</v>
      </c>
      <c r="S150" s="150">
        <v>0.6</v>
      </c>
      <c r="T150" s="150">
        <v>0.7</v>
      </c>
      <c r="U150" s="147">
        <v>0.25</v>
      </c>
      <c r="V150" s="147">
        <v>0.5</v>
      </c>
      <c r="W150" s="148"/>
      <c r="X150" s="147">
        <v>0.25</v>
      </c>
      <c r="Y150" s="147">
        <v>-1</v>
      </c>
      <c r="Z150" s="147">
        <f t="shared" si="15"/>
        <v>-0.25</v>
      </c>
      <c r="AA150" s="147">
        <f t="shared" si="20"/>
        <v>0.39</v>
      </c>
      <c r="AB150" s="147"/>
      <c r="AC150" s="147">
        <v>0.6</v>
      </c>
      <c r="AD150" s="147"/>
      <c r="AE150" s="147"/>
      <c r="AF150" s="147"/>
      <c r="AG150" s="147"/>
      <c r="AH150" s="140">
        <v>0</v>
      </c>
      <c r="AI150" s="140">
        <v>0</v>
      </c>
      <c r="AJ150" s="140">
        <v>0</v>
      </c>
    </row>
    <row r="151" spans="1:36">
      <c r="A151" s="155">
        <v>70482097</v>
      </c>
      <c r="B151" s="140">
        <v>1</v>
      </c>
      <c r="C151" s="140" t="s">
        <v>417</v>
      </c>
      <c r="D151" s="140" t="s">
        <v>431</v>
      </c>
      <c r="E151" s="140">
        <v>64</v>
      </c>
      <c r="F151" s="140">
        <v>1</v>
      </c>
      <c r="G151" s="140">
        <v>20200824</v>
      </c>
      <c r="H151" s="156">
        <v>3</v>
      </c>
      <c r="I151" s="147">
        <v>-1</v>
      </c>
      <c r="J151" s="159">
        <f t="shared" si="19"/>
        <v>2.5</v>
      </c>
      <c r="K151" s="140">
        <v>-0.24</v>
      </c>
      <c r="L151" s="140">
        <v>24</v>
      </c>
      <c r="M151" s="140">
        <v>0.4</v>
      </c>
      <c r="N151" s="140">
        <v>0.6</v>
      </c>
      <c r="O151" s="146">
        <v>0.5</v>
      </c>
      <c r="P151" s="147">
        <v>-0.5</v>
      </c>
      <c r="Q151" s="147">
        <f t="shared" si="21"/>
        <v>0.25</v>
      </c>
      <c r="R151" s="147">
        <f t="shared" si="18"/>
        <v>-0.49</v>
      </c>
      <c r="S151" s="150">
        <v>0.6</v>
      </c>
      <c r="T151" s="150">
        <v>0.7</v>
      </c>
      <c r="U151" s="147">
        <v>0.32</v>
      </c>
      <c r="V151" s="147">
        <v>0.4</v>
      </c>
      <c r="W151" s="148"/>
      <c r="X151" s="147">
        <v>0.5</v>
      </c>
      <c r="Y151" s="147">
        <v>-0.5</v>
      </c>
      <c r="Z151" s="147">
        <f t="shared" si="15"/>
        <v>0.25</v>
      </c>
      <c r="AA151" s="147">
        <f t="shared" si="20"/>
        <v>0.49</v>
      </c>
      <c r="AB151" s="147">
        <v>0.5</v>
      </c>
      <c r="AC151" s="147">
        <v>0.6</v>
      </c>
      <c r="AD151" s="147"/>
      <c r="AE151" s="147"/>
      <c r="AF151" s="147"/>
      <c r="AG151" s="147"/>
      <c r="AH151" s="140">
        <v>0</v>
      </c>
      <c r="AI151" s="140">
        <v>0</v>
      </c>
      <c r="AJ151" s="140">
        <v>0</v>
      </c>
    </row>
    <row r="152" spans="1:36">
      <c r="A152" s="155">
        <v>70482097</v>
      </c>
      <c r="B152" s="140">
        <v>2</v>
      </c>
      <c r="C152" s="140" t="s">
        <v>417</v>
      </c>
      <c r="D152" s="140" t="s">
        <v>431</v>
      </c>
      <c r="E152" s="140">
        <v>64</v>
      </c>
      <c r="F152" s="140">
        <v>2</v>
      </c>
      <c r="G152" s="140">
        <v>20200831</v>
      </c>
      <c r="H152" s="156">
        <v>3.75</v>
      </c>
      <c r="I152" s="147">
        <v>-1.5</v>
      </c>
      <c r="J152" s="159">
        <f t="shared" si="19"/>
        <v>3</v>
      </c>
      <c r="K152" s="140">
        <v>-0.92</v>
      </c>
      <c r="L152" s="140">
        <v>25</v>
      </c>
      <c r="M152" s="140">
        <v>0.6</v>
      </c>
      <c r="N152" s="140">
        <v>0.8</v>
      </c>
      <c r="O152" s="146">
        <v>1</v>
      </c>
      <c r="P152" s="147">
        <v>-1</v>
      </c>
      <c r="Q152" s="147">
        <f t="shared" si="21"/>
        <v>0.5</v>
      </c>
      <c r="R152" s="147">
        <f t="shared" si="18"/>
        <v>-1.42</v>
      </c>
      <c r="S152" s="150">
        <v>1</v>
      </c>
      <c r="T152" s="150">
        <v>1</v>
      </c>
      <c r="U152" s="147">
        <v>0.5</v>
      </c>
      <c r="V152" s="147">
        <v>0.63</v>
      </c>
      <c r="W152" s="148"/>
      <c r="X152" s="147">
        <v>0.5</v>
      </c>
      <c r="Y152" s="147">
        <v>-0.75</v>
      </c>
      <c r="Z152" s="147">
        <f t="shared" si="15"/>
        <v>0.125</v>
      </c>
      <c r="AA152" s="147">
        <f t="shared" si="20"/>
        <v>1.0449999999999999</v>
      </c>
      <c r="AB152" s="147">
        <v>1</v>
      </c>
      <c r="AC152" s="147">
        <v>1</v>
      </c>
      <c r="AD152" s="147"/>
      <c r="AE152" s="147"/>
      <c r="AF152" s="147"/>
      <c r="AG152" s="147"/>
      <c r="AH152" s="140">
        <v>0</v>
      </c>
      <c r="AI152" s="140">
        <v>0</v>
      </c>
      <c r="AJ152" s="140">
        <v>0</v>
      </c>
    </row>
    <row r="153" spans="1:36">
      <c r="A153" s="160">
        <v>70332453</v>
      </c>
      <c r="B153" s="145">
        <v>1</v>
      </c>
      <c r="C153" s="140" t="s">
        <v>417</v>
      </c>
      <c r="D153" s="158" t="s">
        <v>432</v>
      </c>
      <c r="E153" s="158">
        <v>63</v>
      </c>
      <c r="F153" s="158">
        <v>1</v>
      </c>
      <c r="G153" s="158">
        <v>20190528</v>
      </c>
      <c r="H153" s="156">
        <v>0</v>
      </c>
      <c r="I153" s="147">
        <v>-0.5</v>
      </c>
      <c r="J153" s="159">
        <f t="shared" si="19"/>
        <v>-0.25</v>
      </c>
      <c r="K153" s="147">
        <v>-0.2</v>
      </c>
      <c r="L153" s="140">
        <v>20</v>
      </c>
      <c r="M153" s="140">
        <v>0.8</v>
      </c>
      <c r="N153" s="140">
        <v>0.8</v>
      </c>
      <c r="O153" s="146">
        <v>0</v>
      </c>
      <c r="P153" s="147">
        <v>0</v>
      </c>
      <c r="Q153" s="147">
        <f t="shared" si="21"/>
        <v>0</v>
      </c>
      <c r="R153" s="147">
        <f t="shared" si="18"/>
        <v>-0.2</v>
      </c>
      <c r="S153" s="150">
        <v>0.8</v>
      </c>
      <c r="T153" s="150">
        <v>0.8</v>
      </c>
      <c r="U153" s="147">
        <v>0.32</v>
      </c>
      <c r="V153" s="147">
        <v>0.5</v>
      </c>
      <c r="W153" s="148"/>
      <c r="X153" s="147">
        <v>0.25</v>
      </c>
      <c r="Y153" s="147">
        <v>-0.25</v>
      </c>
      <c r="Z153" s="147">
        <f t="shared" ref="Z153:Z169" si="22">X153+Y153/2</f>
        <v>0.125</v>
      </c>
      <c r="AA153" s="147">
        <f t="shared" si="20"/>
        <v>0.32500000000000001</v>
      </c>
      <c r="AB153" s="147">
        <v>0.8</v>
      </c>
      <c r="AC153" s="147">
        <v>1</v>
      </c>
      <c r="AD153" s="147"/>
      <c r="AE153" s="147"/>
      <c r="AF153" s="147"/>
      <c r="AG153" s="147"/>
      <c r="AH153" s="140">
        <v>0</v>
      </c>
      <c r="AI153" s="140">
        <v>0</v>
      </c>
      <c r="AJ153" s="140">
        <v>0</v>
      </c>
    </row>
    <row r="154" spans="1:36">
      <c r="A154" s="160">
        <v>70332453</v>
      </c>
      <c r="B154" s="145">
        <v>2</v>
      </c>
      <c r="C154" s="140" t="s">
        <v>417</v>
      </c>
      <c r="D154" s="158" t="s">
        <v>432</v>
      </c>
      <c r="E154" s="158">
        <v>63</v>
      </c>
      <c r="F154" s="158">
        <v>1</v>
      </c>
      <c r="G154" s="158">
        <v>20200225</v>
      </c>
      <c r="H154" s="156">
        <v>0.5</v>
      </c>
      <c r="I154" s="147">
        <v>-0.5</v>
      </c>
      <c r="J154" s="159">
        <f t="shared" si="19"/>
        <v>0.25</v>
      </c>
      <c r="K154" s="147">
        <v>-0.53</v>
      </c>
      <c r="L154" s="140">
        <v>21.5</v>
      </c>
      <c r="M154" s="140">
        <v>0.63</v>
      </c>
      <c r="N154" s="140">
        <v>1</v>
      </c>
      <c r="O154" s="146">
        <v>0</v>
      </c>
      <c r="P154" s="147">
        <v>0</v>
      </c>
      <c r="Q154" s="147">
        <f t="shared" si="21"/>
        <v>0</v>
      </c>
      <c r="R154" s="147">
        <f t="shared" si="18"/>
        <v>-0.53</v>
      </c>
      <c r="S154" s="150">
        <v>1</v>
      </c>
      <c r="T154" s="150">
        <v>1</v>
      </c>
      <c r="U154" s="147">
        <v>0.25</v>
      </c>
      <c r="V154" s="147">
        <v>0.5</v>
      </c>
      <c r="W154" s="148"/>
      <c r="X154" s="147">
        <v>0</v>
      </c>
      <c r="Y154" s="147">
        <v>0</v>
      </c>
      <c r="Z154" s="147">
        <f t="shared" si="22"/>
        <v>0</v>
      </c>
      <c r="AA154" s="147">
        <f t="shared" si="20"/>
        <v>0.53</v>
      </c>
      <c r="AB154" s="147"/>
      <c r="AC154" s="147">
        <v>1</v>
      </c>
      <c r="AD154" s="147"/>
      <c r="AE154" s="147"/>
      <c r="AF154" s="147"/>
      <c r="AG154" s="147"/>
      <c r="AH154" s="140">
        <v>0</v>
      </c>
      <c r="AI154" s="140">
        <v>0</v>
      </c>
      <c r="AJ154" s="140">
        <v>0</v>
      </c>
    </row>
    <row r="155" spans="1:36">
      <c r="A155" s="155">
        <v>50853343</v>
      </c>
      <c r="B155" s="145">
        <v>2</v>
      </c>
      <c r="C155" s="140" t="s">
        <v>417</v>
      </c>
      <c r="D155" s="140" t="s">
        <v>433</v>
      </c>
      <c r="E155" s="140">
        <v>67</v>
      </c>
      <c r="F155" s="140">
        <v>2</v>
      </c>
      <c r="G155" s="140">
        <v>20201008</v>
      </c>
      <c r="H155" s="156">
        <v>0.5</v>
      </c>
      <c r="I155" s="147">
        <v>-4.25</v>
      </c>
      <c r="J155" s="159">
        <f t="shared" si="19"/>
        <v>-1.625</v>
      </c>
      <c r="K155" s="140">
        <v>-0.67</v>
      </c>
      <c r="L155" s="140">
        <v>20</v>
      </c>
      <c r="M155" s="140">
        <v>0.2</v>
      </c>
      <c r="N155" s="140">
        <v>0.8</v>
      </c>
      <c r="O155" s="146">
        <v>0</v>
      </c>
      <c r="P155" s="147">
        <v>-0.5</v>
      </c>
      <c r="Q155" s="147">
        <f t="shared" si="21"/>
        <v>-0.25</v>
      </c>
      <c r="R155" s="147">
        <f t="shared" si="18"/>
        <v>-0.42000000000000004</v>
      </c>
      <c r="S155" s="150">
        <v>0.3</v>
      </c>
      <c r="T155" s="150">
        <v>0.6</v>
      </c>
      <c r="U155" s="147">
        <v>0.4</v>
      </c>
      <c r="V155" s="147">
        <v>0.25</v>
      </c>
      <c r="W155" s="148"/>
      <c r="X155" s="147">
        <v>0</v>
      </c>
      <c r="Y155" s="147">
        <v>-0.5</v>
      </c>
      <c r="Z155" s="147">
        <f t="shared" si="22"/>
        <v>-0.25</v>
      </c>
      <c r="AA155" s="147">
        <f t="shared" si="20"/>
        <v>0.42000000000000004</v>
      </c>
      <c r="AB155" s="147">
        <v>0.3</v>
      </c>
      <c r="AC155" s="147">
        <v>0.5</v>
      </c>
      <c r="AD155" s="147"/>
      <c r="AE155" s="147"/>
      <c r="AF155" s="147"/>
      <c r="AG155" s="147"/>
      <c r="AH155" s="140">
        <v>0</v>
      </c>
      <c r="AI155" s="140">
        <v>0</v>
      </c>
      <c r="AJ155" s="140">
        <v>0</v>
      </c>
    </row>
    <row r="156" spans="1:36">
      <c r="A156" s="155">
        <v>50851971</v>
      </c>
      <c r="B156" s="140">
        <v>1</v>
      </c>
      <c r="C156" s="140" t="s">
        <v>417</v>
      </c>
      <c r="D156" s="140" t="s">
        <v>434</v>
      </c>
      <c r="E156" s="140">
        <v>69</v>
      </c>
      <c r="F156" s="140">
        <v>1</v>
      </c>
      <c r="G156" s="140">
        <v>20200917</v>
      </c>
      <c r="H156" s="156">
        <v>-0.5</v>
      </c>
      <c r="I156" s="147">
        <v>-1</v>
      </c>
      <c r="J156" s="159">
        <f t="shared" si="19"/>
        <v>-1</v>
      </c>
      <c r="K156" s="140">
        <v>-0.55000000000000004</v>
      </c>
      <c r="L156" s="140">
        <v>21</v>
      </c>
      <c r="M156" s="140">
        <v>0.4</v>
      </c>
      <c r="N156" s="140" t="s">
        <v>407</v>
      </c>
      <c r="O156" s="146">
        <v>-0.5</v>
      </c>
      <c r="P156" s="147">
        <v>0</v>
      </c>
      <c r="Q156" s="147">
        <f t="shared" si="21"/>
        <v>-0.5</v>
      </c>
      <c r="R156" s="147">
        <f t="shared" si="18"/>
        <v>-5.0000000000000044E-2</v>
      </c>
      <c r="S156" s="150">
        <v>0.3</v>
      </c>
      <c r="T156" s="150">
        <v>0.4</v>
      </c>
      <c r="U156" s="147">
        <v>0.125</v>
      </c>
      <c r="V156" s="147">
        <v>0.2</v>
      </c>
      <c r="W156" s="148"/>
      <c r="X156" s="147"/>
      <c r="Y156" s="147"/>
      <c r="Z156" s="147">
        <f t="shared" si="22"/>
        <v>0</v>
      </c>
      <c r="AA156" s="147">
        <f t="shared" si="20"/>
        <v>0.55000000000000004</v>
      </c>
      <c r="AB156" s="147"/>
      <c r="AC156" s="147"/>
      <c r="AD156" s="147"/>
      <c r="AE156" s="147"/>
      <c r="AF156" s="147"/>
      <c r="AG156" s="147"/>
      <c r="AH156" s="140">
        <v>0</v>
      </c>
      <c r="AI156" s="140">
        <v>0</v>
      </c>
      <c r="AJ156" s="140">
        <v>0</v>
      </c>
    </row>
    <row r="157" spans="1:36">
      <c r="A157" s="155">
        <v>50851971</v>
      </c>
      <c r="B157" s="140">
        <v>2</v>
      </c>
      <c r="C157" s="140" t="s">
        <v>417</v>
      </c>
      <c r="D157" s="140" t="s">
        <v>434</v>
      </c>
      <c r="E157" s="140">
        <v>69</v>
      </c>
      <c r="F157" s="140">
        <v>1</v>
      </c>
      <c r="G157" s="140">
        <v>20200918</v>
      </c>
      <c r="H157" s="156">
        <v>0</v>
      </c>
      <c r="I157" s="147">
        <v>-1.5</v>
      </c>
      <c r="J157" s="159">
        <f t="shared" si="19"/>
        <v>-0.75</v>
      </c>
      <c r="K157" s="140">
        <v>-0.74</v>
      </c>
      <c r="L157" s="140">
        <v>20.5</v>
      </c>
      <c r="M157" s="140">
        <v>0.8</v>
      </c>
      <c r="N157" s="140" t="s">
        <v>313</v>
      </c>
      <c r="O157" s="146">
        <v>0</v>
      </c>
      <c r="P157" s="147">
        <v>0</v>
      </c>
      <c r="Q157" s="147">
        <f t="shared" si="21"/>
        <v>0</v>
      </c>
      <c r="R157" s="147">
        <f t="shared" si="18"/>
        <v>-0.74</v>
      </c>
      <c r="S157" s="150">
        <v>0.7</v>
      </c>
      <c r="T157" s="150">
        <v>0.8</v>
      </c>
      <c r="U157" s="147">
        <v>0.4</v>
      </c>
      <c r="V157" s="147">
        <v>0.5</v>
      </c>
      <c r="W157" s="148"/>
      <c r="X157" s="147">
        <v>-0.5</v>
      </c>
      <c r="Y157" s="147">
        <v>0</v>
      </c>
      <c r="Z157" s="147">
        <f t="shared" si="22"/>
        <v>-0.5</v>
      </c>
      <c r="AA157" s="147">
        <f t="shared" si="20"/>
        <v>0.24</v>
      </c>
      <c r="AB157" s="147">
        <v>0.6</v>
      </c>
      <c r="AC157" s="147">
        <v>0.8</v>
      </c>
      <c r="AD157" s="147"/>
      <c r="AE157" s="147"/>
      <c r="AF157" s="147"/>
      <c r="AG157" s="147"/>
      <c r="AH157" s="140">
        <v>0</v>
      </c>
      <c r="AI157" s="140">
        <v>0</v>
      </c>
      <c r="AJ157" s="140">
        <v>0</v>
      </c>
    </row>
    <row r="158" spans="1:36">
      <c r="A158" s="155">
        <v>50851969</v>
      </c>
      <c r="B158" s="140">
        <v>1</v>
      </c>
      <c r="C158" s="140" t="s">
        <v>417</v>
      </c>
      <c r="D158" s="140" t="s">
        <v>435</v>
      </c>
      <c r="E158" s="140">
        <v>68</v>
      </c>
      <c r="F158" s="140">
        <v>2</v>
      </c>
      <c r="G158" s="140">
        <v>20200917</v>
      </c>
      <c r="H158" s="156">
        <v>3.75</v>
      </c>
      <c r="I158" s="147">
        <v>-1.5</v>
      </c>
      <c r="J158" s="159">
        <f t="shared" si="19"/>
        <v>3</v>
      </c>
      <c r="K158" s="140">
        <v>-0.9</v>
      </c>
      <c r="L158" s="140">
        <v>27.5</v>
      </c>
      <c r="M158" s="140">
        <v>0.25</v>
      </c>
      <c r="N158" s="140">
        <v>0.8</v>
      </c>
      <c r="O158" s="146">
        <v>0.75</v>
      </c>
      <c r="P158" s="147">
        <v>-0.75</v>
      </c>
      <c r="Q158" s="147">
        <f t="shared" si="21"/>
        <v>0.375</v>
      </c>
      <c r="R158" s="147">
        <f t="shared" si="18"/>
        <v>-1.2749999999999999</v>
      </c>
      <c r="S158" s="150">
        <v>0.8</v>
      </c>
      <c r="T158" s="150">
        <v>1</v>
      </c>
      <c r="U158" s="147">
        <v>0.32</v>
      </c>
      <c r="V158" s="147">
        <v>0.4</v>
      </c>
      <c r="W158" s="148"/>
      <c r="X158" s="147">
        <v>0.5</v>
      </c>
      <c r="Y158" s="147">
        <v>-0.5</v>
      </c>
      <c r="Z158" s="147">
        <f t="shared" si="22"/>
        <v>0.25</v>
      </c>
      <c r="AA158" s="147">
        <f t="shared" si="20"/>
        <v>1.1499999999999999</v>
      </c>
      <c r="AB158" s="147">
        <v>0.8</v>
      </c>
      <c r="AC158" s="147">
        <v>0.9</v>
      </c>
      <c r="AD158" s="147"/>
      <c r="AE158" s="147"/>
      <c r="AF158" s="147"/>
      <c r="AG158" s="147"/>
      <c r="AH158" s="140">
        <v>0</v>
      </c>
      <c r="AI158" s="140">
        <v>0</v>
      </c>
      <c r="AJ158" s="140">
        <v>0</v>
      </c>
    </row>
    <row r="159" spans="1:36">
      <c r="A159" s="155">
        <v>50851969</v>
      </c>
      <c r="B159" s="140">
        <v>2</v>
      </c>
      <c r="C159" s="140" t="s">
        <v>417</v>
      </c>
      <c r="D159" s="140" t="s">
        <v>435</v>
      </c>
      <c r="E159" s="140">
        <v>68</v>
      </c>
      <c r="F159" s="140">
        <v>2</v>
      </c>
      <c r="G159" s="140">
        <v>20200918</v>
      </c>
      <c r="H159" s="156">
        <v>2.75</v>
      </c>
      <c r="I159" s="147">
        <v>-1</v>
      </c>
      <c r="J159" s="159">
        <f t="shared" si="19"/>
        <v>2.25</v>
      </c>
      <c r="K159" s="140">
        <v>-0.9</v>
      </c>
      <c r="L159" s="140">
        <v>28</v>
      </c>
      <c r="M159" s="140">
        <v>0.32</v>
      </c>
      <c r="N159" s="140">
        <v>0.8</v>
      </c>
      <c r="O159" s="146">
        <v>-0.25</v>
      </c>
      <c r="P159" s="147">
        <v>0</v>
      </c>
      <c r="Q159" s="147">
        <f t="shared" si="21"/>
        <v>-0.25</v>
      </c>
      <c r="R159" s="147">
        <f t="shared" si="18"/>
        <v>-0.65</v>
      </c>
      <c r="S159" s="150">
        <v>0.5</v>
      </c>
      <c r="T159" s="150">
        <v>0.8</v>
      </c>
      <c r="U159" s="147">
        <v>0.4</v>
      </c>
      <c r="V159" s="147">
        <v>0.4</v>
      </c>
      <c r="W159" s="148"/>
      <c r="X159" s="147">
        <v>-0.5</v>
      </c>
      <c r="Y159" s="147">
        <v>-0.25</v>
      </c>
      <c r="Z159" s="147">
        <f t="shared" si="22"/>
        <v>-0.625</v>
      </c>
      <c r="AA159" s="147">
        <f t="shared" si="20"/>
        <v>0.27500000000000002</v>
      </c>
      <c r="AB159" s="147">
        <v>0.7</v>
      </c>
      <c r="AC159" s="147">
        <v>0.9</v>
      </c>
      <c r="AD159" s="147"/>
      <c r="AE159" s="147"/>
      <c r="AF159" s="147"/>
      <c r="AG159" s="147"/>
      <c r="AH159" s="140">
        <v>0</v>
      </c>
      <c r="AI159" s="140">
        <v>0</v>
      </c>
      <c r="AJ159" s="140">
        <v>0</v>
      </c>
    </row>
    <row r="160" spans="1:36">
      <c r="A160" s="155">
        <v>50850908</v>
      </c>
      <c r="B160" s="140">
        <v>2</v>
      </c>
      <c r="C160" s="140" t="s">
        <v>417</v>
      </c>
      <c r="D160" s="140" t="s">
        <v>436</v>
      </c>
      <c r="E160" s="140">
        <v>68</v>
      </c>
      <c r="F160" s="140">
        <v>1</v>
      </c>
      <c r="G160" s="140">
        <v>20200821</v>
      </c>
      <c r="H160" s="156">
        <v>-1</v>
      </c>
      <c r="I160" s="147">
        <v>-0.5</v>
      </c>
      <c r="J160" s="140">
        <f t="shared" si="19"/>
        <v>-1.25</v>
      </c>
      <c r="K160" s="140">
        <v>0</v>
      </c>
      <c r="L160" s="140">
        <v>22.5</v>
      </c>
      <c r="M160" s="140">
        <v>0.02</v>
      </c>
      <c r="N160" s="140">
        <v>0.02</v>
      </c>
      <c r="O160" s="146">
        <v>0</v>
      </c>
      <c r="P160" s="147">
        <v>-0.5</v>
      </c>
      <c r="Q160" s="147">
        <f t="shared" si="21"/>
        <v>-0.25</v>
      </c>
      <c r="R160" s="147">
        <f t="shared" si="18"/>
        <v>0.25</v>
      </c>
      <c r="S160" s="150">
        <v>0.9</v>
      </c>
      <c r="T160" s="150">
        <v>1</v>
      </c>
      <c r="U160" s="147">
        <v>0.32</v>
      </c>
      <c r="V160" s="147">
        <v>0.63</v>
      </c>
      <c r="W160" s="148"/>
      <c r="X160" s="147">
        <v>0.25</v>
      </c>
      <c r="Y160" s="147">
        <v>-0.75</v>
      </c>
      <c r="Z160" s="147">
        <f t="shared" si="22"/>
        <v>-0.125</v>
      </c>
      <c r="AA160" s="147">
        <f t="shared" si="20"/>
        <v>-0.125</v>
      </c>
      <c r="AB160" s="147"/>
      <c r="AC160" s="147">
        <v>1</v>
      </c>
      <c r="AD160" s="147"/>
      <c r="AE160" s="147"/>
      <c r="AF160" s="147"/>
      <c r="AG160" s="147"/>
      <c r="AH160" s="140">
        <v>0</v>
      </c>
      <c r="AI160" s="140">
        <v>0</v>
      </c>
      <c r="AJ160" s="140">
        <v>0</v>
      </c>
    </row>
    <row r="161" spans="1:36">
      <c r="A161" s="155">
        <v>50845078</v>
      </c>
      <c r="B161" s="140">
        <v>1</v>
      </c>
      <c r="C161" s="140" t="s">
        <v>417</v>
      </c>
      <c r="D161" s="140" t="s">
        <v>437</v>
      </c>
      <c r="E161" s="140">
        <v>54</v>
      </c>
      <c r="F161" s="140">
        <v>1</v>
      </c>
      <c r="G161" s="140">
        <v>20200807</v>
      </c>
      <c r="H161" s="156">
        <v>1</v>
      </c>
      <c r="I161" s="147">
        <v>-1.5</v>
      </c>
      <c r="J161" s="140">
        <f t="shared" si="19"/>
        <v>0.25</v>
      </c>
      <c r="K161" s="140">
        <v>-0.53</v>
      </c>
      <c r="L161" s="140">
        <v>21</v>
      </c>
      <c r="M161" s="140">
        <v>0.5</v>
      </c>
      <c r="N161" s="140">
        <v>0.8</v>
      </c>
      <c r="O161" s="146">
        <v>0.75</v>
      </c>
      <c r="P161" s="147">
        <v>-0.75</v>
      </c>
      <c r="Q161" s="147">
        <f t="shared" si="21"/>
        <v>0.375</v>
      </c>
      <c r="R161" s="147">
        <f t="shared" si="18"/>
        <v>-0.90500000000000003</v>
      </c>
      <c r="S161" s="150">
        <v>0.8</v>
      </c>
      <c r="T161" s="150">
        <v>1</v>
      </c>
      <c r="U161" s="147">
        <v>0.32</v>
      </c>
      <c r="V161" s="147">
        <v>0.63</v>
      </c>
      <c r="W161" s="148"/>
      <c r="X161" s="147">
        <v>0</v>
      </c>
      <c r="Y161" s="147">
        <v>0</v>
      </c>
      <c r="Z161" s="147">
        <f t="shared" si="22"/>
        <v>0</v>
      </c>
      <c r="AA161" s="147">
        <f t="shared" si="20"/>
        <v>0.53</v>
      </c>
      <c r="AB161" s="147"/>
      <c r="AC161" s="147">
        <v>1</v>
      </c>
      <c r="AD161" s="147"/>
      <c r="AE161" s="147"/>
      <c r="AF161" s="147"/>
      <c r="AG161" s="147"/>
      <c r="AH161" s="140">
        <v>1</v>
      </c>
      <c r="AI161" s="140">
        <v>1</v>
      </c>
      <c r="AJ161" s="140">
        <v>0</v>
      </c>
    </row>
    <row r="162" spans="1:36">
      <c r="A162" s="157">
        <v>50844669</v>
      </c>
      <c r="B162" s="145">
        <v>1</v>
      </c>
      <c r="C162" s="140" t="s">
        <v>417</v>
      </c>
      <c r="D162" s="158" t="s">
        <v>438</v>
      </c>
      <c r="E162" s="158">
        <v>59</v>
      </c>
      <c r="F162" s="158">
        <v>1</v>
      </c>
      <c r="G162" s="158">
        <v>20200803</v>
      </c>
      <c r="H162" s="156">
        <v>1</v>
      </c>
      <c r="I162" s="147">
        <v>-1</v>
      </c>
      <c r="J162" s="159">
        <f t="shared" si="19"/>
        <v>0.5</v>
      </c>
      <c r="K162" s="147">
        <v>-0.32</v>
      </c>
      <c r="L162" s="140">
        <v>19.5</v>
      </c>
      <c r="M162" s="140">
        <v>0.4</v>
      </c>
      <c r="N162" s="140" t="s">
        <v>347</v>
      </c>
      <c r="O162" s="146">
        <v>0</v>
      </c>
      <c r="P162" s="147">
        <v>0</v>
      </c>
      <c r="Q162" s="147">
        <f t="shared" si="21"/>
        <v>0</v>
      </c>
      <c r="R162" s="147">
        <f t="shared" si="18"/>
        <v>-0.32</v>
      </c>
      <c r="S162" s="150">
        <v>0.6</v>
      </c>
      <c r="T162" s="150">
        <v>0.8</v>
      </c>
      <c r="U162" s="147">
        <v>0.4</v>
      </c>
      <c r="V162" s="147">
        <v>0.5</v>
      </c>
      <c r="W162" s="148"/>
      <c r="X162" s="147">
        <v>0</v>
      </c>
      <c r="Y162" s="147">
        <v>0</v>
      </c>
      <c r="Z162" s="147">
        <f t="shared" si="22"/>
        <v>0</v>
      </c>
      <c r="AA162" s="147">
        <f t="shared" si="20"/>
        <v>0.32</v>
      </c>
      <c r="AB162" s="147"/>
      <c r="AC162" s="147">
        <v>0.8</v>
      </c>
      <c r="AD162" s="147"/>
      <c r="AE162" s="147"/>
      <c r="AF162" s="147"/>
      <c r="AG162" s="147"/>
      <c r="AH162" s="140">
        <v>1</v>
      </c>
      <c r="AI162" s="140">
        <v>0</v>
      </c>
      <c r="AJ162" s="140">
        <v>0</v>
      </c>
    </row>
    <row r="163" spans="1:36">
      <c r="A163" s="157">
        <v>50844669</v>
      </c>
      <c r="B163" s="145">
        <v>2</v>
      </c>
      <c r="C163" s="140" t="s">
        <v>417</v>
      </c>
      <c r="D163" s="158" t="s">
        <v>438</v>
      </c>
      <c r="E163" s="158">
        <v>59</v>
      </c>
      <c r="F163" s="158">
        <v>1</v>
      </c>
      <c r="G163" s="158">
        <v>20200810</v>
      </c>
      <c r="H163" s="156">
        <v>0.75</v>
      </c>
      <c r="I163" s="147">
        <v>-0.5</v>
      </c>
      <c r="J163" s="159">
        <f t="shared" si="19"/>
        <v>0.5</v>
      </c>
      <c r="K163" s="147">
        <v>-0.8</v>
      </c>
      <c r="L163" s="140">
        <v>20</v>
      </c>
      <c r="M163" s="140">
        <v>0.32</v>
      </c>
      <c r="N163" s="140">
        <v>0.7</v>
      </c>
      <c r="O163" s="146">
        <v>-0.25</v>
      </c>
      <c r="P163" s="147">
        <v>-0.25</v>
      </c>
      <c r="Q163" s="147">
        <f t="shared" si="21"/>
        <v>-0.375</v>
      </c>
      <c r="R163" s="147">
        <f t="shared" si="18"/>
        <v>-0.42500000000000004</v>
      </c>
      <c r="S163" s="150">
        <v>1</v>
      </c>
      <c r="T163" s="150">
        <v>1</v>
      </c>
      <c r="U163" s="147">
        <v>0.4</v>
      </c>
      <c r="V163" s="147">
        <v>0.63</v>
      </c>
      <c r="W163" s="148"/>
      <c r="X163" s="147">
        <v>-0.5</v>
      </c>
      <c r="Y163" s="147">
        <v>0</v>
      </c>
      <c r="Z163" s="147">
        <f t="shared" si="22"/>
        <v>-0.5</v>
      </c>
      <c r="AA163" s="147">
        <f t="shared" si="20"/>
        <v>0.30000000000000004</v>
      </c>
      <c r="AB163" s="147"/>
      <c r="AC163" s="147">
        <v>0.9</v>
      </c>
      <c r="AD163" s="147"/>
      <c r="AE163" s="147"/>
      <c r="AF163" s="147"/>
      <c r="AG163" s="147"/>
      <c r="AH163" s="140">
        <v>1</v>
      </c>
      <c r="AI163" s="140">
        <v>0</v>
      </c>
      <c r="AJ163" s="140">
        <v>0</v>
      </c>
    </row>
    <row r="164" spans="1:36">
      <c r="A164" s="160">
        <v>50840697</v>
      </c>
      <c r="B164" s="145">
        <v>1</v>
      </c>
      <c r="C164" s="140" t="s">
        <v>417</v>
      </c>
      <c r="D164" s="158" t="s">
        <v>409</v>
      </c>
      <c r="E164" s="158">
        <v>60</v>
      </c>
      <c r="F164" s="158">
        <v>1</v>
      </c>
      <c r="G164" s="158">
        <v>20200730</v>
      </c>
      <c r="H164" s="156">
        <v>-0.5</v>
      </c>
      <c r="I164" s="147">
        <v>-0.5</v>
      </c>
      <c r="J164" s="159">
        <f t="shared" si="19"/>
        <v>-0.75</v>
      </c>
      <c r="K164" s="147">
        <v>-0.77</v>
      </c>
      <c r="L164" s="140">
        <v>21.5</v>
      </c>
      <c r="M164" s="140">
        <v>0.4</v>
      </c>
      <c r="N164" s="140">
        <v>1</v>
      </c>
      <c r="O164" s="146">
        <v>0</v>
      </c>
      <c r="P164" s="147">
        <v>0</v>
      </c>
      <c r="Q164" s="147">
        <f t="shared" si="21"/>
        <v>0</v>
      </c>
      <c r="R164" s="147">
        <f t="shared" si="18"/>
        <v>-0.77</v>
      </c>
      <c r="S164" s="150">
        <v>1</v>
      </c>
      <c r="T164" s="150">
        <v>1</v>
      </c>
      <c r="U164" s="147">
        <v>0.4</v>
      </c>
      <c r="V164" s="147">
        <v>0.63</v>
      </c>
      <c r="W164" s="148"/>
      <c r="X164" s="147">
        <v>0</v>
      </c>
      <c r="Y164" s="147">
        <v>-0.75</v>
      </c>
      <c r="Z164" s="147">
        <f t="shared" si="22"/>
        <v>-0.375</v>
      </c>
      <c r="AA164" s="147">
        <f t="shared" si="20"/>
        <v>0.39500000000000002</v>
      </c>
      <c r="AB164" s="147">
        <v>0.8</v>
      </c>
      <c r="AC164" s="147">
        <v>1</v>
      </c>
      <c r="AD164" s="147"/>
      <c r="AE164" s="147"/>
      <c r="AF164" s="147"/>
      <c r="AG164" s="147"/>
      <c r="AH164" s="140">
        <v>0</v>
      </c>
      <c r="AI164" s="140">
        <v>1</v>
      </c>
      <c r="AJ164" s="140">
        <v>0</v>
      </c>
    </row>
    <row r="165" spans="1:36">
      <c r="A165" s="155">
        <v>50832773</v>
      </c>
      <c r="B165" s="140">
        <v>1</v>
      </c>
      <c r="C165" s="140" t="s">
        <v>417</v>
      </c>
      <c r="D165" s="140" t="s">
        <v>439</v>
      </c>
      <c r="E165" s="140">
        <v>60</v>
      </c>
      <c r="F165" s="140">
        <v>1</v>
      </c>
      <c r="G165" s="140">
        <v>20200526</v>
      </c>
      <c r="H165" s="156">
        <v>0.25</v>
      </c>
      <c r="I165" s="147">
        <v>-1.25</v>
      </c>
      <c r="J165" s="140">
        <f t="shared" si="19"/>
        <v>-0.375</v>
      </c>
      <c r="K165" s="140">
        <v>-0.4</v>
      </c>
      <c r="L165" s="140">
        <v>22</v>
      </c>
      <c r="M165" s="140">
        <v>0.5</v>
      </c>
      <c r="N165" s="140">
        <v>0.5</v>
      </c>
      <c r="O165" s="146">
        <v>0.5</v>
      </c>
      <c r="P165" s="147">
        <v>0</v>
      </c>
      <c r="Q165" s="147">
        <f t="shared" si="21"/>
        <v>0.5</v>
      </c>
      <c r="R165" s="147">
        <f t="shared" si="18"/>
        <v>-0.9</v>
      </c>
      <c r="S165" s="150">
        <v>0.9</v>
      </c>
      <c r="T165" s="150">
        <v>1</v>
      </c>
      <c r="U165" s="147">
        <v>0.32</v>
      </c>
      <c r="V165" s="147">
        <v>0.5</v>
      </c>
      <c r="W165" s="148"/>
      <c r="X165" s="147">
        <v>0</v>
      </c>
      <c r="Y165" s="147">
        <v>-0.5</v>
      </c>
      <c r="Z165" s="147">
        <f t="shared" si="22"/>
        <v>-0.25</v>
      </c>
      <c r="AA165" s="147">
        <f t="shared" si="20"/>
        <v>0.15000000000000002</v>
      </c>
      <c r="AB165" s="147"/>
      <c r="AC165" s="147">
        <v>1</v>
      </c>
      <c r="AD165" s="147"/>
      <c r="AE165" s="147"/>
      <c r="AF165" s="147"/>
      <c r="AG165" s="147"/>
      <c r="AH165" s="140">
        <v>0</v>
      </c>
      <c r="AI165" s="140">
        <v>0</v>
      </c>
      <c r="AJ165" s="140">
        <v>0</v>
      </c>
    </row>
    <row r="166" spans="1:36">
      <c r="A166" s="155">
        <v>50832773</v>
      </c>
      <c r="B166" s="140">
        <v>2</v>
      </c>
      <c r="C166" s="140" t="s">
        <v>417</v>
      </c>
      <c r="D166" s="140" t="s">
        <v>439</v>
      </c>
      <c r="E166" s="140">
        <v>60</v>
      </c>
      <c r="F166" s="140">
        <v>1</v>
      </c>
      <c r="G166" s="140">
        <v>20200602</v>
      </c>
      <c r="H166" s="156">
        <v>-1</v>
      </c>
      <c r="I166" s="147">
        <v>0</v>
      </c>
      <c r="J166" s="140">
        <f t="shared" si="19"/>
        <v>-1</v>
      </c>
      <c r="K166" s="140">
        <v>-0.67</v>
      </c>
      <c r="L166" s="140">
        <v>22.5</v>
      </c>
      <c r="M166" s="140">
        <v>0.4</v>
      </c>
      <c r="N166" s="140">
        <v>0.5</v>
      </c>
      <c r="O166" s="146">
        <v>-0.5</v>
      </c>
      <c r="P166" s="147">
        <v>-0.5</v>
      </c>
      <c r="Q166" s="147">
        <f t="shared" si="21"/>
        <v>-0.75</v>
      </c>
      <c r="R166" s="147">
        <f t="shared" si="18"/>
        <v>7.999999999999996E-2</v>
      </c>
      <c r="S166" s="150">
        <v>0.7</v>
      </c>
      <c r="T166" s="150">
        <v>1</v>
      </c>
      <c r="U166" s="147">
        <v>0.4</v>
      </c>
      <c r="V166" s="147">
        <v>0.5</v>
      </c>
      <c r="W166" s="148"/>
      <c r="X166" s="147">
        <v>-0.25</v>
      </c>
      <c r="Y166" s="147">
        <v>-0.5</v>
      </c>
      <c r="Z166" s="147">
        <f t="shared" si="22"/>
        <v>-0.5</v>
      </c>
      <c r="AA166" s="147">
        <f t="shared" si="20"/>
        <v>0.17000000000000004</v>
      </c>
      <c r="AB166" s="147"/>
      <c r="AC166" s="147">
        <v>1</v>
      </c>
      <c r="AD166" s="147"/>
      <c r="AE166" s="147"/>
      <c r="AF166" s="147"/>
      <c r="AG166" s="147"/>
      <c r="AH166" s="140">
        <v>0</v>
      </c>
      <c r="AI166" s="140">
        <v>0</v>
      </c>
      <c r="AJ166" s="140">
        <v>0</v>
      </c>
    </row>
    <row r="167" spans="1:36">
      <c r="A167" s="155">
        <v>50820561</v>
      </c>
      <c r="B167" s="140">
        <v>1</v>
      </c>
      <c r="C167" s="140" t="s">
        <v>417</v>
      </c>
      <c r="D167" s="140" t="s">
        <v>440</v>
      </c>
      <c r="E167" s="140">
        <v>68</v>
      </c>
      <c r="F167" s="140">
        <v>1</v>
      </c>
      <c r="G167" s="140">
        <v>20201113</v>
      </c>
      <c r="H167" s="156">
        <f>H169</f>
        <v>1.5</v>
      </c>
      <c r="I167" s="147">
        <v>0</v>
      </c>
      <c r="J167" s="159">
        <f t="shared" si="19"/>
        <v>1.5</v>
      </c>
      <c r="K167" s="140">
        <v>-0.92</v>
      </c>
      <c r="L167" s="140">
        <v>23.5</v>
      </c>
      <c r="M167" s="140">
        <v>0.25</v>
      </c>
      <c r="N167" s="140" t="s">
        <v>407</v>
      </c>
      <c r="O167" s="146">
        <v>0</v>
      </c>
      <c r="P167" s="147">
        <v>-0.5</v>
      </c>
      <c r="Q167" s="147">
        <f t="shared" si="21"/>
        <v>-0.25</v>
      </c>
      <c r="R167" s="147">
        <f t="shared" si="18"/>
        <v>-0.67</v>
      </c>
      <c r="S167" s="150">
        <v>0.6</v>
      </c>
      <c r="T167" s="150">
        <v>0.8</v>
      </c>
      <c r="U167" s="147">
        <v>0.32</v>
      </c>
      <c r="V167" s="147">
        <v>0.63</v>
      </c>
      <c r="W167" s="148"/>
      <c r="X167" s="147">
        <v>0</v>
      </c>
      <c r="Y167" s="147">
        <v>-0.5</v>
      </c>
      <c r="Z167" s="147">
        <f t="shared" si="22"/>
        <v>-0.25</v>
      </c>
      <c r="AA167" s="147">
        <f t="shared" si="20"/>
        <v>0.67</v>
      </c>
      <c r="AB167" s="147">
        <v>0.32</v>
      </c>
      <c r="AC167" s="147">
        <v>0.3</v>
      </c>
      <c r="AD167" s="147"/>
      <c r="AE167" s="147"/>
      <c r="AF167" s="147"/>
      <c r="AG167" s="147"/>
      <c r="AH167" s="140">
        <v>0</v>
      </c>
      <c r="AI167" s="140">
        <v>0</v>
      </c>
      <c r="AJ167" s="140">
        <v>0</v>
      </c>
    </row>
    <row r="168" spans="1:36">
      <c r="A168" s="157">
        <v>50767603</v>
      </c>
      <c r="B168" s="145">
        <v>1</v>
      </c>
      <c r="C168" s="140" t="s">
        <v>417</v>
      </c>
      <c r="D168" s="158" t="s">
        <v>441</v>
      </c>
      <c r="E168" s="158">
        <v>32</v>
      </c>
      <c r="F168" s="158">
        <v>1</v>
      </c>
      <c r="G168" s="158">
        <v>20200324</v>
      </c>
      <c r="H168" s="156">
        <v>-1</v>
      </c>
      <c r="I168" s="147">
        <v>-0.5</v>
      </c>
      <c r="J168" s="159">
        <f t="shared" si="19"/>
        <v>-1.25</v>
      </c>
      <c r="K168" s="147">
        <v>-0.5</v>
      </c>
      <c r="L168" s="140">
        <v>19.5</v>
      </c>
      <c r="M168" s="140">
        <v>0.4</v>
      </c>
      <c r="N168" s="140">
        <v>0.8</v>
      </c>
      <c r="O168" s="146">
        <v>-0.5</v>
      </c>
      <c r="P168" s="147">
        <v>-0.5</v>
      </c>
      <c r="Q168" s="147">
        <f t="shared" si="21"/>
        <v>-0.75</v>
      </c>
      <c r="R168" s="147">
        <f t="shared" si="18"/>
        <v>0.25</v>
      </c>
      <c r="S168" s="150">
        <v>0.6</v>
      </c>
      <c r="T168" s="150">
        <v>0.8</v>
      </c>
      <c r="U168" s="147">
        <v>0.32</v>
      </c>
      <c r="V168" s="147">
        <v>0.63</v>
      </c>
      <c r="W168" s="148"/>
      <c r="X168" s="147">
        <v>0</v>
      </c>
      <c r="Y168" s="147">
        <v>-0.5</v>
      </c>
      <c r="Z168" s="147">
        <f t="shared" si="22"/>
        <v>-0.25</v>
      </c>
      <c r="AA168" s="147">
        <f t="shared" si="20"/>
        <v>0.25</v>
      </c>
      <c r="AB168" s="147">
        <v>0.04</v>
      </c>
      <c r="AC168" s="147">
        <v>0.3</v>
      </c>
      <c r="AD168" s="147"/>
      <c r="AE168" s="147"/>
      <c r="AF168" s="147"/>
      <c r="AG168" s="147"/>
      <c r="AH168" s="140">
        <v>0</v>
      </c>
      <c r="AI168" s="140">
        <v>0</v>
      </c>
      <c r="AJ168" s="140">
        <v>0</v>
      </c>
    </row>
    <row r="169" spans="1:36">
      <c r="A169" s="155">
        <v>50735210</v>
      </c>
      <c r="B169" s="140">
        <v>2</v>
      </c>
      <c r="C169" s="140" t="s">
        <v>417</v>
      </c>
      <c r="D169" s="140" t="s">
        <v>442</v>
      </c>
      <c r="E169" s="140">
        <v>58</v>
      </c>
      <c r="F169" s="140">
        <v>1</v>
      </c>
      <c r="G169" s="140">
        <v>20190904</v>
      </c>
      <c r="H169" s="156">
        <v>1.5</v>
      </c>
      <c r="I169" s="147">
        <v>-0.5</v>
      </c>
      <c r="J169" s="140">
        <f t="shared" si="19"/>
        <v>1.25</v>
      </c>
      <c r="K169" s="140">
        <v>-0.61</v>
      </c>
      <c r="L169" s="140">
        <v>23.5</v>
      </c>
      <c r="M169" s="140">
        <v>0.5</v>
      </c>
      <c r="N169" s="140">
        <v>1</v>
      </c>
      <c r="O169" s="146">
        <v>1.25</v>
      </c>
      <c r="P169" s="147">
        <v>-1</v>
      </c>
      <c r="Q169" s="147">
        <f t="shared" si="21"/>
        <v>0.75</v>
      </c>
      <c r="R169" s="147">
        <f t="shared" si="18"/>
        <v>-1.3599999999999999</v>
      </c>
      <c r="S169" s="150">
        <v>0.7</v>
      </c>
      <c r="T169" s="150">
        <v>1</v>
      </c>
      <c r="U169" s="147">
        <v>0.4</v>
      </c>
      <c r="V169" s="147">
        <v>0.5</v>
      </c>
      <c r="W169" s="148"/>
      <c r="X169" s="147">
        <v>0.25</v>
      </c>
      <c r="Y169" s="147">
        <v>-0.5</v>
      </c>
      <c r="Z169" s="147">
        <f t="shared" si="22"/>
        <v>0</v>
      </c>
      <c r="AA169" s="147">
        <f t="shared" si="20"/>
        <v>0.61</v>
      </c>
      <c r="AB169" s="147"/>
      <c r="AC169" s="147">
        <v>1</v>
      </c>
      <c r="AD169" s="147"/>
      <c r="AE169" s="147"/>
      <c r="AF169" s="147"/>
      <c r="AG169" s="147"/>
      <c r="AH169" s="140">
        <v>0</v>
      </c>
      <c r="AI169" s="140">
        <v>0</v>
      </c>
      <c r="AJ169" s="140">
        <v>0</v>
      </c>
    </row>
    <row r="170" spans="1:36">
      <c r="A170" s="155">
        <v>50657286</v>
      </c>
      <c r="B170" s="145">
        <v>1</v>
      </c>
      <c r="C170" s="140" t="s">
        <v>417</v>
      </c>
      <c r="D170" s="140" t="s">
        <v>443</v>
      </c>
      <c r="E170" s="140">
        <v>61</v>
      </c>
      <c r="F170" s="140">
        <v>1</v>
      </c>
      <c r="G170" s="140">
        <v>20201008</v>
      </c>
      <c r="H170" s="156">
        <v>-6.75</v>
      </c>
      <c r="I170" s="147">
        <v>-1</v>
      </c>
      <c r="J170" s="159">
        <f t="shared" si="19"/>
        <v>-7.25</v>
      </c>
      <c r="K170" s="140">
        <v>-0.5</v>
      </c>
      <c r="L170" s="140">
        <v>13</v>
      </c>
      <c r="M170" s="140">
        <v>0.5</v>
      </c>
      <c r="N170" s="140">
        <v>1</v>
      </c>
      <c r="O170" s="146">
        <v>0.5</v>
      </c>
      <c r="P170" s="147">
        <v>-1</v>
      </c>
      <c r="Q170" s="147">
        <f t="shared" si="21"/>
        <v>0</v>
      </c>
      <c r="R170" s="147">
        <f t="shared" si="18"/>
        <v>-0.5</v>
      </c>
      <c r="S170" s="147"/>
      <c r="T170" s="147">
        <v>1</v>
      </c>
      <c r="U170" s="147">
        <v>0.4</v>
      </c>
      <c r="V170" s="147">
        <v>0.63</v>
      </c>
      <c r="W170" s="148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0">
        <v>0</v>
      </c>
      <c r="AI170" s="140">
        <v>1</v>
      </c>
      <c r="AJ170" s="140">
        <v>0</v>
      </c>
    </row>
    <row r="171" spans="1:36">
      <c r="A171" s="155">
        <v>50657286</v>
      </c>
      <c r="B171" s="145">
        <v>2</v>
      </c>
      <c r="C171" s="140" t="s">
        <v>417</v>
      </c>
      <c r="D171" s="140" t="s">
        <v>443</v>
      </c>
      <c r="E171" s="140">
        <v>61</v>
      </c>
      <c r="F171" s="140">
        <v>2</v>
      </c>
      <c r="G171" s="140">
        <v>20201015</v>
      </c>
      <c r="H171" s="156">
        <v>-7</v>
      </c>
      <c r="I171" s="147">
        <v>-1.2</v>
      </c>
      <c r="J171" s="159">
        <f t="shared" si="19"/>
        <v>-7.6</v>
      </c>
      <c r="K171" s="140">
        <v>-0.5</v>
      </c>
      <c r="L171" s="140">
        <v>13</v>
      </c>
      <c r="M171" s="140">
        <v>0.5</v>
      </c>
      <c r="N171" s="140" t="s">
        <v>407</v>
      </c>
      <c r="O171" s="146">
        <v>0.5</v>
      </c>
      <c r="P171" s="147">
        <v>-1.25</v>
      </c>
      <c r="Q171" s="147">
        <f t="shared" si="21"/>
        <v>-0.125</v>
      </c>
      <c r="R171" s="147">
        <f t="shared" si="18"/>
        <v>-0.375</v>
      </c>
      <c r="S171" s="147"/>
      <c r="T171" s="147">
        <v>1</v>
      </c>
      <c r="U171" s="147">
        <v>0.63</v>
      </c>
      <c r="V171" s="147">
        <v>0.8</v>
      </c>
      <c r="W171" s="148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0">
        <v>0</v>
      </c>
      <c r="AI171" s="140">
        <v>1</v>
      </c>
      <c r="AJ171" s="140">
        <v>0</v>
      </c>
    </row>
    <row r="172" spans="1:36">
      <c r="A172" s="155">
        <v>50631257</v>
      </c>
      <c r="B172" s="140">
        <v>1</v>
      </c>
      <c r="C172" s="140" t="s">
        <v>417</v>
      </c>
      <c r="D172" s="140" t="s">
        <v>444</v>
      </c>
      <c r="E172" s="140">
        <v>60</v>
      </c>
      <c r="F172" s="140">
        <v>2</v>
      </c>
      <c r="G172" s="140">
        <v>20200828</v>
      </c>
      <c r="H172" s="156">
        <v>-0.5</v>
      </c>
      <c r="I172" s="147">
        <v>0</v>
      </c>
      <c r="J172" s="140">
        <f t="shared" si="19"/>
        <v>-0.5</v>
      </c>
      <c r="K172" s="140">
        <v>-0.52</v>
      </c>
      <c r="L172" s="140">
        <v>21.5</v>
      </c>
      <c r="M172" s="140">
        <v>0.1</v>
      </c>
      <c r="N172" s="140">
        <v>0.1</v>
      </c>
      <c r="O172" s="146">
        <v>0.5</v>
      </c>
      <c r="P172" s="147">
        <v>-0.75</v>
      </c>
      <c r="Q172" s="147">
        <f t="shared" si="21"/>
        <v>0.125</v>
      </c>
      <c r="R172" s="147">
        <f t="shared" si="18"/>
        <v>-0.64500000000000002</v>
      </c>
      <c r="S172" s="150">
        <v>0.7</v>
      </c>
      <c r="T172" s="150">
        <v>1</v>
      </c>
      <c r="U172" s="147">
        <v>0.32</v>
      </c>
      <c r="V172" s="147">
        <v>0.5</v>
      </c>
      <c r="W172" s="148"/>
      <c r="X172" s="147">
        <v>0</v>
      </c>
      <c r="Y172" s="147">
        <v>-0.5</v>
      </c>
      <c r="Z172" s="147">
        <f t="shared" ref="Z172:Z190" si="23">X172+Y172/2</f>
        <v>-0.25</v>
      </c>
      <c r="AA172" s="147">
        <f t="shared" ref="AA172:AA190" si="24">Z172-K172</f>
        <v>0.27</v>
      </c>
      <c r="AB172" s="147"/>
      <c r="AC172" s="147">
        <v>1</v>
      </c>
      <c r="AD172" s="147"/>
      <c r="AE172" s="147"/>
      <c r="AF172" s="147"/>
      <c r="AG172" s="147"/>
      <c r="AH172" s="140">
        <v>0</v>
      </c>
      <c r="AI172" s="140">
        <v>0</v>
      </c>
      <c r="AJ172" s="140">
        <v>0</v>
      </c>
    </row>
    <row r="173" spans="1:36">
      <c r="A173" s="155">
        <v>50611476</v>
      </c>
      <c r="B173" s="140">
        <v>1</v>
      </c>
      <c r="C173" s="140" t="s">
        <v>417</v>
      </c>
      <c r="D173" s="140" t="s">
        <v>445</v>
      </c>
      <c r="E173" s="140">
        <v>82</v>
      </c>
      <c r="F173" s="140">
        <v>2</v>
      </c>
      <c r="G173" s="140">
        <v>20191224</v>
      </c>
      <c r="H173" s="156">
        <v>1</v>
      </c>
      <c r="I173" s="147">
        <v>-0.5</v>
      </c>
      <c r="J173" s="159">
        <f t="shared" si="19"/>
        <v>0.75</v>
      </c>
      <c r="K173" s="140">
        <v>-0.62</v>
      </c>
      <c r="L173" s="140">
        <v>22</v>
      </c>
      <c r="M173" s="140">
        <v>0.32</v>
      </c>
      <c r="N173" s="140">
        <v>0.5</v>
      </c>
      <c r="O173" s="146">
        <v>0.5</v>
      </c>
      <c r="P173" s="147">
        <v>-0.5</v>
      </c>
      <c r="Q173" s="147">
        <f t="shared" si="21"/>
        <v>0.25</v>
      </c>
      <c r="R173" s="147">
        <f t="shared" si="18"/>
        <v>-0.87</v>
      </c>
      <c r="S173" s="150">
        <v>0.7</v>
      </c>
      <c r="T173" s="150">
        <v>1</v>
      </c>
      <c r="U173" s="147">
        <v>0.32</v>
      </c>
      <c r="V173" s="147">
        <v>0.5</v>
      </c>
      <c r="W173" s="148"/>
      <c r="X173" s="147">
        <v>0</v>
      </c>
      <c r="Y173" s="147">
        <v>-0.5</v>
      </c>
      <c r="Z173" s="147">
        <f t="shared" si="23"/>
        <v>-0.25</v>
      </c>
      <c r="AA173" s="147">
        <f t="shared" si="24"/>
        <v>0.37</v>
      </c>
      <c r="AB173" s="147"/>
      <c r="AC173" s="147">
        <v>1</v>
      </c>
      <c r="AD173" s="147"/>
      <c r="AE173" s="147"/>
      <c r="AF173" s="147"/>
      <c r="AG173" s="147"/>
      <c r="AH173" s="140">
        <v>0</v>
      </c>
      <c r="AI173" s="140">
        <v>0</v>
      </c>
      <c r="AJ173" s="140">
        <v>0</v>
      </c>
    </row>
    <row r="174" spans="1:36">
      <c r="A174" s="155">
        <v>50611476</v>
      </c>
      <c r="B174" s="140">
        <v>2</v>
      </c>
      <c r="C174" s="140" t="s">
        <v>417</v>
      </c>
      <c r="D174" s="140" t="s">
        <v>445</v>
      </c>
      <c r="E174" s="140">
        <v>82</v>
      </c>
      <c r="F174" s="140">
        <v>2</v>
      </c>
      <c r="G174" s="140">
        <v>20191231</v>
      </c>
      <c r="H174" s="156">
        <v>1</v>
      </c>
      <c r="I174" s="147">
        <v>0</v>
      </c>
      <c r="J174" s="159">
        <f t="shared" si="19"/>
        <v>1</v>
      </c>
      <c r="K174" s="140">
        <v>-0.11</v>
      </c>
      <c r="L174" s="140">
        <v>21.5</v>
      </c>
      <c r="M174" s="140">
        <v>0.5</v>
      </c>
      <c r="N174" s="140">
        <v>0.8</v>
      </c>
      <c r="O174" s="146">
        <v>0</v>
      </c>
      <c r="P174" s="147">
        <v>0</v>
      </c>
      <c r="Q174" s="147">
        <f t="shared" si="21"/>
        <v>0</v>
      </c>
      <c r="R174" s="147">
        <f t="shared" si="18"/>
        <v>-0.11</v>
      </c>
      <c r="S174" s="150">
        <v>0.9</v>
      </c>
      <c r="T174" s="150">
        <v>0.9</v>
      </c>
      <c r="U174" s="147">
        <v>0.4</v>
      </c>
      <c r="V174" s="147">
        <v>0.5</v>
      </c>
      <c r="W174" s="148"/>
      <c r="X174" s="147">
        <v>0</v>
      </c>
      <c r="Y174" s="147">
        <v>-0.5</v>
      </c>
      <c r="Z174" s="147">
        <f t="shared" si="23"/>
        <v>-0.25</v>
      </c>
      <c r="AA174" s="147">
        <f t="shared" si="24"/>
        <v>-0.14000000000000001</v>
      </c>
      <c r="AB174" s="147">
        <v>0.9</v>
      </c>
      <c r="AC174" s="147">
        <v>0.9</v>
      </c>
      <c r="AD174" s="147"/>
      <c r="AE174" s="147"/>
      <c r="AF174" s="147"/>
      <c r="AG174" s="147"/>
      <c r="AH174" s="140">
        <v>0</v>
      </c>
      <c r="AI174" s="140">
        <v>0</v>
      </c>
      <c r="AJ174" s="140">
        <v>0</v>
      </c>
    </row>
    <row r="175" spans="1:36">
      <c r="A175" s="155">
        <v>50521349</v>
      </c>
      <c r="B175" s="140">
        <v>1</v>
      </c>
      <c r="C175" s="140" t="s">
        <v>417</v>
      </c>
      <c r="D175" s="140" t="s">
        <v>427</v>
      </c>
      <c r="E175" s="140">
        <v>64</v>
      </c>
      <c r="F175" s="140">
        <v>2</v>
      </c>
      <c r="G175" s="140">
        <v>20200820</v>
      </c>
      <c r="H175" s="156">
        <v>-9</v>
      </c>
      <c r="I175" s="147">
        <v>-1</v>
      </c>
      <c r="J175" s="140">
        <f t="shared" si="19"/>
        <v>-9.5</v>
      </c>
      <c r="K175" s="140">
        <v>-0.74</v>
      </c>
      <c r="L175" s="140">
        <v>11.5</v>
      </c>
      <c r="M175" s="140">
        <v>0.6</v>
      </c>
      <c r="N175" s="140">
        <v>0.7</v>
      </c>
      <c r="O175" s="146">
        <v>0.5</v>
      </c>
      <c r="P175" s="147">
        <v>-0.5</v>
      </c>
      <c r="Q175" s="147">
        <f t="shared" si="21"/>
        <v>0.25</v>
      </c>
      <c r="R175" s="147">
        <f t="shared" si="18"/>
        <v>-0.99</v>
      </c>
      <c r="S175" s="150">
        <v>0.8</v>
      </c>
      <c r="T175" s="150">
        <v>0.9</v>
      </c>
      <c r="U175" s="147">
        <v>0.32</v>
      </c>
      <c r="V175" s="147">
        <v>0.5</v>
      </c>
      <c r="W175" s="148"/>
      <c r="X175" s="147">
        <v>0</v>
      </c>
      <c r="Y175" s="147">
        <v>-0.5</v>
      </c>
      <c r="Z175" s="147">
        <f t="shared" si="23"/>
        <v>-0.25</v>
      </c>
      <c r="AA175" s="147">
        <f t="shared" si="24"/>
        <v>0.49</v>
      </c>
      <c r="AB175" s="147">
        <v>0.7</v>
      </c>
      <c r="AC175" s="147">
        <v>0.9</v>
      </c>
      <c r="AD175" s="147"/>
      <c r="AE175" s="147"/>
      <c r="AF175" s="147"/>
      <c r="AG175" s="147"/>
      <c r="AH175" s="140">
        <v>0</v>
      </c>
      <c r="AI175" s="140">
        <v>0</v>
      </c>
      <c r="AJ175" s="140">
        <v>0</v>
      </c>
    </row>
    <row r="176" spans="1:36">
      <c r="A176" s="155">
        <v>50521349</v>
      </c>
      <c r="B176" s="140">
        <v>2</v>
      </c>
      <c r="C176" s="140" t="s">
        <v>417</v>
      </c>
      <c r="D176" s="140" t="s">
        <v>427</v>
      </c>
      <c r="E176" s="140">
        <v>64</v>
      </c>
      <c r="F176" s="140">
        <v>2</v>
      </c>
      <c r="G176" s="140">
        <v>20200827</v>
      </c>
      <c r="H176" s="156">
        <v>-5</v>
      </c>
      <c r="I176" s="147">
        <v>-1</v>
      </c>
      <c r="J176" s="140">
        <f t="shared" si="19"/>
        <v>-5.5</v>
      </c>
      <c r="K176" s="140">
        <v>-0.66</v>
      </c>
      <c r="L176" s="140">
        <v>12.5</v>
      </c>
      <c r="M176" s="140">
        <v>0.8</v>
      </c>
      <c r="N176" s="140">
        <v>0.8</v>
      </c>
      <c r="O176" s="146">
        <v>0.5</v>
      </c>
      <c r="P176" s="147">
        <v>-0.5</v>
      </c>
      <c r="Q176" s="147">
        <f t="shared" si="21"/>
        <v>0.25</v>
      </c>
      <c r="R176" s="147">
        <f t="shared" si="18"/>
        <v>-0.91</v>
      </c>
      <c r="S176" s="150">
        <v>0.7</v>
      </c>
      <c r="T176" s="150">
        <v>0.9</v>
      </c>
      <c r="U176" s="147">
        <v>0.4</v>
      </c>
      <c r="V176" s="147">
        <v>0.5</v>
      </c>
      <c r="W176" s="148"/>
      <c r="X176" s="147">
        <v>0.5</v>
      </c>
      <c r="Y176" s="147">
        <v>-0.5</v>
      </c>
      <c r="Z176" s="147">
        <f t="shared" si="23"/>
        <v>0.25</v>
      </c>
      <c r="AA176" s="147">
        <f t="shared" si="24"/>
        <v>0.91</v>
      </c>
      <c r="AB176" s="147">
        <v>0.4</v>
      </c>
      <c r="AC176" s="147">
        <v>0.8</v>
      </c>
      <c r="AD176" s="147"/>
      <c r="AE176" s="147"/>
      <c r="AF176" s="147"/>
      <c r="AG176" s="147"/>
      <c r="AH176" s="140">
        <v>0</v>
      </c>
      <c r="AI176" s="140">
        <v>0</v>
      </c>
      <c r="AJ176" s="140">
        <v>0</v>
      </c>
    </row>
    <row r="177" spans="1:36">
      <c r="A177" s="160">
        <v>50350812</v>
      </c>
      <c r="B177" s="145">
        <v>1</v>
      </c>
      <c r="C177" s="140" t="s">
        <v>417</v>
      </c>
      <c r="D177" s="158" t="s">
        <v>446</v>
      </c>
      <c r="E177" s="158">
        <v>53</v>
      </c>
      <c r="F177" s="158">
        <v>2</v>
      </c>
      <c r="G177" s="158">
        <v>20200623</v>
      </c>
      <c r="H177" s="156">
        <v>2.5</v>
      </c>
      <c r="I177" s="147">
        <v>-1</v>
      </c>
      <c r="J177" s="159">
        <f t="shared" si="19"/>
        <v>2</v>
      </c>
      <c r="K177" s="147">
        <v>-0.63</v>
      </c>
      <c r="L177" s="140">
        <v>22.5</v>
      </c>
      <c r="M177" s="140"/>
      <c r="N177" s="140">
        <v>0.8</v>
      </c>
      <c r="O177" s="146">
        <v>0.5</v>
      </c>
      <c r="P177" s="147">
        <v>-1.5</v>
      </c>
      <c r="Q177" s="147">
        <f t="shared" si="21"/>
        <v>-0.25</v>
      </c>
      <c r="R177" s="147">
        <f t="shared" si="18"/>
        <v>-0.38</v>
      </c>
      <c r="S177" s="150">
        <v>1</v>
      </c>
      <c r="T177" s="150">
        <v>1</v>
      </c>
      <c r="U177" s="147">
        <v>0.32</v>
      </c>
      <c r="V177" s="147">
        <v>0.5</v>
      </c>
      <c r="W177" s="148"/>
      <c r="X177" s="147">
        <v>-0.25</v>
      </c>
      <c r="Y177" s="147">
        <v>-0.5</v>
      </c>
      <c r="Z177" s="147">
        <f t="shared" si="23"/>
        <v>-0.5</v>
      </c>
      <c r="AA177" s="147">
        <f t="shared" si="24"/>
        <v>0.13</v>
      </c>
      <c r="AB177" s="147"/>
      <c r="AC177" s="147">
        <v>1</v>
      </c>
      <c r="AD177" s="147"/>
      <c r="AE177" s="147"/>
      <c r="AF177" s="147"/>
      <c r="AG177" s="147"/>
      <c r="AH177" s="140">
        <v>0</v>
      </c>
      <c r="AI177" s="140">
        <v>0</v>
      </c>
      <c r="AJ177" s="140">
        <v>0</v>
      </c>
    </row>
    <row r="178" spans="1:36">
      <c r="A178" s="155">
        <v>50217921</v>
      </c>
      <c r="B178" s="140">
        <v>1</v>
      </c>
      <c r="C178" s="140" t="s">
        <v>417</v>
      </c>
      <c r="D178" s="140" t="s">
        <v>447</v>
      </c>
      <c r="E178" s="140">
        <v>53</v>
      </c>
      <c r="F178" s="140">
        <v>1</v>
      </c>
      <c r="G178" s="140">
        <v>20200807</v>
      </c>
      <c r="H178" s="156">
        <v>-0.25</v>
      </c>
      <c r="I178" s="147">
        <v>-0.5</v>
      </c>
      <c r="J178" s="140">
        <f t="shared" si="19"/>
        <v>-0.5</v>
      </c>
      <c r="K178" s="140">
        <v>-0.66</v>
      </c>
      <c r="L178" s="140">
        <v>18.5</v>
      </c>
      <c r="M178" s="140">
        <v>0.6</v>
      </c>
      <c r="N178" s="140">
        <v>0.8</v>
      </c>
      <c r="O178" s="146">
        <v>0.5</v>
      </c>
      <c r="P178" s="147">
        <v>-0.5</v>
      </c>
      <c r="Q178" s="147">
        <f t="shared" si="21"/>
        <v>0.25</v>
      </c>
      <c r="R178" s="147">
        <f t="shared" si="18"/>
        <v>-0.91</v>
      </c>
      <c r="S178" s="150">
        <v>1</v>
      </c>
      <c r="T178" s="150">
        <v>1</v>
      </c>
      <c r="U178" s="147">
        <v>0.32</v>
      </c>
      <c r="V178" s="147">
        <v>0.63</v>
      </c>
      <c r="W178" s="148"/>
      <c r="X178" s="147">
        <v>0.25</v>
      </c>
      <c r="Y178" s="147">
        <v>-1</v>
      </c>
      <c r="Z178" s="147">
        <f t="shared" si="23"/>
        <v>-0.25</v>
      </c>
      <c r="AA178" s="147">
        <f t="shared" si="24"/>
        <v>0.41000000000000003</v>
      </c>
      <c r="AB178" s="147"/>
      <c r="AC178" s="147">
        <v>1</v>
      </c>
      <c r="AD178" s="147"/>
      <c r="AE178" s="147"/>
      <c r="AF178" s="147"/>
      <c r="AG178" s="147"/>
      <c r="AH178" s="140">
        <v>0</v>
      </c>
      <c r="AI178" s="140">
        <v>0</v>
      </c>
      <c r="AJ178" s="140">
        <v>0</v>
      </c>
    </row>
    <row r="179" spans="1:36">
      <c r="A179" s="160">
        <v>50094275</v>
      </c>
      <c r="B179" s="145">
        <v>1</v>
      </c>
      <c r="C179" s="140" t="s">
        <v>417</v>
      </c>
      <c r="D179" s="158" t="s">
        <v>448</v>
      </c>
      <c r="E179" s="158">
        <v>63</v>
      </c>
      <c r="F179" s="158">
        <v>2</v>
      </c>
      <c r="G179" s="158">
        <v>20200727</v>
      </c>
      <c r="H179" s="156">
        <v>3.5</v>
      </c>
      <c r="I179" s="147">
        <v>-1.5</v>
      </c>
      <c r="J179" s="159">
        <f t="shared" si="19"/>
        <v>2.75</v>
      </c>
      <c r="K179" s="147">
        <v>-0.38</v>
      </c>
      <c r="L179" s="140">
        <v>24.5</v>
      </c>
      <c r="M179" s="140">
        <v>0.32</v>
      </c>
      <c r="N179" s="140">
        <v>0.8</v>
      </c>
      <c r="O179" s="146">
        <v>0</v>
      </c>
      <c r="P179" s="147">
        <v>-1</v>
      </c>
      <c r="Q179" s="147">
        <f t="shared" si="21"/>
        <v>-0.5</v>
      </c>
      <c r="R179" s="147">
        <f t="shared" si="18"/>
        <v>0.12</v>
      </c>
      <c r="S179" s="150">
        <v>0.7</v>
      </c>
      <c r="T179" s="150">
        <v>1</v>
      </c>
      <c r="U179" s="147">
        <v>0.4</v>
      </c>
      <c r="V179" s="147">
        <v>0.4</v>
      </c>
      <c r="W179" s="148"/>
      <c r="X179" s="147">
        <v>0.25</v>
      </c>
      <c r="Y179" s="147">
        <v>-0.75</v>
      </c>
      <c r="Z179" s="147">
        <f t="shared" si="23"/>
        <v>-0.125</v>
      </c>
      <c r="AA179" s="147">
        <f t="shared" si="24"/>
        <v>0.255</v>
      </c>
      <c r="AB179" s="147"/>
      <c r="AC179" s="147">
        <v>1</v>
      </c>
      <c r="AD179" s="147"/>
      <c r="AE179" s="147"/>
      <c r="AF179" s="147"/>
      <c r="AG179" s="147"/>
      <c r="AH179" s="140">
        <v>1</v>
      </c>
      <c r="AI179" s="140">
        <v>0</v>
      </c>
      <c r="AJ179" s="140">
        <v>0</v>
      </c>
    </row>
    <row r="180" spans="1:36">
      <c r="A180" s="160">
        <v>50094275</v>
      </c>
      <c r="B180" s="145">
        <v>2</v>
      </c>
      <c r="C180" s="140" t="s">
        <v>417</v>
      </c>
      <c r="D180" s="158" t="s">
        <v>448</v>
      </c>
      <c r="E180" s="158">
        <v>63</v>
      </c>
      <c r="F180" s="158">
        <v>2</v>
      </c>
      <c r="G180" s="158">
        <v>20200803</v>
      </c>
      <c r="H180" s="156">
        <v>3</v>
      </c>
      <c r="I180" s="147">
        <v>-2</v>
      </c>
      <c r="J180" s="159">
        <f t="shared" si="19"/>
        <v>2</v>
      </c>
      <c r="K180" s="147">
        <v>-0.73</v>
      </c>
      <c r="L180" s="140">
        <v>24.5</v>
      </c>
      <c r="M180" s="140">
        <v>0.32</v>
      </c>
      <c r="N180" s="140">
        <v>0.8</v>
      </c>
      <c r="O180" s="146">
        <v>-1</v>
      </c>
      <c r="P180" s="147">
        <v>0</v>
      </c>
      <c r="Q180" s="147">
        <f t="shared" si="21"/>
        <v>-1</v>
      </c>
      <c r="R180" s="147">
        <f t="shared" si="18"/>
        <v>0.27</v>
      </c>
      <c r="S180" s="150">
        <v>0.6</v>
      </c>
      <c r="T180" s="150">
        <v>0.8</v>
      </c>
      <c r="U180" s="147">
        <v>0.4</v>
      </c>
      <c r="V180" s="147">
        <v>0.4</v>
      </c>
      <c r="W180" s="148"/>
      <c r="X180" s="147">
        <v>-0.25</v>
      </c>
      <c r="Y180" s="147">
        <v>-0.5</v>
      </c>
      <c r="Z180" s="147">
        <f t="shared" si="23"/>
        <v>-0.5</v>
      </c>
      <c r="AA180" s="147">
        <f t="shared" si="24"/>
        <v>0.22999999999999998</v>
      </c>
      <c r="AB180" s="147"/>
      <c r="AC180" s="147">
        <v>1</v>
      </c>
      <c r="AD180" s="147"/>
      <c r="AE180" s="147"/>
      <c r="AF180" s="147"/>
      <c r="AG180" s="147"/>
      <c r="AH180" s="140">
        <v>1</v>
      </c>
      <c r="AI180" s="140">
        <v>0</v>
      </c>
      <c r="AJ180" s="140">
        <v>0</v>
      </c>
    </row>
    <row r="181" spans="1:36">
      <c r="A181" s="160">
        <v>9101968</v>
      </c>
      <c r="B181" s="145">
        <v>1</v>
      </c>
      <c r="C181" s="140" t="s">
        <v>417</v>
      </c>
      <c r="D181" s="158" t="s">
        <v>449</v>
      </c>
      <c r="E181" s="158">
        <v>67</v>
      </c>
      <c r="F181" s="158">
        <v>1</v>
      </c>
      <c r="G181" s="158">
        <v>20191023</v>
      </c>
      <c r="H181" s="156">
        <v>1.5</v>
      </c>
      <c r="I181" s="147">
        <v>-1</v>
      </c>
      <c r="J181" s="159">
        <f t="shared" si="19"/>
        <v>1</v>
      </c>
      <c r="K181" s="147">
        <v>-0.48</v>
      </c>
      <c r="L181" s="140">
        <v>20</v>
      </c>
      <c r="M181" s="140"/>
      <c r="N181" s="140">
        <v>1</v>
      </c>
      <c r="O181" s="146">
        <v>0</v>
      </c>
      <c r="P181" s="147">
        <v>0</v>
      </c>
      <c r="Q181" s="147">
        <f t="shared" si="21"/>
        <v>0</v>
      </c>
      <c r="R181" s="147">
        <f t="shared" si="18"/>
        <v>-0.48</v>
      </c>
      <c r="S181" s="150">
        <v>0.7</v>
      </c>
      <c r="T181" s="150">
        <v>0.7</v>
      </c>
      <c r="U181" s="147">
        <v>0.4</v>
      </c>
      <c r="V181" s="147">
        <v>0.5</v>
      </c>
      <c r="W181" s="148"/>
      <c r="X181" s="147"/>
      <c r="Y181" s="147"/>
      <c r="Z181" s="147">
        <f t="shared" si="23"/>
        <v>0</v>
      </c>
      <c r="AA181" s="147">
        <f t="shared" si="24"/>
        <v>0.48</v>
      </c>
      <c r="AB181" s="147"/>
      <c r="AC181" s="147"/>
      <c r="AD181" s="147"/>
      <c r="AE181" s="147"/>
      <c r="AF181" s="147"/>
      <c r="AG181" s="147"/>
      <c r="AH181" s="140">
        <v>0</v>
      </c>
      <c r="AI181" s="140">
        <v>1</v>
      </c>
      <c r="AJ181" s="140">
        <v>0</v>
      </c>
    </row>
    <row r="182" spans="1:36">
      <c r="A182" s="160">
        <v>9101968</v>
      </c>
      <c r="B182" s="145">
        <v>2</v>
      </c>
      <c r="C182" s="140" t="s">
        <v>417</v>
      </c>
      <c r="D182" s="158" t="s">
        <v>449</v>
      </c>
      <c r="E182" s="158">
        <v>67</v>
      </c>
      <c r="F182" s="158">
        <v>1</v>
      </c>
      <c r="G182" s="158">
        <v>20191016</v>
      </c>
      <c r="H182" s="156">
        <v>1</v>
      </c>
      <c r="I182" s="147">
        <v>-1.25</v>
      </c>
      <c r="J182" s="159">
        <f t="shared" si="19"/>
        <v>0.375</v>
      </c>
      <c r="K182" s="147">
        <v>-0.82</v>
      </c>
      <c r="L182" s="140">
        <v>20.5</v>
      </c>
      <c r="M182" s="140"/>
      <c r="N182" s="140">
        <v>0.9</v>
      </c>
      <c r="O182" s="146">
        <v>0.25</v>
      </c>
      <c r="P182" s="147">
        <v>-1.25</v>
      </c>
      <c r="Q182" s="147">
        <f t="shared" si="21"/>
        <v>-0.375</v>
      </c>
      <c r="R182" s="147">
        <f t="shared" si="18"/>
        <v>-0.44499999999999995</v>
      </c>
      <c r="S182" s="150">
        <v>0.4</v>
      </c>
      <c r="T182" s="150">
        <v>0.7</v>
      </c>
      <c r="U182" s="147">
        <v>0.4</v>
      </c>
      <c r="V182" s="147">
        <v>0.4</v>
      </c>
      <c r="W182" s="148"/>
      <c r="X182" s="147"/>
      <c r="Y182" s="147"/>
      <c r="Z182" s="147">
        <f t="shared" si="23"/>
        <v>0</v>
      </c>
      <c r="AA182" s="147">
        <f t="shared" si="24"/>
        <v>0.82</v>
      </c>
      <c r="AB182" s="147"/>
      <c r="AC182" s="147"/>
      <c r="AD182" s="147"/>
      <c r="AE182" s="147"/>
      <c r="AF182" s="147"/>
      <c r="AG182" s="147"/>
      <c r="AH182" s="140">
        <v>0</v>
      </c>
      <c r="AI182" s="140">
        <v>1</v>
      </c>
      <c r="AJ182" s="140">
        <v>0</v>
      </c>
    </row>
    <row r="183" spans="1:36">
      <c r="A183" s="155">
        <v>9045132</v>
      </c>
      <c r="B183" s="140">
        <v>1</v>
      </c>
      <c r="C183" s="140" t="s">
        <v>417</v>
      </c>
      <c r="D183" s="140" t="s">
        <v>450</v>
      </c>
      <c r="E183" s="140">
        <v>65</v>
      </c>
      <c r="F183" s="140">
        <v>2</v>
      </c>
      <c r="G183" s="140">
        <v>20200512</v>
      </c>
      <c r="H183" s="156">
        <v>-2.25</v>
      </c>
      <c r="I183" s="147">
        <v>-0.5</v>
      </c>
      <c r="J183" s="140">
        <f t="shared" si="19"/>
        <v>-2.5</v>
      </c>
      <c r="K183" s="140">
        <v>-0.31</v>
      </c>
      <c r="L183" s="140">
        <v>15.5</v>
      </c>
      <c r="M183" s="140">
        <v>0.6</v>
      </c>
      <c r="N183" s="140">
        <v>0.8</v>
      </c>
      <c r="O183" s="146">
        <v>0.5</v>
      </c>
      <c r="P183" s="147">
        <v>-0.75</v>
      </c>
      <c r="Q183" s="147">
        <f t="shared" si="21"/>
        <v>0.125</v>
      </c>
      <c r="R183" s="147">
        <f t="shared" si="18"/>
        <v>-0.435</v>
      </c>
      <c r="S183" s="150">
        <v>0.7</v>
      </c>
      <c r="T183" s="150">
        <v>1</v>
      </c>
      <c r="U183" s="147">
        <v>0.32</v>
      </c>
      <c r="V183" s="147">
        <v>0.4</v>
      </c>
      <c r="W183" s="148"/>
      <c r="X183" s="147">
        <v>1.25</v>
      </c>
      <c r="Y183" s="147">
        <v>-1.25</v>
      </c>
      <c r="Z183" s="147">
        <f t="shared" si="23"/>
        <v>0.625</v>
      </c>
      <c r="AA183" s="147">
        <f t="shared" si="24"/>
        <v>0.93500000000000005</v>
      </c>
      <c r="AB183" s="147"/>
      <c r="AC183" s="147">
        <v>1</v>
      </c>
      <c r="AD183" s="147"/>
      <c r="AE183" s="147"/>
      <c r="AF183" s="147"/>
      <c r="AG183" s="147"/>
      <c r="AH183" s="140">
        <v>1</v>
      </c>
      <c r="AI183" s="140">
        <v>1</v>
      </c>
      <c r="AJ183" s="140">
        <v>0</v>
      </c>
    </row>
    <row r="184" spans="1:36">
      <c r="A184" s="155">
        <v>9045132</v>
      </c>
      <c r="B184" s="140">
        <v>2</v>
      </c>
      <c r="C184" s="140" t="s">
        <v>417</v>
      </c>
      <c r="D184" s="140" t="s">
        <v>450</v>
      </c>
      <c r="E184" s="140">
        <v>65</v>
      </c>
      <c r="F184" s="140">
        <v>2</v>
      </c>
      <c r="G184" s="140">
        <v>20200519</v>
      </c>
      <c r="H184" s="156">
        <v>-2.5</v>
      </c>
      <c r="I184" s="147">
        <v>-0.5</v>
      </c>
      <c r="J184" s="140">
        <f t="shared" si="19"/>
        <v>-2.75</v>
      </c>
      <c r="K184" s="140">
        <v>-0.66</v>
      </c>
      <c r="L184" s="140">
        <v>15.5</v>
      </c>
      <c r="M184" s="140">
        <v>0.6</v>
      </c>
      <c r="N184" s="140">
        <v>0.9</v>
      </c>
      <c r="O184" s="146">
        <v>-0.5</v>
      </c>
      <c r="P184" s="147">
        <v>0</v>
      </c>
      <c r="Q184" s="147">
        <f t="shared" si="21"/>
        <v>-0.5</v>
      </c>
      <c r="R184" s="147">
        <f t="shared" si="18"/>
        <v>-0.16000000000000003</v>
      </c>
      <c r="S184" s="150">
        <v>0.8</v>
      </c>
      <c r="T184" s="150">
        <v>0.9</v>
      </c>
      <c r="U184" s="150">
        <v>0.4</v>
      </c>
      <c r="V184" s="147">
        <v>0.8</v>
      </c>
      <c r="W184" s="148"/>
      <c r="X184" s="147">
        <v>0</v>
      </c>
      <c r="Y184" s="147">
        <v>0</v>
      </c>
      <c r="Z184" s="147">
        <f t="shared" si="23"/>
        <v>0</v>
      </c>
      <c r="AA184" s="147">
        <f t="shared" si="24"/>
        <v>0.66</v>
      </c>
      <c r="AB184" s="147">
        <v>0.8</v>
      </c>
      <c r="AC184" s="147">
        <v>0.9</v>
      </c>
      <c r="AD184" s="147"/>
      <c r="AE184" s="147"/>
      <c r="AF184" s="147"/>
      <c r="AG184" s="147"/>
      <c r="AH184" s="140">
        <v>1</v>
      </c>
      <c r="AI184" s="140">
        <v>1</v>
      </c>
      <c r="AJ184" s="140">
        <v>0</v>
      </c>
    </row>
    <row r="185" spans="1:36">
      <c r="A185" s="171">
        <v>50094275</v>
      </c>
      <c r="B185" s="140">
        <v>1</v>
      </c>
      <c r="C185" s="140" t="s">
        <v>417</v>
      </c>
      <c r="D185" s="140" t="s">
        <v>448</v>
      </c>
      <c r="E185" s="140">
        <v>64</v>
      </c>
      <c r="F185" s="140">
        <v>2</v>
      </c>
      <c r="G185" s="140">
        <v>20200727</v>
      </c>
      <c r="H185" s="156">
        <v>3.5</v>
      </c>
      <c r="I185" s="147">
        <v>-1.5</v>
      </c>
      <c r="J185" s="140">
        <f t="shared" si="19"/>
        <v>2.75</v>
      </c>
      <c r="K185" s="140">
        <v>-0.38</v>
      </c>
      <c r="L185" s="140">
        <v>24.5</v>
      </c>
      <c r="M185" s="140">
        <v>0.32</v>
      </c>
      <c r="N185" s="140">
        <v>0.8</v>
      </c>
      <c r="O185" s="146">
        <v>0.25</v>
      </c>
      <c r="P185" s="147">
        <v>-1</v>
      </c>
      <c r="Q185" s="147">
        <f t="shared" si="21"/>
        <v>-0.25</v>
      </c>
      <c r="R185" s="147">
        <f t="shared" si="18"/>
        <v>-0.13</v>
      </c>
      <c r="S185" s="150"/>
      <c r="T185" s="150" t="s">
        <v>315</v>
      </c>
      <c r="U185" s="150">
        <v>0.4</v>
      </c>
      <c r="V185" s="147">
        <v>0.63</v>
      </c>
      <c r="W185" s="148"/>
      <c r="X185" s="147">
        <v>0</v>
      </c>
      <c r="Y185" s="147">
        <v>-0.75</v>
      </c>
      <c r="Z185" s="147">
        <f t="shared" si="23"/>
        <v>-0.375</v>
      </c>
      <c r="AA185" s="147">
        <f t="shared" si="24"/>
        <v>5.0000000000000044E-3</v>
      </c>
      <c r="AB185" s="147"/>
      <c r="AC185" s="147">
        <v>1</v>
      </c>
      <c r="AD185" s="140"/>
      <c r="AE185" s="140"/>
      <c r="AF185" s="140"/>
      <c r="AG185" s="140"/>
      <c r="AH185" s="140">
        <v>1</v>
      </c>
      <c r="AI185" s="140">
        <v>0</v>
      </c>
      <c r="AJ185" s="140">
        <v>0</v>
      </c>
    </row>
    <row r="186" spans="1:36">
      <c r="A186" s="172">
        <v>50094275</v>
      </c>
      <c r="B186" s="140">
        <v>2</v>
      </c>
      <c r="C186" s="140" t="s">
        <v>417</v>
      </c>
      <c r="D186" s="140" t="s">
        <v>448</v>
      </c>
      <c r="E186" s="140">
        <v>64</v>
      </c>
      <c r="F186" s="140">
        <v>2</v>
      </c>
      <c r="G186" s="140">
        <v>20200803</v>
      </c>
      <c r="H186" s="156">
        <v>3</v>
      </c>
      <c r="I186" s="147">
        <v>-1.5</v>
      </c>
      <c r="J186" s="140">
        <f t="shared" si="19"/>
        <v>2.25</v>
      </c>
      <c r="K186" s="140">
        <v>-0.73</v>
      </c>
      <c r="L186" s="140">
        <v>24.5</v>
      </c>
      <c r="M186" s="140">
        <v>0.32</v>
      </c>
      <c r="N186" s="140">
        <v>0.8</v>
      </c>
      <c r="O186" s="146">
        <v>0</v>
      </c>
      <c r="P186" s="147">
        <v>-2.25</v>
      </c>
      <c r="Q186" s="147">
        <f t="shared" si="21"/>
        <v>-1.125</v>
      </c>
      <c r="R186" s="147">
        <f t="shared" si="18"/>
        <v>0.39500000000000002</v>
      </c>
      <c r="S186" s="150"/>
      <c r="T186" s="150" t="s">
        <v>315</v>
      </c>
      <c r="U186" s="150">
        <v>0.63</v>
      </c>
      <c r="V186" s="147">
        <v>0.8</v>
      </c>
      <c r="W186" s="148"/>
      <c r="X186" s="147">
        <v>0</v>
      </c>
      <c r="Y186" s="147">
        <v>-2</v>
      </c>
      <c r="Z186" s="147">
        <f t="shared" si="23"/>
        <v>-1</v>
      </c>
      <c r="AA186" s="147">
        <f t="shared" si="24"/>
        <v>-0.27</v>
      </c>
      <c r="AB186" s="147"/>
      <c r="AC186" s="147">
        <v>1</v>
      </c>
      <c r="AD186" s="140"/>
      <c r="AE186" s="140"/>
      <c r="AF186" s="140"/>
      <c r="AG186" s="140"/>
      <c r="AH186" s="140">
        <v>1</v>
      </c>
      <c r="AI186" s="140">
        <v>0</v>
      </c>
      <c r="AJ186" s="140">
        <v>0</v>
      </c>
    </row>
    <row r="187" spans="1:36">
      <c r="A187" s="173">
        <v>50611476</v>
      </c>
      <c r="B187" s="140">
        <v>1</v>
      </c>
      <c r="C187" s="140" t="s">
        <v>417</v>
      </c>
      <c r="D187" s="140" t="s">
        <v>445</v>
      </c>
      <c r="E187" s="140">
        <v>82</v>
      </c>
      <c r="F187" s="140">
        <v>2</v>
      </c>
      <c r="G187" s="140">
        <v>20191224</v>
      </c>
      <c r="H187" s="156">
        <v>1</v>
      </c>
      <c r="I187" s="147">
        <v>-0.5</v>
      </c>
      <c r="J187" s="140">
        <f t="shared" si="19"/>
        <v>0.75</v>
      </c>
      <c r="K187" s="140">
        <v>-0.67</v>
      </c>
      <c r="L187" s="140">
        <v>22</v>
      </c>
      <c r="M187" s="140">
        <v>0.32</v>
      </c>
      <c r="N187" s="140">
        <v>0.5</v>
      </c>
      <c r="O187" s="146">
        <v>-1.5</v>
      </c>
      <c r="P187" s="147">
        <v>-0.75</v>
      </c>
      <c r="Q187" s="147">
        <f t="shared" si="21"/>
        <v>-1.875</v>
      </c>
      <c r="R187" s="147">
        <f t="shared" si="18"/>
        <v>1.2050000000000001</v>
      </c>
      <c r="S187" s="150"/>
      <c r="T187" s="150">
        <v>0.8</v>
      </c>
      <c r="U187" s="150">
        <v>0.63</v>
      </c>
      <c r="V187" s="147">
        <v>0.8</v>
      </c>
      <c r="W187" s="111"/>
      <c r="X187" s="147">
        <v>-1</v>
      </c>
      <c r="Y187" s="147">
        <v>0</v>
      </c>
      <c r="Z187" s="147">
        <f t="shared" si="23"/>
        <v>-1</v>
      </c>
      <c r="AA187" s="147">
        <f t="shared" si="24"/>
        <v>-0.32999999999999996</v>
      </c>
      <c r="AB187" s="147"/>
      <c r="AC187" s="147">
        <v>1</v>
      </c>
      <c r="AD187" s="140"/>
      <c r="AE187" s="140"/>
      <c r="AF187" s="140"/>
      <c r="AG187" s="140"/>
      <c r="AH187" s="140">
        <v>0</v>
      </c>
      <c r="AI187" s="140">
        <v>1</v>
      </c>
      <c r="AJ187" s="140">
        <v>0</v>
      </c>
    </row>
    <row r="188" spans="1:36">
      <c r="A188" s="173">
        <v>50611476</v>
      </c>
      <c r="B188" s="140">
        <v>2</v>
      </c>
      <c r="C188" s="140" t="s">
        <v>417</v>
      </c>
      <c r="D188" s="140" t="s">
        <v>445</v>
      </c>
      <c r="E188" s="140">
        <v>82</v>
      </c>
      <c r="F188" s="140">
        <v>2</v>
      </c>
      <c r="G188" s="140">
        <v>20191231</v>
      </c>
      <c r="H188" s="156">
        <v>1</v>
      </c>
      <c r="I188" s="147">
        <v>0</v>
      </c>
      <c r="J188" s="140">
        <f t="shared" si="19"/>
        <v>1</v>
      </c>
      <c r="K188" s="140">
        <v>-0.28000000000000003</v>
      </c>
      <c r="L188" s="140">
        <v>21.5</v>
      </c>
      <c r="M188" s="140">
        <v>0.5</v>
      </c>
      <c r="N188" s="140">
        <v>0.8</v>
      </c>
      <c r="O188" s="146">
        <v>-0.5</v>
      </c>
      <c r="P188" s="147">
        <v>-0.5</v>
      </c>
      <c r="Q188" s="147">
        <f t="shared" si="21"/>
        <v>-0.75</v>
      </c>
      <c r="R188" s="147">
        <f t="shared" si="18"/>
        <v>0.47</v>
      </c>
      <c r="S188" s="150"/>
      <c r="T188" s="150">
        <v>0.9</v>
      </c>
      <c r="U188" s="150">
        <v>0.5</v>
      </c>
      <c r="V188" s="147">
        <v>0.63</v>
      </c>
      <c r="W188" s="111"/>
      <c r="X188" s="147">
        <v>-0.5</v>
      </c>
      <c r="Y188" s="147">
        <v>0</v>
      </c>
      <c r="Z188" s="147">
        <f t="shared" si="23"/>
        <v>-0.5</v>
      </c>
      <c r="AA188" s="147">
        <f t="shared" si="24"/>
        <v>-0.21999999999999997</v>
      </c>
      <c r="AB188" s="147"/>
      <c r="AC188" s="147">
        <v>1</v>
      </c>
      <c r="AD188" s="140"/>
      <c r="AE188" s="140"/>
      <c r="AF188" s="140"/>
      <c r="AG188" s="140"/>
      <c r="AH188" s="140">
        <v>0</v>
      </c>
      <c r="AI188" s="140">
        <v>1</v>
      </c>
      <c r="AJ188" s="140">
        <v>0</v>
      </c>
    </row>
    <row r="189" spans="1:36">
      <c r="A189" s="173">
        <v>50657286</v>
      </c>
      <c r="B189" s="140">
        <v>1</v>
      </c>
      <c r="C189" s="140" t="s">
        <v>417</v>
      </c>
      <c r="D189" s="140" t="s">
        <v>443</v>
      </c>
      <c r="E189" s="140">
        <v>61</v>
      </c>
      <c r="F189" s="140">
        <v>2</v>
      </c>
      <c r="G189" s="140">
        <v>20201008</v>
      </c>
      <c r="H189" s="156">
        <v>-6.5</v>
      </c>
      <c r="I189" s="147">
        <v>-0.5</v>
      </c>
      <c r="J189" s="140">
        <f t="shared" si="19"/>
        <v>-6.75</v>
      </c>
      <c r="K189" s="140">
        <v>-0.61</v>
      </c>
      <c r="L189" s="140">
        <v>13</v>
      </c>
      <c r="M189" s="140">
        <v>0.1</v>
      </c>
      <c r="N189" s="140">
        <v>1</v>
      </c>
      <c r="O189" s="146">
        <v>-0.25</v>
      </c>
      <c r="P189" s="147">
        <v>-0.75</v>
      </c>
      <c r="Q189" s="147">
        <f t="shared" si="21"/>
        <v>-0.625</v>
      </c>
      <c r="R189" s="147">
        <f t="shared" si="18"/>
        <v>1.5000000000000013E-2</v>
      </c>
      <c r="S189" s="150"/>
      <c r="T189" s="150">
        <v>1</v>
      </c>
      <c r="U189" s="150">
        <v>0.5</v>
      </c>
      <c r="V189" s="147">
        <v>0.63</v>
      </c>
      <c r="W189" s="111"/>
      <c r="X189" s="147">
        <v>-0.5</v>
      </c>
      <c r="Y189" s="147">
        <v>0</v>
      </c>
      <c r="Z189" s="147">
        <f t="shared" si="23"/>
        <v>-0.5</v>
      </c>
      <c r="AA189" s="147">
        <f t="shared" si="24"/>
        <v>0.10999999999999999</v>
      </c>
      <c r="AB189" s="147"/>
      <c r="AC189" s="147">
        <v>0.9</v>
      </c>
      <c r="AD189" s="140"/>
      <c r="AE189" s="140"/>
      <c r="AF189" s="140"/>
      <c r="AG189" s="140"/>
      <c r="AH189" s="140">
        <v>0</v>
      </c>
      <c r="AI189" s="140">
        <v>1</v>
      </c>
      <c r="AJ189" s="140">
        <v>0</v>
      </c>
    </row>
    <row r="190" spans="1:36">
      <c r="A190" s="171">
        <v>50657286</v>
      </c>
      <c r="B190" s="140">
        <v>2</v>
      </c>
      <c r="C190" s="140" t="s">
        <v>417</v>
      </c>
      <c r="D190" s="140" t="s">
        <v>443</v>
      </c>
      <c r="E190" s="140">
        <v>61</v>
      </c>
      <c r="F190" s="140">
        <v>2</v>
      </c>
      <c r="G190" s="140">
        <v>20201015</v>
      </c>
      <c r="H190" s="156">
        <v>-7</v>
      </c>
      <c r="I190" s="147">
        <v>-0.5</v>
      </c>
      <c r="J190" s="140">
        <f t="shared" si="19"/>
        <v>-7.25</v>
      </c>
      <c r="K190" s="140">
        <v>-0.67</v>
      </c>
      <c r="L190" s="140">
        <v>13</v>
      </c>
      <c r="M190" s="140">
        <v>0.1</v>
      </c>
      <c r="N190" s="140" t="s">
        <v>407</v>
      </c>
      <c r="O190" s="146">
        <v>0.5</v>
      </c>
      <c r="P190" s="147">
        <v>-0.75</v>
      </c>
      <c r="Q190" s="147">
        <f t="shared" si="21"/>
        <v>0.125</v>
      </c>
      <c r="R190" s="147">
        <f t="shared" si="18"/>
        <v>-0.79500000000000004</v>
      </c>
      <c r="S190" s="150"/>
      <c r="T190" s="150">
        <v>1</v>
      </c>
      <c r="U190" s="150">
        <v>0.5</v>
      </c>
      <c r="V190" s="147">
        <v>0.8</v>
      </c>
      <c r="W190" s="111"/>
      <c r="X190" s="147">
        <v>-0.25</v>
      </c>
      <c r="Y190" s="147">
        <v>0</v>
      </c>
      <c r="Z190" s="147">
        <f t="shared" si="23"/>
        <v>-0.25</v>
      </c>
      <c r="AA190" s="147">
        <f t="shared" si="24"/>
        <v>0.42000000000000004</v>
      </c>
      <c r="AB190" s="147"/>
      <c r="AC190" s="147">
        <v>1</v>
      </c>
      <c r="AD190" s="140"/>
      <c r="AE190" s="140"/>
      <c r="AF190" s="140"/>
      <c r="AG190" s="140"/>
      <c r="AH190" s="140">
        <v>0</v>
      </c>
      <c r="AI190" s="140">
        <v>1</v>
      </c>
      <c r="AJ190" s="140">
        <v>0</v>
      </c>
    </row>
    <row r="191" spans="1:36">
      <c r="A191" s="173">
        <v>50657286</v>
      </c>
      <c r="B191" s="140"/>
      <c r="D191" s="140"/>
      <c r="E191" s="140"/>
      <c r="F191" s="140"/>
      <c r="G191" s="140"/>
      <c r="H191" s="156"/>
      <c r="I191" s="147"/>
      <c r="J191" s="140"/>
      <c r="K191" s="140"/>
      <c r="L191" s="140"/>
      <c r="M191" s="140"/>
      <c r="N191" s="140"/>
      <c r="O191" s="146"/>
      <c r="P191" s="147"/>
      <c r="Q191" s="147">
        <f t="shared" si="21"/>
        <v>0</v>
      </c>
      <c r="R191" s="147">
        <f t="shared" ref="R191:R239" si="25">K191-Q191</f>
        <v>0</v>
      </c>
      <c r="S191" s="150"/>
      <c r="T191" s="150"/>
      <c r="U191" s="150"/>
      <c r="V191" s="147"/>
      <c r="W191" s="111"/>
      <c r="X191" s="147"/>
      <c r="Y191" s="147"/>
      <c r="Z191" s="147"/>
      <c r="AA191" s="147"/>
      <c r="AB191" s="147"/>
      <c r="AC191" s="147"/>
      <c r="AD191" s="140"/>
      <c r="AE191" s="140"/>
      <c r="AF191" s="140"/>
      <c r="AG191" s="140"/>
      <c r="AH191" s="140"/>
      <c r="AI191" s="140"/>
      <c r="AJ191" s="140"/>
    </row>
    <row r="192" spans="1:36">
      <c r="A192" s="171">
        <v>50657286</v>
      </c>
      <c r="B192" s="140"/>
      <c r="D192" s="140"/>
      <c r="E192" s="140"/>
      <c r="F192" s="140"/>
      <c r="G192" s="140"/>
      <c r="H192" s="156"/>
      <c r="I192" s="147"/>
      <c r="J192" s="140"/>
      <c r="K192" s="140"/>
      <c r="L192" s="140"/>
      <c r="M192" s="140"/>
      <c r="N192" s="140"/>
      <c r="O192" s="146"/>
      <c r="P192" s="147"/>
      <c r="Q192" s="147">
        <f t="shared" si="21"/>
        <v>0</v>
      </c>
      <c r="R192" s="147">
        <f t="shared" si="25"/>
        <v>0</v>
      </c>
      <c r="S192" s="150"/>
      <c r="T192" s="150"/>
      <c r="U192" s="150"/>
      <c r="V192" s="147"/>
      <c r="W192" s="111"/>
      <c r="X192" s="147"/>
      <c r="Y192" s="147"/>
      <c r="Z192" s="147"/>
      <c r="AA192" s="147"/>
      <c r="AB192" s="147"/>
      <c r="AC192" s="147"/>
      <c r="AD192" s="140"/>
      <c r="AE192" s="140"/>
      <c r="AF192" s="140"/>
      <c r="AG192" s="140"/>
      <c r="AH192" s="140"/>
      <c r="AI192" s="140"/>
      <c r="AJ192" s="140"/>
    </row>
    <row r="193" spans="1:36">
      <c r="A193" s="172">
        <v>50820561</v>
      </c>
      <c r="B193" s="140">
        <v>1</v>
      </c>
      <c r="C193" s="140" t="s">
        <v>417</v>
      </c>
      <c r="D193" s="140" t="s">
        <v>440</v>
      </c>
      <c r="E193" s="140">
        <v>68</v>
      </c>
      <c r="F193" s="140">
        <v>1</v>
      </c>
      <c r="G193" s="140">
        <v>20201113</v>
      </c>
      <c r="H193" s="156">
        <f>H195</f>
        <v>0.75</v>
      </c>
      <c r="I193" s="147">
        <v>0</v>
      </c>
      <c r="J193" s="159">
        <f t="shared" ref="J193:J238" si="26">H193+0.5*I193</f>
        <v>0.75</v>
      </c>
      <c r="K193" s="140">
        <v>-0.92</v>
      </c>
      <c r="L193" s="140">
        <v>23.5</v>
      </c>
      <c r="M193" s="140">
        <v>0.25</v>
      </c>
      <c r="N193" s="140" t="s">
        <v>407</v>
      </c>
      <c r="O193" s="146">
        <v>0</v>
      </c>
      <c r="P193" s="147">
        <v>-0.5</v>
      </c>
      <c r="Q193" s="147">
        <f t="shared" si="21"/>
        <v>-0.25</v>
      </c>
      <c r="R193" s="147">
        <f t="shared" si="25"/>
        <v>-0.67</v>
      </c>
      <c r="S193" s="150">
        <v>0.6</v>
      </c>
      <c r="T193" s="150">
        <v>0.8</v>
      </c>
      <c r="U193" s="147">
        <v>0.32</v>
      </c>
      <c r="V193" s="147">
        <v>0.63</v>
      </c>
      <c r="W193" s="148"/>
      <c r="X193" s="147">
        <v>0</v>
      </c>
      <c r="Y193" s="147">
        <v>-0.5</v>
      </c>
      <c r="Z193" s="147">
        <f t="shared" ref="Z193:Z238" si="27">X193+Y193/2</f>
        <v>-0.25</v>
      </c>
      <c r="AA193" s="147">
        <f t="shared" ref="AA193:AA238" si="28">Z193-K193</f>
        <v>0.67</v>
      </c>
      <c r="AB193" s="147">
        <v>0.32</v>
      </c>
      <c r="AC193" s="147">
        <v>0.3</v>
      </c>
      <c r="AD193" s="147"/>
      <c r="AE193" s="147"/>
      <c r="AF193" s="147"/>
      <c r="AG193" s="147"/>
      <c r="AH193" s="140">
        <v>0</v>
      </c>
      <c r="AI193" s="140">
        <v>0</v>
      </c>
      <c r="AJ193" s="140">
        <v>0</v>
      </c>
    </row>
    <row r="194" spans="1:36">
      <c r="A194" s="173">
        <v>50844669</v>
      </c>
      <c r="B194" s="140">
        <v>1</v>
      </c>
      <c r="C194" s="140" t="s">
        <v>417</v>
      </c>
      <c r="D194" s="140" t="s">
        <v>438</v>
      </c>
      <c r="E194" s="158">
        <v>59</v>
      </c>
      <c r="F194" s="158">
        <v>1</v>
      </c>
      <c r="G194" s="158">
        <v>20200803</v>
      </c>
      <c r="H194" s="156">
        <v>1</v>
      </c>
      <c r="I194" s="147">
        <v>-1</v>
      </c>
      <c r="J194" s="159">
        <f t="shared" si="26"/>
        <v>0.5</v>
      </c>
      <c r="K194" s="147">
        <v>-0.32</v>
      </c>
      <c r="L194" s="140">
        <v>19.5</v>
      </c>
      <c r="M194" s="140">
        <v>0.4</v>
      </c>
      <c r="N194" s="140" t="s">
        <v>347</v>
      </c>
      <c r="O194" s="146">
        <v>0</v>
      </c>
      <c r="P194" s="147">
        <v>0</v>
      </c>
      <c r="Q194" s="147">
        <f t="shared" si="21"/>
        <v>0</v>
      </c>
      <c r="R194" s="147">
        <f t="shared" si="25"/>
        <v>-0.32</v>
      </c>
      <c r="S194" s="150">
        <v>0.6</v>
      </c>
      <c r="T194" s="150">
        <v>0.8</v>
      </c>
      <c r="U194" s="147">
        <v>0.4</v>
      </c>
      <c r="V194" s="147">
        <v>0.5</v>
      </c>
      <c r="W194" s="148"/>
      <c r="X194" s="147">
        <v>0</v>
      </c>
      <c r="Y194" s="147">
        <v>0</v>
      </c>
      <c r="Z194" s="147">
        <f t="shared" si="27"/>
        <v>0</v>
      </c>
      <c r="AA194" s="147">
        <f t="shared" si="28"/>
        <v>0.32</v>
      </c>
      <c r="AB194" s="147"/>
      <c r="AC194" s="147">
        <v>0.8</v>
      </c>
      <c r="AD194" s="147"/>
      <c r="AE194" s="147"/>
      <c r="AF194" s="147"/>
      <c r="AG194" s="147"/>
      <c r="AH194" s="140">
        <v>1</v>
      </c>
      <c r="AI194" s="140">
        <v>0</v>
      </c>
      <c r="AJ194" s="140">
        <v>0</v>
      </c>
    </row>
    <row r="195" spans="1:36">
      <c r="A195" s="173">
        <v>50844669</v>
      </c>
      <c r="B195" s="140">
        <v>2</v>
      </c>
      <c r="C195" s="140" t="s">
        <v>417</v>
      </c>
      <c r="D195" s="140" t="s">
        <v>438</v>
      </c>
      <c r="E195" s="158">
        <v>59</v>
      </c>
      <c r="F195" s="158">
        <v>1</v>
      </c>
      <c r="G195" s="158">
        <v>20200810</v>
      </c>
      <c r="H195" s="156">
        <v>0.75</v>
      </c>
      <c r="I195" s="147">
        <v>-0.5</v>
      </c>
      <c r="J195" s="159">
        <f t="shared" si="26"/>
        <v>0.5</v>
      </c>
      <c r="K195" s="147">
        <v>-0.8</v>
      </c>
      <c r="L195" s="140">
        <v>20</v>
      </c>
      <c r="M195" s="140">
        <v>0.32</v>
      </c>
      <c r="N195" s="140">
        <v>0.7</v>
      </c>
      <c r="O195" s="146">
        <v>-0.25</v>
      </c>
      <c r="P195" s="147">
        <v>-0.25</v>
      </c>
      <c r="Q195" s="147">
        <f t="shared" si="21"/>
        <v>-0.375</v>
      </c>
      <c r="R195" s="147">
        <f t="shared" si="25"/>
        <v>-0.42500000000000004</v>
      </c>
      <c r="S195" s="150">
        <v>1</v>
      </c>
      <c r="T195" s="150">
        <v>1</v>
      </c>
      <c r="U195" s="147">
        <v>0.4</v>
      </c>
      <c r="V195" s="147">
        <v>0.63</v>
      </c>
      <c r="W195" s="148"/>
      <c r="X195" s="147">
        <v>-0.5</v>
      </c>
      <c r="Y195" s="147">
        <v>0</v>
      </c>
      <c r="Z195" s="147">
        <f t="shared" si="27"/>
        <v>-0.5</v>
      </c>
      <c r="AA195" s="147">
        <f t="shared" si="28"/>
        <v>0.30000000000000004</v>
      </c>
      <c r="AB195" s="147"/>
      <c r="AC195" s="147">
        <v>0.9</v>
      </c>
      <c r="AD195" s="147"/>
      <c r="AE195" s="147"/>
      <c r="AF195" s="147"/>
      <c r="AG195" s="147"/>
      <c r="AH195" s="140">
        <v>1</v>
      </c>
      <c r="AI195" s="140">
        <v>0</v>
      </c>
      <c r="AJ195" s="140">
        <v>0</v>
      </c>
    </row>
    <row r="196" spans="1:36">
      <c r="A196" s="173">
        <v>50851969</v>
      </c>
      <c r="B196" s="140">
        <v>1</v>
      </c>
      <c r="C196" s="140" t="s">
        <v>417</v>
      </c>
      <c r="D196" s="140" t="s">
        <v>435</v>
      </c>
      <c r="E196" s="140">
        <v>68</v>
      </c>
      <c r="F196" s="140">
        <v>2</v>
      </c>
      <c r="G196" s="140">
        <v>20200917</v>
      </c>
      <c r="H196" s="156">
        <v>3.75</v>
      </c>
      <c r="I196" s="147">
        <v>-1.5</v>
      </c>
      <c r="J196" s="159">
        <f t="shared" si="26"/>
        <v>3</v>
      </c>
      <c r="K196" s="140">
        <v>-0.9</v>
      </c>
      <c r="L196" s="140">
        <v>27.5</v>
      </c>
      <c r="M196" s="140">
        <v>0.25</v>
      </c>
      <c r="N196" s="140">
        <v>0.8</v>
      </c>
      <c r="O196" s="146">
        <v>0.75</v>
      </c>
      <c r="P196" s="147">
        <v>-0.75</v>
      </c>
      <c r="Q196" s="147">
        <f t="shared" si="21"/>
        <v>0.375</v>
      </c>
      <c r="R196" s="147">
        <f t="shared" si="25"/>
        <v>-1.2749999999999999</v>
      </c>
      <c r="S196" s="150">
        <v>0.8</v>
      </c>
      <c r="T196" s="150">
        <v>1</v>
      </c>
      <c r="U196" s="147">
        <v>0.32</v>
      </c>
      <c r="V196" s="147">
        <v>0.4</v>
      </c>
      <c r="W196" s="148"/>
      <c r="X196" s="147">
        <v>0.5</v>
      </c>
      <c r="Y196" s="147">
        <v>-0.5</v>
      </c>
      <c r="Z196" s="147">
        <f t="shared" si="27"/>
        <v>0.25</v>
      </c>
      <c r="AA196" s="147">
        <f t="shared" si="28"/>
        <v>1.1499999999999999</v>
      </c>
      <c r="AB196" s="147">
        <v>0.8</v>
      </c>
      <c r="AC196" s="147">
        <v>0.9</v>
      </c>
      <c r="AD196" s="147"/>
      <c r="AE196" s="147"/>
      <c r="AF196" s="147"/>
      <c r="AG196" s="147"/>
      <c r="AH196" s="140">
        <v>0</v>
      </c>
      <c r="AI196" s="140">
        <v>0</v>
      </c>
      <c r="AJ196" s="140">
        <v>0</v>
      </c>
    </row>
    <row r="197" spans="1:36">
      <c r="A197" s="173">
        <v>50851969</v>
      </c>
      <c r="B197" s="140">
        <v>2</v>
      </c>
      <c r="C197" s="140" t="s">
        <v>417</v>
      </c>
      <c r="D197" s="140" t="s">
        <v>435</v>
      </c>
      <c r="E197" s="140">
        <v>68</v>
      </c>
      <c r="F197" s="140">
        <v>2</v>
      </c>
      <c r="G197" s="140">
        <v>20200918</v>
      </c>
      <c r="H197" s="156">
        <v>2.75</v>
      </c>
      <c r="I197" s="147">
        <v>-1</v>
      </c>
      <c r="J197" s="159">
        <f t="shared" si="26"/>
        <v>2.25</v>
      </c>
      <c r="K197" s="140">
        <v>-0.9</v>
      </c>
      <c r="L197" s="140">
        <v>28</v>
      </c>
      <c r="M197" s="140">
        <v>0.32</v>
      </c>
      <c r="N197" s="140">
        <v>0.8</v>
      </c>
      <c r="O197" s="146">
        <v>-0.25</v>
      </c>
      <c r="P197" s="147">
        <v>0</v>
      </c>
      <c r="Q197" s="147">
        <f t="shared" si="21"/>
        <v>-0.25</v>
      </c>
      <c r="R197" s="147">
        <f t="shared" si="25"/>
        <v>-0.65</v>
      </c>
      <c r="S197" s="150">
        <v>0.5</v>
      </c>
      <c r="T197" s="150">
        <v>0.8</v>
      </c>
      <c r="U197" s="147">
        <v>0.4</v>
      </c>
      <c r="V197" s="147">
        <v>0.4</v>
      </c>
      <c r="W197" s="148"/>
      <c r="X197" s="147">
        <v>-0.5</v>
      </c>
      <c r="Y197" s="147">
        <v>-0.25</v>
      </c>
      <c r="Z197" s="147">
        <f t="shared" si="27"/>
        <v>-0.625</v>
      </c>
      <c r="AA197" s="147">
        <f t="shared" si="28"/>
        <v>0.27500000000000002</v>
      </c>
      <c r="AB197" s="147">
        <v>0.7</v>
      </c>
      <c r="AC197" s="147">
        <v>0.9</v>
      </c>
      <c r="AD197" s="147"/>
      <c r="AE197" s="147"/>
      <c r="AF197" s="147"/>
      <c r="AG197" s="147"/>
      <c r="AH197" s="140">
        <v>0</v>
      </c>
      <c r="AI197" s="140">
        <v>0</v>
      </c>
      <c r="AJ197" s="140">
        <v>0</v>
      </c>
    </row>
    <row r="198" spans="1:36">
      <c r="A198" s="173">
        <v>50851971</v>
      </c>
      <c r="B198" s="140">
        <v>1</v>
      </c>
      <c r="C198" s="140" t="s">
        <v>417</v>
      </c>
      <c r="D198" s="140" t="s">
        <v>434</v>
      </c>
      <c r="E198" s="140">
        <v>69</v>
      </c>
      <c r="F198" s="140">
        <v>1</v>
      </c>
      <c r="G198" s="140">
        <v>20200917</v>
      </c>
      <c r="H198" s="156">
        <v>-0.5</v>
      </c>
      <c r="I198" s="147">
        <v>-1</v>
      </c>
      <c r="J198" s="159">
        <f t="shared" si="26"/>
        <v>-1</v>
      </c>
      <c r="K198" s="140">
        <v>-0.55000000000000004</v>
      </c>
      <c r="L198" s="140">
        <v>21</v>
      </c>
      <c r="M198" s="140">
        <v>0.4</v>
      </c>
      <c r="N198" s="140" t="s">
        <v>407</v>
      </c>
      <c r="O198" s="146">
        <v>-0.5</v>
      </c>
      <c r="P198" s="147">
        <v>0</v>
      </c>
      <c r="Q198" s="147">
        <f t="shared" si="21"/>
        <v>-0.5</v>
      </c>
      <c r="R198" s="147">
        <f t="shared" si="25"/>
        <v>-5.0000000000000044E-2</v>
      </c>
      <c r="S198" s="150">
        <v>0.3</v>
      </c>
      <c r="T198" s="150">
        <v>0.4</v>
      </c>
      <c r="U198" s="147">
        <v>0.125</v>
      </c>
      <c r="V198" s="147">
        <v>0.2</v>
      </c>
      <c r="W198" s="148"/>
      <c r="X198" s="147"/>
      <c r="Y198" s="147"/>
      <c r="Z198" s="147">
        <f t="shared" si="27"/>
        <v>0</v>
      </c>
      <c r="AA198" s="147">
        <f t="shared" si="28"/>
        <v>0.55000000000000004</v>
      </c>
      <c r="AB198" s="147"/>
      <c r="AC198" s="147"/>
      <c r="AD198" s="147"/>
      <c r="AE198" s="147"/>
      <c r="AF198" s="147"/>
      <c r="AG198" s="147"/>
      <c r="AH198" s="140">
        <v>0</v>
      </c>
      <c r="AI198" s="140">
        <v>0</v>
      </c>
      <c r="AJ198" s="140">
        <v>0</v>
      </c>
    </row>
    <row r="199" spans="1:36">
      <c r="A199" s="173">
        <v>50851971</v>
      </c>
      <c r="B199" s="140">
        <v>2</v>
      </c>
      <c r="C199" s="140" t="s">
        <v>417</v>
      </c>
      <c r="D199" s="140" t="s">
        <v>434</v>
      </c>
      <c r="E199" s="140">
        <v>69</v>
      </c>
      <c r="F199" s="140">
        <v>1</v>
      </c>
      <c r="G199" s="140">
        <v>20200918</v>
      </c>
      <c r="H199" s="156">
        <v>0</v>
      </c>
      <c r="I199" s="147">
        <v>-1.5</v>
      </c>
      <c r="J199" s="159">
        <f t="shared" si="26"/>
        <v>-0.75</v>
      </c>
      <c r="K199" s="140">
        <v>-0.74</v>
      </c>
      <c r="L199" s="140">
        <v>20.5</v>
      </c>
      <c r="M199" s="140">
        <v>0.8</v>
      </c>
      <c r="N199" s="140" t="s">
        <v>313</v>
      </c>
      <c r="O199" s="146">
        <v>0</v>
      </c>
      <c r="P199" s="147">
        <v>0</v>
      </c>
      <c r="Q199" s="147">
        <f t="shared" si="21"/>
        <v>0</v>
      </c>
      <c r="R199" s="147">
        <f t="shared" si="25"/>
        <v>-0.74</v>
      </c>
      <c r="S199" s="150">
        <v>0.7</v>
      </c>
      <c r="T199" s="150">
        <v>0.8</v>
      </c>
      <c r="U199" s="147">
        <v>0.4</v>
      </c>
      <c r="V199" s="147">
        <v>0.5</v>
      </c>
      <c r="W199" s="148"/>
      <c r="X199" s="147">
        <v>-0.5</v>
      </c>
      <c r="Y199" s="147">
        <v>0</v>
      </c>
      <c r="Z199" s="147">
        <f t="shared" si="27"/>
        <v>-0.5</v>
      </c>
      <c r="AA199" s="147">
        <f t="shared" si="28"/>
        <v>0.24</v>
      </c>
      <c r="AB199" s="147">
        <v>0.6</v>
      </c>
      <c r="AC199" s="147">
        <v>0.8</v>
      </c>
      <c r="AD199" s="147"/>
      <c r="AE199" s="147"/>
      <c r="AF199" s="147"/>
      <c r="AG199" s="147"/>
      <c r="AH199" s="140">
        <v>0</v>
      </c>
      <c r="AI199" s="140">
        <v>0</v>
      </c>
      <c r="AJ199" s="140">
        <v>0</v>
      </c>
    </row>
    <row r="200" spans="1:36">
      <c r="A200" s="173">
        <v>50853343</v>
      </c>
      <c r="B200" s="145">
        <v>2</v>
      </c>
      <c r="C200" s="140" t="s">
        <v>417</v>
      </c>
      <c r="D200" s="140" t="s">
        <v>433</v>
      </c>
      <c r="E200" s="140">
        <v>67</v>
      </c>
      <c r="F200" s="140">
        <v>2</v>
      </c>
      <c r="G200" s="140">
        <v>20201008</v>
      </c>
      <c r="H200" s="156">
        <v>0.5</v>
      </c>
      <c r="I200" s="147">
        <v>-4.25</v>
      </c>
      <c r="J200" s="159">
        <f t="shared" si="26"/>
        <v>-1.625</v>
      </c>
      <c r="K200" s="140">
        <v>-0.67</v>
      </c>
      <c r="L200" s="140">
        <v>20</v>
      </c>
      <c r="M200" s="140">
        <v>0.2</v>
      </c>
      <c r="N200" s="140">
        <v>0.8</v>
      </c>
      <c r="O200" s="146">
        <v>0</v>
      </c>
      <c r="P200" s="147">
        <v>-0.5</v>
      </c>
      <c r="Q200" s="147">
        <f t="shared" si="21"/>
        <v>-0.25</v>
      </c>
      <c r="R200" s="147">
        <f t="shared" si="25"/>
        <v>-0.42000000000000004</v>
      </c>
      <c r="S200" s="150">
        <v>0.3</v>
      </c>
      <c r="T200" s="150">
        <v>0.6</v>
      </c>
      <c r="U200" s="147">
        <v>0.4</v>
      </c>
      <c r="V200" s="147">
        <v>0.25</v>
      </c>
      <c r="W200" s="148"/>
      <c r="X200" s="147">
        <v>0</v>
      </c>
      <c r="Y200" s="147">
        <v>-0.5</v>
      </c>
      <c r="Z200" s="147">
        <f t="shared" si="27"/>
        <v>-0.25</v>
      </c>
      <c r="AA200" s="147">
        <f t="shared" si="28"/>
        <v>0.42000000000000004</v>
      </c>
      <c r="AB200" s="147">
        <v>0.3</v>
      </c>
      <c r="AC200" s="147">
        <v>0.5</v>
      </c>
      <c r="AD200" s="147"/>
      <c r="AE200" s="147"/>
      <c r="AF200" s="147"/>
      <c r="AG200" s="147"/>
      <c r="AH200" s="140">
        <v>0</v>
      </c>
      <c r="AI200" s="140">
        <v>0</v>
      </c>
      <c r="AJ200" s="140">
        <v>0</v>
      </c>
    </row>
    <row r="201" spans="1:36">
      <c r="A201" s="172">
        <v>70332453</v>
      </c>
      <c r="B201" s="145">
        <v>1</v>
      </c>
      <c r="C201" s="140" t="s">
        <v>417</v>
      </c>
      <c r="D201" s="158" t="s">
        <v>432</v>
      </c>
      <c r="E201" s="158">
        <v>63</v>
      </c>
      <c r="F201" s="158">
        <v>1</v>
      </c>
      <c r="G201" s="158">
        <v>20190528</v>
      </c>
      <c r="H201" s="156">
        <v>0</v>
      </c>
      <c r="I201" s="147">
        <v>-0.5</v>
      </c>
      <c r="J201" s="159">
        <f t="shared" si="26"/>
        <v>-0.25</v>
      </c>
      <c r="K201" s="147">
        <v>-0.2</v>
      </c>
      <c r="L201" s="140">
        <v>20</v>
      </c>
      <c r="M201" s="140">
        <v>0.8</v>
      </c>
      <c r="N201" s="140">
        <v>0.8</v>
      </c>
      <c r="O201" s="146">
        <v>0</v>
      </c>
      <c r="P201" s="147">
        <v>0</v>
      </c>
      <c r="Q201" s="147">
        <f t="shared" si="21"/>
        <v>0</v>
      </c>
      <c r="R201" s="147">
        <f t="shared" si="25"/>
        <v>-0.2</v>
      </c>
      <c r="S201" s="150">
        <v>0.8</v>
      </c>
      <c r="T201" s="150">
        <v>0.8</v>
      </c>
      <c r="U201" s="147">
        <v>0.32</v>
      </c>
      <c r="V201" s="147">
        <v>0.5</v>
      </c>
      <c r="W201" s="148"/>
      <c r="X201" s="147">
        <v>0.25</v>
      </c>
      <c r="Y201" s="147">
        <v>-0.25</v>
      </c>
      <c r="Z201" s="147">
        <f t="shared" si="27"/>
        <v>0.125</v>
      </c>
      <c r="AA201" s="147">
        <f t="shared" si="28"/>
        <v>0.32500000000000001</v>
      </c>
      <c r="AB201" s="147">
        <v>0.8</v>
      </c>
      <c r="AC201" s="147">
        <v>1</v>
      </c>
      <c r="AD201" s="147"/>
      <c r="AE201" s="147"/>
      <c r="AF201" s="147"/>
      <c r="AG201" s="147"/>
      <c r="AH201" s="140">
        <v>0</v>
      </c>
      <c r="AI201" s="140">
        <v>0</v>
      </c>
      <c r="AJ201" s="140">
        <v>0</v>
      </c>
    </row>
    <row r="202" spans="1:36">
      <c r="A202" s="172">
        <v>70332453</v>
      </c>
      <c r="B202" s="145">
        <v>2</v>
      </c>
      <c r="C202" s="140" t="s">
        <v>417</v>
      </c>
      <c r="D202" s="158" t="s">
        <v>432</v>
      </c>
      <c r="E202" s="158">
        <v>63</v>
      </c>
      <c r="F202" s="158">
        <v>1</v>
      </c>
      <c r="G202" s="158">
        <v>20200225</v>
      </c>
      <c r="H202" s="156">
        <v>0.5</v>
      </c>
      <c r="I202" s="147">
        <v>-0.5</v>
      </c>
      <c r="J202" s="159">
        <f t="shared" si="26"/>
        <v>0.25</v>
      </c>
      <c r="K202" s="147">
        <v>-0.53</v>
      </c>
      <c r="L202" s="140">
        <v>21.5</v>
      </c>
      <c r="M202" s="140">
        <v>0.63</v>
      </c>
      <c r="N202" s="140">
        <v>1</v>
      </c>
      <c r="O202" s="146">
        <v>0</v>
      </c>
      <c r="P202" s="147">
        <v>0</v>
      </c>
      <c r="Q202" s="147">
        <f t="shared" si="21"/>
        <v>0</v>
      </c>
      <c r="R202" s="147">
        <f t="shared" si="25"/>
        <v>-0.53</v>
      </c>
      <c r="S202" s="150">
        <v>1</v>
      </c>
      <c r="T202" s="150">
        <v>1</v>
      </c>
      <c r="U202" s="147">
        <v>0.25</v>
      </c>
      <c r="V202" s="147">
        <v>0.5</v>
      </c>
      <c r="W202" s="148"/>
      <c r="X202" s="147">
        <v>0</v>
      </c>
      <c r="Y202" s="147">
        <v>0</v>
      </c>
      <c r="Z202" s="147">
        <f t="shared" si="27"/>
        <v>0</v>
      </c>
      <c r="AA202" s="147">
        <f t="shared" si="28"/>
        <v>0.53</v>
      </c>
      <c r="AB202" s="147"/>
      <c r="AC202" s="147">
        <v>1</v>
      </c>
      <c r="AD202" s="147"/>
      <c r="AE202" s="147"/>
      <c r="AF202" s="147"/>
      <c r="AG202" s="147"/>
      <c r="AH202" s="140">
        <v>0</v>
      </c>
      <c r="AI202" s="140">
        <v>0</v>
      </c>
      <c r="AJ202" s="140">
        <v>0</v>
      </c>
    </row>
    <row r="203" spans="1:36">
      <c r="A203" s="173">
        <v>70482097</v>
      </c>
      <c r="B203" s="140">
        <v>1</v>
      </c>
      <c r="C203" s="140" t="s">
        <v>417</v>
      </c>
      <c r="D203" s="140" t="s">
        <v>431</v>
      </c>
      <c r="E203" s="140">
        <v>64</v>
      </c>
      <c r="F203" s="140">
        <v>1</v>
      </c>
      <c r="G203" s="140">
        <v>20200824</v>
      </c>
      <c r="H203" s="156">
        <v>3</v>
      </c>
      <c r="I203" s="147">
        <v>-1</v>
      </c>
      <c r="J203" s="159">
        <f t="shared" si="26"/>
        <v>2.5</v>
      </c>
      <c r="K203" s="140">
        <v>-0.24</v>
      </c>
      <c r="L203" s="140">
        <v>24</v>
      </c>
      <c r="M203" s="140">
        <v>0.4</v>
      </c>
      <c r="N203" s="140">
        <v>0.6</v>
      </c>
      <c r="O203" s="146">
        <v>0.5</v>
      </c>
      <c r="P203" s="147">
        <v>-0.5</v>
      </c>
      <c r="Q203" s="147">
        <f t="shared" si="21"/>
        <v>0.25</v>
      </c>
      <c r="R203" s="147">
        <f t="shared" si="25"/>
        <v>-0.49</v>
      </c>
      <c r="S203" s="150">
        <v>0.6</v>
      </c>
      <c r="T203" s="150">
        <v>0.7</v>
      </c>
      <c r="U203" s="147">
        <v>0.32</v>
      </c>
      <c r="V203" s="147">
        <v>0.4</v>
      </c>
      <c r="W203" s="148"/>
      <c r="X203" s="147">
        <v>0.5</v>
      </c>
      <c r="Y203" s="147">
        <v>-0.5</v>
      </c>
      <c r="Z203" s="147">
        <f t="shared" si="27"/>
        <v>0.25</v>
      </c>
      <c r="AA203" s="147">
        <f t="shared" si="28"/>
        <v>0.49</v>
      </c>
      <c r="AB203" s="147">
        <v>0.5</v>
      </c>
      <c r="AC203" s="147">
        <v>0.6</v>
      </c>
      <c r="AD203" s="147"/>
      <c r="AE203" s="147"/>
      <c r="AF203" s="147"/>
      <c r="AG203" s="147"/>
      <c r="AH203" s="140">
        <v>0</v>
      </c>
      <c r="AI203" s="140">
        <v>0</v>
      </c>
      <c r="AJ203" s="140">
        <v>0</v>
      </c>
    </row>
    <row r="204" spans="1:36">
      <c r="A204" s="173">
        <v>70482097</v>
      </c>
      <c r="B204" s="140">
        <v>2</v>
      </c>
      <c r="C204" s="140" t="s">
        <v>417</v>
      </c>
      <c r="D204" s="140" t="s">
        <v>431</v>
      </c>
      <c r="E204" s="140">
        <v>64</v>
      </c>
      <c r="F204" s="140">
        <v>2</v>
      </c>
      <c r="G204" s="140">
        <v>20200831</v>
      </c>
      <c r="H204" s="156">
        <v>3.75</v>
      </c>
      <c r="I204" s="147">
        <v>-1.5</v>
      </c>
      <c r="J204" s="159">
        <f t="shared" si="26"/>
        <v>3</v>
      </c>
      <c r="K204" s="140">
        <v>-0.92</v>
      </c>
      <c r="L204" s="140">
        <v>25</v>
      </c>
      <c r="M204" s="140">
        <v>0.6</v>
      </c>
      <c r="N204" s="140">
        <v>0.8</v>
      </c>
      <c r="O204" s="146">
        <v>1</v>
      </c>
      <c r="P204" s="147">
        <v>-1</v>
      </c>
      <c r="Q204" s="147">
        <f t="shared" si="21"/>
        <v>0.5</v>
      </c>
      <c r="R204" s="147">
        <f t="shared" si="25"/>
        <v>-1.42</v>
      </c>
      <c r="S204" s="150">
        <v>1</v>
      </c>
      <c r="T204" s="150">
        <v>1</v>
      </c>
      <c r="U204" s="147">
        <v>0.5</v>
      </c>
      <c r="V204" s="147">
        <v>0.63</v>
      </c>
      <c r="W204" s="148"/>
      <c r="X204" s="147">
        <v>0.5</v>
      </c>
      <c r="Y204" s="147">
        <v>-0.75</v>
      </c>
      <c r="Z204" s="147">
        <f t="shared" si="27"/>
        <v>0.125</v>
      </c>
      <c r="AA204" s="147">
        <f t="shared" si="28"/>
        <v>1.0449999999999999</v>
      </c>
      <c r="AB204" s="147">
        <v>1</v>
      </c>
      <c r="AC204" s="147">
        <v>1</v>
      </c>
      <c r="AD204" s="147"/>
      <c r="AE204" s="147"/>
      <c r="AF204" s="147"/>
      <c r="AG204" s="147"/>
      <c r="AH204" s="140">
        <v>0</v>
      </c>
      <c r="AI204" s="140">
        <v>0</v>
      </c>
      <c r="AJ204" s="140">
        <v>0</v>
      </c>
    </row>
    <row r="205" spans="1:36">
      <c r="A205" s="173">
        <v>70482097</v>
      </c>
      <c r="B205" s="140"/>
      <c r="D205" s="140"/>
      <c r="E205" s="140"/>
      <c r="F205" s="140"/>
      <c r="G205" s="140"/>
      <c r="H205" s="156"/>
      <c r="I205" s="147"/>
      <c r="J205" s="159"/>
      <c r="K205" s="140"/>
      <c r="L205" s="140"/>
      <c r="M205" s="140"/>
      <c r="N205" s="140"/>
      <c r="O205" s="146"/>
      <c r="P205" s="147"/>
      <c r="Q205" s="147">
        <f t="shared" si="21"/>
        <v>0</v>
      </c>
      <c r="R205" s="147">
        <f t="shared" si="25"/>
        <v>0</v>
      </c>
      <c r="S205" s="150"/>
      <c r="T205" s="150"/>
      <c r="U205" s="150"/>
      <c r="V205" s="147"/>
      <c r="W205" s="111"/>
      <c r="X205" s="147"/>
      <c r="Y205" s="147"/>
      <c r="Z205" s="147"/>
      <c r="AA205" s="147"/>
      <c r="AB205" s="147"/>
      <c r="AC205" s="147"/>
      <c r="AD205" s="140"/>
      <c r="AE205" s="140"/>
      <c r="AF205" s="140"/>
      <c r="AG205" s="140"/>
      <c r="AH205" s="140"/>
      <c r="AI205" s="140"/>
      <c r="AJ205" s="140"/>
    </row>
    <row r="206" spans="1:36">
      <c r="A206" s="171">
        <v>70482097</v>
      </c>
      <c r="B206" s="140"/>
      <c r="D206" s="140"/>
      <c r="E206" s="140"/>
      <c r="F206" s="140"/>
      <c r="G206" s="140"/>
      <c r="H206" s="156"/>
      <c r="I206" s="147"/>
      <c r="J206" s="159"/>
      <c r="K206" s="140"/>
      <c r="L206" s="140"/>
      <c r="M206" s="140"/>
      <c r="N206" s="140"/>
      <c r="O206" s="146"/>
      <c r="P206" s="147"/>
      <c r="Q206" s="147">
        <f t="shared" si="21"/>
        <v>0</v>
      </c>
      <c r="R206" s="147">
        <f t="shared" si="25"/>
        <v>0</v>
      </c>
      <c r="S206" s="150"/>
      <c r="T206" s="150"/>
      <c r="U206" s="150"/>
      <c r="V206" s="147"/>
      <c r="W206" s="111"/>
      <c r="X206" s="147"/>
      <c r="Y206" s="147"/>
      <c r="Z206" s="147"/>
      <c r="AA206" s="147"/>
      <c r="AB206" s="147"/>
      <c r="AC206" s="147"/>
      <c r="AD206" s="140"/>
      <c r="AE206" s="140"/>
      <c r="AF206" s="140"/>
      <c r="AG206" s="140"/>
      <c r="AH206" s="140"/>
      <c r="AI206" s="140"/>
      <c r="AJ206" s="140"/>
    </row>
    <row r="207" spans="1:36">
      <c r="A207" s="160">
        <v>50509523</v>
      </c>
      <c r="B207" s="140">
        <v>1</v>
      </c>
      <c r="C207" s="140" t="s">
        <v>417</v>
      </c>
      <c r="D207" s="140" t="s">
        <v>451</v>
      </c>
      <c r="E207" s="140">
        <v>61</v>
      </c>
      <c r="F207" s="140">
        <v>2</v>
      </c>
      <c r="G207" s="140">
        <v>20201119</v>
      </c>
      <c r="H207" s="156">
        <v>1.5</v>
      </c>
      <c r="I207" s="147">
        <v>-1</v>
      </c>
      <c r="J207" s="159">
        <f t="shared" si="26"/>
        <v>1</v>
      </c>
      <c r="K207" s="140">
        <v>-0.89</v>
      </c>
      <c r="L207" s="140">
        <v>24</v>
      </c>
      <c r="M207" s="140">
        <v>0.5</v>
      </c>
      <c r="N207" s="140" t="s">
        <v>313</v>
      </c>
      <c r="O207" s="146">
        <v>-0.5</v>
      </c>
      <c r="P207" s="147">
        <v>-1</v>
      </c>
      <c r="Q207" s="147">
        <f t="shared" ref="Q207:Q239" si="29">O207+P207/2</f>
        <v>-1</v>
      </c>
      <c r="R207" s="147">
        <f t="shared" si="25"/>
        <v>0.10999999999999999</v>
      </c>
      <c r="S207" s="150"/>
      <c r="T207" s="150">
        <v>1</v>
      </c>
      <c r="U207" s="150">
        <v>0.8</v>
      </c>
      <c r="V207" s="147">
        <v>0.8</v>
      </c>
      <c r="W207" s="111"/>
      <c r="X207" s="147">
        <v>-1</v>
      </c>
      <c r="Y207" s="147">
        <v>-0.5</v>
      </c>
      <c r="Z207" s="147">
        <f t="shared" si="27"/>
        <v>-1.25</v>
      </c>
      <c r="AA207" s="147">
        <f t="shared" si="28"/>
        <v>-0.36</v>
      </c>
      <c r="AB207" s="147"/>
      <c r="AC207" s="147">
        <v>1</v>
      </c>
      <c r="AD207" s="140"/>
      <c r="AE207" s="140"/>
      <c r="AF207" s="140"/>
      <c r="AG207" s="140"/>
      <c r="AH207" s="140">
        <v>1</v>
      </c>
      <c r="AI207" s="140">
        <v>0</v>
      </c>
      <c r="AJ207" s="140">
        <v>0</v>
      </c>
    </row>
    <row r="208" spans="1:36">
      <c r="A208" s="155">
        <v>50509523</v>
      </c>
      <c r="B208" s="140">
        <v>2</v>
      </c>
      <c r="C208" s="140" t="s">
        <v>417</v>
      </c>
      <c r="D208" s="140" t="s">
        <v>451</v>
      </c>
      <c r="E208" s="140">
        <v>61</v>
      </c>
      <c r="F208" s="140">
        <v>2</v>
      </c>
      <c r="G208" s="140">
        <v>20201207</v>
      </c>
      <c r="H208" s="156">
        <v>1.75</v>
      </c>
      <c r="I208" s="147">
        <v>-1.75</v>
      </c>
      <c r="J208" s="159">
        <f t="shared" si="26"/>
        <v>0.875</v>
      </c>
      <c r="K208" s="140">
        <v>-0.24</v>
      </c>
      <c r="L208" s="140">
        <v>23.5</v>
      </c>
      <c r="M208" s="140">
        <v>0.5</v>
      </c>
      <c r="N208" s="140" t="s">
        <v>313</v>
      </c>
      <c r="O208" s="146">
        <v>-0.75</v>
      </c>
      <c r="P208" s="147">
        <v>-0.75</v>
      </c>
      <c r="Q208" s="147">
        <f t="shared" si="29"/>
        <v>-1.125</v>
      </c>
      <c r="R208" s="147">
        <f t="shared" si="25"/>
        <v>0.88500000000000001</v>
      </c>
      <c r="S208" s="150"/>
      <c r="T208" s="150">
        <v>1</v>
      </c>
      <c r="U208" s="150"/>
      <c r="V208" s="147"/>
      <c r="W208" s="111"/>
      <c r="X208" s="147">
        <v>-0.5</v>
      </c>
      <c r="Y208" s="147">
        <v>-1.25</v>
      </c>
      <c r="Z208" s="147">
        <f t="shared" si="27"/>
        <v>-1.125</v>
      </c>
      <c r="AA208" s="147">
        <f t="shared" si="28"/>
        <v>-0.88500000000000001</v>
      </c>
      <c r="AB208" s="147"/>
      <c r="AC208" s="147">
        <v>1</v>
      </c>
      <c r="AD208" s="140"/>
      <c r="AE208" s="140"/>
      <c r="AF208" s="140"/>
      <c r="AG208" s="140"/>
      <c r="AH208" s="140">
        <v>1</v>
      </c>
      <c r="AI208" s="140">
        <v>0</v>
      </c>
      <c r="AJ208" s="140">
        <v>0</v>
      </c>
    </row>
    <row r="209" spans="1:36">
      <c r="A209" s="155">
        <v>50721382</v>
      </c>
      <c r="B209" s="140">
        <v>1</v>
      </c>
      <c r="C209" s="140" t="s">
        <v>417</v>
      </c>
      <c r="D209" s="140" t="s">
        <v>452</v>
      </c>
      <c r="E209" s="140">
        <v>49</v>
      </c>
      <c r="F209" s="140">
        <v>2</v>
      </c>
      <c r="G209" s="140">
        <v>20201126</v>
      </c>
      <c r="H209" s="156">
        <v>-5</v>
      </c>
      <c r="I209" s="147">
        <v>0</v>
      </c>
      <c r="J209" s="159">
        <f t="shared" si="26"/>
        <v>-5</v>
      </c>
      <c r="K209" s="140">
        <v>-0.93</v>
      </c>
      <c r="L209" s="140">
        <v>19.5</v>
      </c>
      <c r="M209" s="140"/>
      <c r="N209" s="140">
        <v>1</v>
      </c>
      <c r="O209" s="146">
        <v>-1</v>
      </c>
      <c r="P209" s="147">
        <v>-0.5</v>
      </c>
      <c r="Q209" s="147">
        <f t="shared" si="29"/>
        <v>-1.25</v>
      </c>
      <c r="R209" s="147">
        <f t="shared" si="25"/>
        <v>0.31999999999999995</v>
      </c>
      <c r="S209" s="150"/>
      <c r="T209" s="150">
        <v>1</v>
      </c>
      <c r="U209" s="150"/>
      <c r="V209" s="147"/>
      <c r="W209" s="111"/>
      <c r="X209" s="147">
        <v>-0.5</v>
      </c>
      <c r="Y209" s="147">
        <v>-0.5</v>
      </c>
      <c r="Z209" s="147">
        <f t="shared" si="27"/>
        <v>-0.75</v>
      </c>
      <c r="AA209" s="147">
        <f t="shared" si="28"/>
        <v>0.18000000000000005</v>
      </c>
      <c r="AB209" s="147"/>
      <c r="AC209" s="147">
        <v>1</v>
      </c>
      <c r="AD209" s="140"/>
      <c r="AE209" s="140"/>
      <c r="AF209" s="140"/>
      <c r="AG209" s="140"/>
      <c r="AH209" s="140">
        <v>0</v>
      </c>
      <c r="AI209" s="140">
        <v>0</v>
      </c>
      <c r="AJ209" s="140">
        <v>0</v>
      </c>
    </row>
    <row r="210" spans="1:36">
      <c r="A210" s="155">
        <v>50721382</v>
      </c>
      <c r="B210" s="140">
        <v>2</v>
      </c>
      <c r="C210" s="140" t="s">
        <v>417</v>
      </c>
      <c r="D210" s="140" t="s">
        <v>452</v>
      </c>
      <c r="E210" s="140">
        <v>49</v>
      </c>
      <c r="F210" s="140">
        <v>2</v>
      </c>
      <c r="G210" s="140">
        <v>20201203</v>
      </c>
      <c r="H210" s="156">
        <v>-6.5</v>
      </c>
      <c r="I210" s="147">
        <v>0</v>
      </c>
      <c r="J210" s="159">
        <f t="shared" si="26"/>
        <v>-6.5</v>
      </c>
      <c r="K210" s="140">
        <v>-0.89</v>
      </c>
      <c r="L210" s="140">
        <v>20</v>
      </c>
      <c r="M210" s="140"/>
      <c r="N210" s="140" t="s">
        <v>315</v>
      </c>
      <c r="O210" s="146">
        <v>-0.25</v>
      </c>
      <c r="P210" s="147">
        <v>-0.5</v>
      </c>
      <c r="Q210" s="147">
        <f t="shared" si="29"/>
        <v>-0.5</v>
      </c>
      <c r="R210" s="147">
        <f t="shared" si="25"/>
        <v>-0.39</v>
      </c>
      <c r="S210" s="150"/>
      <c r="T210" s="150">
        <v>1</v>
      </c>
      <c r="U210" s="150"/>
      <c r="V210" s="147"/>
      <c r="W210" s="111"/>
      <c r="X210" s="147">
        <v>-1</v>
      </c>
      <c r="Y210" s="147">
        <v>-0.5</v>
      </c>
      <c r="Z210" s="147">
        <f t="shared" si="27"/>
        <v>-1.25</v>
      </c>
      <c r="AA210" s="147">
        <f t="shared" si="28"/>
        <v>-0.36</v>
      </c>
      <c r="AB210" s="147"/>
      <c r="AC210" s="147">
        <v>1</v>
      </c>
      <c r="AD210" s="140"/>
      <c r="AE210" s="140"/>
      <c r="AF210" s="140"/>
      <c r="AG210" s="140"/>
      <c r="AH210" s="140">
        <v>0</v>
      </c>
      <c r="AI210" s="140">
        <v>0</v>
      </c>
      <c r="AJ210" s="140">
        <v>0</v>
      </c>
    </row>
    <row r="211" spans="1:36">
      <c r="A211" s="157">
        <v>50813705</v>
      </c>
      <c r="B211" s="140">
        <v>2</v>
      </c>
      <c r="C211" s="140" t="s">
        <v>417</v>
      </c>
      <c r="D211" s="140" t="s">
        <v>453</v>
      </c>
      <c r="E211" s="140">
        <v>50</v>
      </c>
      <c r="F211" s="140">
        <v>1</v>
      </c>
      <c r="G211" s="140">
        <v>20200108</v>
      </c>
      <c r="H211" s="156">
        <v>0.5</v>
      </c>
      <c r="I211" s="147">
        <v>-1</v>
      </c>
      <c r="J211" s="159">
        <f t="shared" si="26"/>
        <v>0</v>
      </c>
      <c r="K211" s="140">
        <v>-0.33</v>
      </c>
      <c r="L211" s="140">
        <v>25</v>
      </c>
      <c r="M211" s="140">
        <v>0.4</v>
      </c>
      <c r="N211" s="140">
        <v>0.4</v>
      </c>
      <c r="O211" s="146">
        <v>-0.5</v>
      </c>
      <c r="P211" s="147">
        <v>-0.75</v>
      </c>
      <c r="Q211" s="147">
        <f t="shared" si="29"/>
        <v>-0.875</v>
      </c>
      <c r="R211" s="147">
        <f t="shared" si="25"/>
        <v>0.54499999999999993</v>
      </c>
      <c r="S211" s="150"/>
      <c r="T211" s="150">
        <v>1</v>
      </c>
      <c r="U211" s="150"/>
      <c r="V211" s="147"/>
      <c r="W211" s="111"/>
      <c r="X211" s="147">
        <v>0</v>
      </c>
      <c r="Y211" s="147">
        <v>-0.5</v>
      </c>
      <c r="Z211" s="147">
        <f t="shared" si="27"/>
        <v>-0.25</v>
      </c>
      <c r="AA211" s="147">
        <f t="shared" si="28"/>
        <v>8.0000000000000016E-2</v>
      </c>
      <c r="AB211" s="147"/>
      <c r="AC211" s="147" t="s">
        <v>321</v>
      </c>
      <c r="AD211" s="140"/>
      <c r="AE211" s="140"/>
      <c r="AF211" s="140"/>
      <c r="AG211" s="140"/>
      <c r="AH211" s="140">
        <v>1</v>
      </c>
      <c r="AI211" s="140">
        <v>1</v>
      </c>
      <c r="AJ211" s="140">
        <v>0</v>
      </c>
    </row>
    <row r="212" spans="1:36">
      <c r="A212" s="155">
        <v>50832458</v>
      </c>
      <c r="B212" s="140">
        <v>1</v>
      </c>
      <c r="C212" s="140" t="s">
        <v>417</v>
      </c>
      <c r="D212" s="140" t="s">
        <v>454</v>
      </c>
      <c r="E212" s="140">
        <v>48</v>
      </c>
      <c r="F212" s="140">
        <v>1</v>
      </c>
      <c r="G212" s="140">
        <v>20201218</v>
      </c>
      <c r="H212" s="156">
        <v>0.5</v>
      </c>
      <c r="I212" s="147">
        <v>-0.5</v>
      </c>
      <c r="J212" s="159">
        <f t="shared" si="26"/>
        <v>0.25</v>
      </c>
      <c r="K212" s="140">
        <v>-0.32</v>
      </c>
      <c r="L212" s="140">
        <v>20.5</v>
      </c>
      <c r="M212" s="140">
        <v>0.7</v>
      </c>
      <c r="N212" s="140" t="s">
        <v>315</v>
      </c>
      <c r="O212" s="146">
        <v>-0.75</v>
      </c>
      <c r="P212" s="147">
        <v>0</v>
      </c>
      <c r="Q212" s="147">
        <f t="shared" si="29"/>
        <v>-0.75</v>
      </c>
      <c r="R212" s="147">
        <f t="shared" si="25"/>
        <v>0.43</v>
      </c>
      <c r="S212" s="150"/>
      <c r="T212" s="150">
        <v>1</v>
      </c>
      <c r="U212" s="150"/>
      <c r="V212" s="147"/>
      <c r="W212" s="111"/>
      <c r="X212" s="147">
        <v>0</v>
      </c>
      <c r="Y212" s="147">
        <v>-0.75</v>
      </c>
      <c r="Z212" s="147">
        <f t="shared" si="27"/>
        <v>-0.375</v>
      </c>
      <c r="AA212" s="147">
        <f t="shared" si="28"/>
        <v>-5.4999999999999993E-2</v>
      </c>
      <c r="AB212" s="147"/>
      <c r="AC212" s="147">
        <v>1</v>
      </c>
      <c r="AD212" s="140"/>
      <c r="AE212" s="140"/>
      <c r="AF212" s="140"/>
      <c r="AG212" s="140"/>
      <c r="AH212" s="140">
        <v>0</v>
      </c>
      <c r="AI212" s="140">
        <v>1</v>
      </c>
      <c r="AJ212" s="140">
        <v>0</v>
      </c>
    </row>
    <row r="213" spans="1:36">
      <c r="A213" s="157">
        <v>50832458</v>
      </c>
      <c r="B213" s="140">
        <v>2</v>
      </c>
      <c r="C213" s="140" t="s">
        <v>417</v>
      </c>
      <c r="D213" s="140" t="s">
        <v>454</v>
      </c>
      <c r="E213" s="140">
        <v>48</v>
      </c>
      <c r="F213" s="140">
        <v>1</v>
      </c>
      <c r="G213" s="140">
        <v>20201224</v>
      </c>
      <c r="H213" s="156">
        <v>1</v>
      </c>
      <c r="I213" s="147">
        <v>-1</v>
      </c>
      <c r="J213" s="159">
        <f t="shared" si="26"/>
        <v>0.5</v>
      </c>
      <c r="K213" s="140">
        <v>-1.1100000000000001</v>
      </c>
      <c r="L213" s="140">
        <v>21.5</v>
      </c>
      <c r="M213" s="140" t="s">
        <v>407</v>
      </c>
      <c r="N213" s="140" t="s">
        <v>315</v>
      </c>
      <c r="O213" s="146">
        <v>-1</v>
      </c>
      <c r="P213" s="147">
        <v>-1</v>
      </c>
      <c r="Q213" s="147">
        <f t="shared" si="29"/>
        <v>-1.5</v>
      </c>
      <c r="R213" s="147">
        <f t="shared" si="25"/>
        <v>0.3899999999999999</v>
      </c>
      <c r="S213" s="150"/>
      <c r="T213" s="150" t="s">
        <v>455</v>
      </c>
      <c r="U213" s="150"/>
      <c r="V213" s="147"/>
      <c r="W213" s="111"/>
      <c r="X213" s="147">
        <v>-1</v>
      </c>
      <c r="Y213" s="147">
        <v>-1</v>
      </c>
      <c r="Z213" s="147">
        <f t="shared" si="27"/>
        <v>-1.5</v>
      </c>
      <c r="AA213" s="147">
        <f t="shared" si="28"/>
        <v>-0.3899999999999999</v>
      </c>
      <c r="AB213" s="147"/>
      <c r="AC213" s="147">
        <v>1</v>
      </c>
      <c r="AD213" s="140"/>
      <c r="AE213" s="140"/>
      <c r="AF213" s="140"/>
      <c r="AG213" s="140"/>
      <c r="AH213" s="140">
        <v>0</v>
      </c>
      <c r="AI213" s="140">
        <v>1</v>
      </c>
      <c r="AJ213" s="140">
        <v>0</v>
      </c>
    </row>
    <row r="214" spans="1:36">
      <c r="A214" s="160">
        <v>50850843</v>
      </c>
      <c r="B214" s="140">
        <v>1</v>
      </c>
      <c r="C214" s="140" t="s">
        <v>417</v>
      </c>
      <c r="D214" s="140" t="s">
        <v>456</v>
      </c>
      <c r="E214" s="140">
        <v>48</v>
      </c>
      <c r="F214" s="140">
        <v>1</v>
      </c>
      <c r="G214" s="140">
        <v>20201231</v>
      </c>
      <c r="H214" s="140"/>
      <c r="I214" s="147"/>
      <c r="J214" s="159">
        <f t="shared" si="26"/>
        <v>0</v>
      </c>
      <c r="K214" s="140">
        <v>-1.01</v>
      </c>
      <c r="L214" s="140">
        <v>15</v>
      </c>
      <c r="M214" s="140">
        <v>0.02</v>
      </c>
      <c r="N214" s="140" t="s">
        <v>325</v>
      </c>
      <c r="O214" s="146">
        <v>-1</v>
      </c>
      <c r="P214" s="147">
        <v>0</v>
      </c>
      <c r="Q214" s="147">
        <f t="shared" si="29"/>
        <v>-1</v>
      </c>
      <c r="R214" s="147">
        <f t="shared" si="25"/>
        <v>-1.0000000000000009E-2</v>
      </c>
      <c r="S214" s="150"/>
      <c r="T214" s="150">
        <v>1</v>
      </c>
      <c r="U214" s="150"/>
      <c r="V214" s="147"/>
      <c r="W214" s="111"/>
      <c r="X214" s="147">
        <v>-0.5</v>
      </c>
      <c r="Y214" s="147">
        <v>-0.5</v>
      </c>
      <c r="Z214" s="147">
        <f t="shared" si="27"/>
        <v>-0.75</v>
      </c>
      <c r="AA214" s="147">
        <f t="shared" si="28"/>
        <v>0.26</v>
      </c>
      <c r="AB214" s="147"/>
      <c r="AC214" s="147">
        <v>1</v>
      </c>
      <c r="AD214" s="140"/>
      <c r="AE214" s="140"/>
      <c r="AF214" s="140"/>
      <c r="AG214" s="140"/>
      <c r="AH214" s="140">
        <v>0</v>
      </c>
      <c r="AI214" s="140">
        <v>0</v>
      </c>
      <c r="AJ214" s="140">
        <v>0</v>
      </c>
    </row>
    <row r="215" spans="1:36">
      <c r="A215" s="155">
        <v>50850843</v>
      </c>
      <c r="B215" s="140">
        <v>2</v>
      </c>
      <c r="C215" s="140" t="s">
        <v>417</v>
      </c>
      <c r="D215" s="140" t="s">
        <v>456</v>
      </c>
      <c r="E215" s="140">
        <v>48</v>
      </c>
      <c r="F215" s="140">
        <v>1</v>
      </c>
      <c r="G215" s="140">
        <v>20201228</v>
      </c>
      <c r="H215" s="156">
        <v>-5.5</v>
      </c>
      <c r="I215" s="147">
        <v>-0.75</v>
      </c>
      <c r="J215" s="159">
        <f t="shared" si="26"/>
        <v>-5.875</v>
      </c>
      <c r="K215" s="140">
        <v>-1.17</v>
      </c>
      <c r="L215" s="140">
        <v>14.5</v>
      </c>
      <c r="M215" s="140">
        <v>0.16</v>
      </c>
      <c r="N215" s="140">
        <v>1</v>
      </c>
      <c r="O215" s="146">
        <v>-0.75</v>
      </c>
      <c r="P215" s="147">
        <v>0</v>
      </c>
      <c r="Q215" s="147">
        <f t="shared" si="29"/>
        <v>-0.75</v>
      </c>
      <c r="R215" s="147">
        <f t="shared" si="25"/>
        <v>-0.41999999999999993</v>
      </c>
      <c r="S215" s="150"/>
      <c r="T215" s="150">
        <v>1</v>
      </c>
      <c r="U215" s="150"/>
      <c r="V215" s="147"/>
      <c r="W215" s="111"/>
      <c r="X215" s="147">
        <v>-0.5</v>
      </c>
      <c r="Y215" s="147">
        <v>0</v>
      </c>
      <c r="Z215" s="147">
        <f t="shared" si="27"/>
        <v>-0.5</v>
      </c>
      <c r="AA215" s="147">
        <f t="shared" si="28"/>
        <v>0.66999999999999993</v>
      </c>
      <c r="AB215" s="147"/>
      <c r="AC215" s="147">
        <v>1</v>
      </c>
      <c r="AD215" s="140"/>
      <c r="AE215" s="140"/>
      <c r="AF215" s="140"/>
      <c r="AG215" s="140"/>
      <c r="AH215" s="140">
        <v>0</v>
      </c>
      <c r="AI215" s="140">
        <v>0</v>
      </c>
      <c r="AJ215" s="140">
        <v>0</v>
      </c>
    </row>
    <row r="216" spans="1:36">
      <c r="A216" s="155">
        <v>50860585</v>
      </c>
      <c r="B216" s="140">
        <v>2</v>
      </c>
      <c r="C216" s="140" t="s">
        <v>417</v>
      </c>
      <c r="D216" s="140" t="s">
        <v>457</v>
      </c>
      <c r="E216" s="140">
        <v>63</v>
      </c>
      <c r="F216" s="140">
        <v>2</v>
      </c>
      <c r="G216" s="140">
        <v>20210312</v>
      </c>
      <c r="H216" s="156">
        <v>-1</v>
      </c>
      <c r="I216" s="147">
        <v>0</v>
      </c>
      <c r="J216" s="159">
        <f t="shared" si="26"/>
        <v>-1</v>
      </c>
      <c r="K216" s="140">
        <v>-0.46</v>
      </c>
      <c r="L216" s="140">
        <v>20</v>
      </c>
      <c r="M216" s="140">
        <v>0.4</v>
      </c>
      <c r="N216" s="140" t="s">
        <v>347</v>
      </c>
      <c r="O216" s="146">
        <v>0</v>
      </c>
      <c r="P216" s="147">
        <v>-1</v>
      </c>
      <c r="Q216" s="147">
        <f t="shared" si="29"/>
        <v>-0.5</v>
      </c>
      <c r="R216" s="147">
        <f t="shared" si="25"/>
        <v>3.999999999999998E-2</v>
      </c>
      <c r="S216" s="150"/>
      <c r="T216" s="150" t="s">
        <v>455</v>
      </c>
      <c r="U216" s="150"/>
      <c r="V216" s="147"/>
      <c r="W216" s="111"/>
      <c r="X216" s="147"/>
      <c r="Y216" s="147"/>
      <c r="Z216" s="147">
        <f t="shared" si="27"/>
        <v>0</v>
      </c>
      <c r="AA216" s="147">
        <f t="shared" si="28"/>
        <v>0.46</v>
      </c>
      <c r="AB216" s="147"/>
      <c r="AC216" s="147"/>
      <c r="AD216" s="140"/>
      <c r="AE216" s="140"/>
      <c r="AF216" s="140"/>
      <c r="AG216" s="140"/>
      <c r="AH216" s="140">
        <v>0</v>
      </c>
      <c r="AI216" s="140">
        <v>0</v>
      </c>
      <c r="AJ216" s="140">
        <v>0</v>
      </c>
    </row>
    <row r="217" spans="1:36">
      <c r="A217" s="155">
        <v>50863173</v>
      </c>
      <c r="B217" s="140">
        <v>1</v>
      </c>
      <c r="C217" s="140" t="s">
        <v>417</v>
      </c>
      <c r="D217" s="140" t="s">
        <v>458</v>
      </c>
      <c r="E217" s="140">
        <v>56</v>
      </c>
      <c r="F217" s="140">
        <v>1</v>
      </c>
      <c r="G217" s="140">
        <v>20201217</v>
      </c>
      <c r="H217" s="156">
        <v>-5</v>
      </c>
      <c r="I217" s="147">
        <v>-1.5</v>
      </c>
      <c r="J217" s="159">
        <f t="shared" si="26"/>
        <v>-5.75</v>
      </c>
      <c r="K217" s="140">
        <v>-0.45</v>
      </c>
      <c r="L217" s="140">
        <v>14</v>
      </c>
      <c r="M217" s="140"/>
      <c r="N217" s="140">
        <v>0.8</v>
      </c>
      <c r="O217" s="146">
        <v>-2</v>
      </c>
      <c r="P217" s="147">
        <v>0</v>
      </c>
      <c r="Q217" s="147">
        <f t="shared" si="29"/>
        <v>-2</v>
      </c>
      <c r="R217" s="147">
        <f t="shared" si="25"/>
        <v>1.55</v>
      </c>
      <c r="S217" s="150"/>
      <c r="T217" s="150">
        <v>0.9</v>
      </c>
      <c r="U217" s="150"/>
      <c r="V217" s="147"/>
      <c r="W217" s="111"/>
      <c r="X217" s="147">
        <v>-2.5</v>
      </c>
      <c r="Y217" s="147">
        <v>0</v>
      </c>
      <c r="Z217" s="147">
        <f t="shared" si="27"/>
        <v>-2.5</v>
      </c>
      <c r="AA217" s="147">
        <f t="shared" si="28"/>
        <v>-2.0499999999999998</v>
      </c>
      <c r="AB217" s="147"/>
      <c r="AC217" s="147" t="s">
        <v>459</v>
      </c>
      <c r="AD217" s="140"/>
      <c r="AE217" s="140"/>
      <c r="AF217" s="140"/>
      <c r="AG217" s="140"/>
      <c r="AH217" s="140">
        <v>0</v>
      </c>
      <c r="AI217" s="140">
        <v>1</v>
      </c>
      <c r="AJ217" s="140">
        <v>0</v>
      </c>
    </row>
    <row r="218" spans="1:36">
      <c r="A218" s="157">
        <v>50863173</v>
      </c>
      <c r="B218" s="140">
        <v>2</v>
      </c>
      <c r="C218" s="140" t="s">
        <v>417</v>
      </c>
      <c r="D218" s="140" t="s">
        <v>458</v>
      </c>
      <c r="E218" s="140">
        <v>56</v>
      </c>
      <c r="F218" s="140">
        <v>1</v>
      </c>
      <c r="G218" s="140">
        <v>20201224</v>
      </c>
      <c r="H218" s="156">
        <v>-4</v>
      </c>
      <c r="I218" s="147">
        <v>-2</v>
      </c>
      <c r="J218" s="159">
        <f t="shared" si="26"/>
        <v>-5</v>
      </c>
      <c r="K218" s="140">
        <v>-0.08</v>
      </c>
      <c r="L218" s="140">
        <v>12</v>
      </c>
      <c r="M218" s="140"/>
      <c r="N218" s="140">
        <v>0.8</v>
      </c>
      <c r="O218" s="146">
        <v>0</v>
      </c>
      <c r="P218" s="147">
        <v>-1</v>
      </c>
      <c r="Q218" s="147">
        <f t="shared" si="29"/>
        <v>-0.5</v>
      </c>
      <c r="R218" s="147">
        <f t="shared" si="25"/>
        <v>0.42</v>
      </c>
      <c r="S218" s="150"/>
      <c r="T218" s="150">
        <v>1</v>
      </c>
      <c r="U218" s="150"/>
      <c r="V218" s="147"/>
      <c r="W218" s="111"/>
      <c r="X218" s="147">
        <v>0</v>
      </c>
      <c r="Y218" s="147">
        <v>-1</v>
      </c>
      <c r="Z218" s="147">
        <f t="shared" si="27"/>
        <v>-0.5</v>
      </c>
      <c r="AA218" s="147">
        <f t="shared" si="28"/>
        <v>-0.42</v>
      </c>
      <c r="AB218" s="147"/>
      <c r="AC218" s="147">
        <v>1</v>
      </c>
      <c r="AD218" s="140"/>
      <c r="AE218" s="140"/>
      <c r="AF218" s="140"/>
      <c r="AG218" s="140"/>
      <c r="AH218" s="140">
        <v>0</v>
      </c>
      <c r="AI218" s="140">
        <v>1</v>
      </c>
      <c r="AJ218" s="140">
        <v>0</v>
      </c>
    </row>
    <row r="219" spans="1:36">
      <c r="A219" s="155">
        <v>50864705</v>
      </c>
      <c r="B219" s="140">
        <v>1</v>
      </c>
      <c r="C219" s="140" t="s">
        <v>417</v>
      </c>
      <c r="D219" s="140" t="s">
        <v>460</v>
      </c>
      <c r="E219" s="140">
        <v>43</v>
      </c>
      <c r="F219" s="140">
        <v>2</v>
      </c>
      <c r="G219" s="140">
        <v>20201204</v>
      </c>
      <c r="H219" s="156">
        <v>-2</v>
      </c>
      <c r="I219" s="147">
        <v>0</v>
      </c>
      <c r="J219" s="159">
        <f t="shared" si="26"/>
        <v>-2</v>
      </c>
      <c r="K219" s="140">
        <v>-0.28999999999999998</v>
      </c>
      <c r="L219" s="140">
        <v>22.5</v>
      </c>
      <c r="M219" s="140">
        <v>0.4</v>
      </c>
      <c r="N219" s="140" t="s">
        <v>313</v>
      </c>
      <c r="O219" s="146">
        <v>0</v>
      </c>
      <c r="P219" s="147">
        <v>-0.5</v>
      </c>
      <c r="Q219" s="147">
        <f t="shared" si="29"/>
        <v>-0.25</v>
      </c>
      <c r="R219" s="147">
        <f t="shared" si="25"/>
        <v>-3.999999999999998E-2</v>
      </c>
      <c r="S219" s="150"/>
      <c r="T219" s="150">
        <v>1</v>
      </c>
      <c r="U219" s="150"/>
      <c r="V219" s="147"/>
      <c r="W219" s="111"/>
      <c r="X219" s="147">
        <v>0.25</v>
      </c>
      <c r="Y219" s="147">
        <v>-0.75</v>
      </c>
      <c r="Z219" s="147">
        <f t="shared" si="27"/>
        <v>-0.125</v>
      </c>
      <c r="AA219" s="147">
        <f t="shared" si="28"/>
        <v>0.16499999999999998</v>
      </c>
      <c r="AB219" s="147"/>
      <c r="AC219" s="147">
        <v>1</v>
      </c>
      <c r="AD219" s="140"/>
      <c r="AE219" s="140"/>
      <c r="AF219" s="140"/>
      <c r="AG219" s="140"/>
      <c r="AH219" s="140">
        <v>0</v>
      </c>
      <c r="AI219" s="140">
        <v>0</v>
      </c>
      <c r="AJ219" s="140">
        <v>0</v>
      </c>
    </row>
    <row r="220" spans="1:36">
      <c r="A220" s="157">
        <v>50864705</v>
      </c>
      <c r="B220" s="140">
        <v>2</v>
      </c>
      <c r="C220" s="140" t="s">
        <v>417</v>
      </c>
      <c r="D220" s="140" t="s">
        <v>460</v>
      </c>
      <c r="E220" s="140">
        <v>43</v>
      </c>
      <c r="F220" s="140">
        <v>2</v>
      </c>
      <c r="G220" s="140">
        <v>20201211</v>
      </c>
      <c r="H220" s="156">
        <v>-1.5</v>
      </c>
      <c r="I220" s="147">
        <v>-0.5</v>
      </c>
      <c r="J220" s="159">
        <f t="shared" si="26"/>
        <v>-1.75</v>
      </c>
      <c r="K220" s="140">
        <v>-0.63</v>
      </c>
      <c r="L220" s="140">
        <v>23.5</v>
      </c>
      <c r="M220" s="140">
        <v>0.4</v>
      </c>
      <c r="N220" s="140">
        <v>0.8</v>
      </c>
      <c r="O220" s="146">
        <v>0</v>
      </c>
      <c r="P220" s="147">
        <v>-1</v>
      </c>
      <c r="Q220" s="147">
        <f t="shared" si="29"/>
        <v>-0.5</v>
      </c>
      <c r="R220" s="147">
        <f t="shared" si="25"/>
        <v>-0.13</v>
      </c>
      <c r="S220" s="150"/>
      <c r="T220" s="150">
        <v>1</v>
      </c>
      <c r="U220" s="150"/>
      <c r="V220" s="147"/>
      <c r="W220" s="111"/>
      <c r="X220" s="147">
        <v>-0.5</v>
      </c>
      <c r="Y220" s="147">
        <v>-0.75</v>
      </c>
      <c r="Z220" s="147">
        <f t="shared" si="27"/>
        <v>-0.875</v>
      </c>
      <c r="AA220" s="147">
        <f t="shared" si="28"/>
        <v>-0.245</v>
      </c>
      <c r="AB220" s="147"/>
      <c r="AC220" s="147">
        <v>1</v>
      </c>
      <c r="AD220" s="140"/>
      <c r="AE220" s="140"/>
      <c r="AF220" s="140"/>
      <c r="AG220" s="140"/>
      <c r="AH220" s="140">
        <v>0</v>
      </c>
      <c r="AI220" s="140">
        <v>0</v>
      </c>
      <c r="AJ220" s="140">
        <v>0</v>
      </c>
    </row>
    <row r="221" spans="1:36">
      <c r="A221" s="160">
        <v>50868111</v>
      </c>
      <c r="B221" s="140">
        <v>1</v>
      </c>
      <c r="C221" s="140" t="s">
        <v>417</v>
      </c>
      <c r="D221" s="140" t="s">
        <v>461</v>
      </c>
      <c r="E221" s="140">
        <v>61</v>
      </c>
      <c r="F221" s="140">
        <v>2</v>
      </c>
      <c r="G221" s="140">
        <v>20210118</v>
      </c>
      <c r="H221" s="156">
        <v>-4</v>
      </c>
      <c r="I221" s="147">
        <v>0</v>
      </c>
      <c r="J221" s="159">
        <f t="shared" si="26"/>
        <v>-4</v>
      </c>
      <c r="K221" s="140">
        <v>-0.65</v>
      </c>
      <c r="L221" s="140">
        <v>21</v>
      </c>
      <c r="M221" s="140">
        <v>0.2</v>
      </c>
      <c r="N221" s="140">
        <v>0.2</v>
      </c>
      <c r="O221" s="146">
        <v>-0.5</v>
      </c>
      <c r="P221" s="147">
        <v>-0.75</v>
      </c>
      <c r="Q221" s="147">
        <f t="shared" si="29"/>
        <v>-0.875</v>
      </c>
      <c r="R221" s="147">
        <f t="shared" si="25"/>
        <v>0.22499999999999998</v>
      </c>
      <c r="S221" s="150"/>
      <c r="T221" s="150">
        <v>1</v>
      </c>
      <c r="U221" s="150"/>
      <c r="V221" s="147"/>
      <c r="W221" s="111"/>
      <c r="X221" s="147">
        <v>-0.5</v>
      </c>
      <c r="Y221" s="147">
        <v>-0.75</v>
      </c>
      <c r="Z221" s="147">
        <f t="shared" si="27"/>
        <v>-0.875</v>
      </c>
      <c r="AA221" s="147">
        <f t="shared" si="28"/>
        <v>-0.22499999999999998</v>
      </c>
      <c r="AB221" s="147"/>
      <c r="AC221" s="147">
        <v>1</v>
      </c>
      <c r="AD221" s="140"/>
      <c r="AE221" s="140"/>
      <c r="AF221" s="140"/>
      <c r="AG221" s="140"/>
      <c r="AH221" s="140">
        <v>0</v>
      </c>
      <c r="AI221" s="140">
        <v>0</v>
      </c>
      <c r="AJ221" s="140">
        <v>0</v>
      </c>
    </row>
    <row r="222" spans="1:36">
      <c r="A222" s="155">
        <v>50871533</v>
      </c>
      <c r="B222" s="140">
        <v>2</v>
      </c>
      <c r="C222" s="140" t="s">
        <v>417</v>
      </c>
      <c r="D222" s="140" t="s">
        <v>462</v>
      </c>
      <c r="E222" s="140">
        <v>64</v>
      </c>
      <c r="F222" s="140">
        <v>2</v>
      </c>
      <c r="G222" s="140">
        <v>20210121</v>
      </c>
      <c r="H222" s="156">
        <v>-3</v>
      </c>
      <c r="I222" s="147">
        <v>-1</v>
      </c>
      <c r="J222" s="159">
        <f t="shared" si="26"/>
        <v>-3.5</v>
      </c>
      <c r="K222" s="140">
        <v>-1.1000000000000001</v>
      </c>
      <c r="L222" s="140">
        <v>15</v>
      </c>
      <c r="M222" s="140">
        <v>0.125</v>
      </c>
      <c r="N222" s="140" t="s">
        <v>313</v>
      </c>
      <c r="O222" s="146">
        <v>0</v>
      </c>
      <c r="P222" s="147">
        <v>-1</v>
      </c>
      <c r="Q222" s="147">
        <f t="shared" si="29"/>
        <v>-0.5</v>
      </c>
      <c r="R222" s="147">
        <f t="shared" si="25"/>
        <v>-0.60000000000000009</v>
      </c>
      <c r="S222" s="150"/>
      <c r="T222" s="150">
        <v>1</v>
      </c>
      <c r="U222" s="150"/>
      <c r="V222" s="147"/>
      <c r="W222" s="111"/>
      <c r="X222" s="147">
        <v>0.5</v>
      </c>
      <c r="Y222" s="147">
        <v>-1</v>
      </c>
      <c r="Z222" s="147">
        <f t="shared" si="27"/>
        <v>0</v>
      </c>
      <c r="AA222" s="147">
        <f t="shared" si="28"/>
        <v>1.1000000000000001</v>
      </c>
      <c r="AB222" s="147"/>
      <c r="AC222" s="147">
        <v>0.9</v>
      </c>
      <c r="AD222" s="140"/>
      <c r="AE222" s="140"/>
      <c r="AF222" s="140"/>
      <c r="AG222" s="140"/>
      <c r="AH222" s="140">
        <v>0</v>
      </c>
      <c r="AI222" s="140">
        <v>1</v>
      </c>
      <c r="AJ222" s="140">
        <v>0</v>
      </c>
    </row>
    <row r="223" spans="1:36">
      <c r="A223" s="155">
        <v>50871966</v>
      </c>
      <c r="B223" s="140">
        <v>1</v>
      </c>
      <c r="C223" s="140" t="s">
        <v>417</v>
      </c>
      <c r="D223" s="140" t="s">
        <v>463</v>
      </c>
      <c r="E223" s="140">
        <v>61</v>
      </c>
      <c r="F223" s="140">
        <v>1</v>
      </c>
      <c r="G223" s="140">
        <v>20210129</v>
      </c>
      <c r="H223" s="156">
        <v>-2.75</v>
      </c>
      <c r="I223" s="147">
        <v>-1.25</v>
      </c>
      <c r="J223" s="159">
        <f t="shared" si="26"/>
        <v>-3.375</v>
      </c>
      <c r="K223" s="140">
        <v>-0.76</v>
      </c>
      <c r="L223" s="140">
        <v>15</v>
      </c>
      <c r="M223" s="140">
        <v>0.2</v>
      </c>
      <c r="N223" s="140">
        <v>0.9</v>
      </c>
      <c r="O223" s="146">
        <v>-0.5</v>
      </c>
      <c r="P223" s="147">
        <v>0</v>
      </c>
      <c r="Q223" s="147">
        <f t="shared" si="29"/>
        <v>-0.5</v>
      </c>
      <c r="R223" s="147">
        <f t="shared" si="25"/>
        <v>-0.26</v>
      </c>
      <c r="S223" s="150"/>
      <c r="T223" s="150">
        <v>1</v>
      </c>
      <c r="U223" s="150"/>
      <c r="V223" s="147"/>
      <c r="W223" s="111"/>
      <c r="X223" s="147">
        <v>0.25</v>
      </c>
      <c r="Y223" s="147">
        <v>-1</v>
      </c>
      <c r="Z223" s="147">
        <f t="shared" si="27"/>
        <v>-0.25</v>
      </c>
      <c r="AA223" s="147">
        <f t="shared" si="28"/>
        <v>0.51</v>
      </c>
      <c r="AB223" s="147"/>
      <c r="AC223" s="147">
        <v>1</v>
      </c>
      <c r="AD223" s="140"/>
      <c r="AE223" s="140"/>
      <c r="AF223" s="140"/>
      <c r="AG223" s="140"/>
      <c r="AH223" s="140">
        <v>1</v>
      </c>
      <c r="AI223" s="140">
        <v>1</v>
      </c>
      <c r="AJ223" s="140">
        <v>0</v>
      </c>
    </row>
    <row r="224" spans="1:36">
      <c r="A224" s="155">
        <v>50871966</v>
      </c>
      <c r="B224" s="140">
        <v>2</v>
      </c>
      <c r="C224" s="140" t="s">
        <v>417</v>
      </c>
      <c r="D224" s="140" t="s">
        <v>463</v>
      </c>
      <c r="E224" s="140">
        <v>61</v>
      </c>
      <c r="F224" s="140">
        <v>1</v>
      </c>
      <c r="G224" s="140">
        <v>20210122</v>
      </c>
      <c r="H224" s="156">
        <v>-3.25</v>
      </c>
      <c r="I224" s="147">
        <v>-0.5</v>
      </c>
      <c r="J224" s="159">
        <f t="shared" si="26"/>
        <v>-3.5</v>
      </c>
      <c r="K224" s="140">
        <v>-0.8</v>
      </c>
      <c r="L224" s="140">
        <v>13</v>
      </c>
      <c r="M224" s="140">
        <v>0.16</v>
      </c>
      <c r="N224" s="140">
        <v>0.7</v>
      </c>
      <c r="O224" s="146">
        <v>0</v>
      </c>
      <c r="P224" s="147">
        <v>-0.5</v>
      </c>
      <c r="Q224" s="147">
        <f t="shared" si="29"/>
        <v>-0.25</v>
      </c>
      <c r="R224" s="147">
        <f t="shared" si="25"/>
        <v>-0.55000000000000004</v>
      </c>
      <c r="S224" s="150"/>
      <c r="T224" s="150">
        <v>1</v>
      </c>
      <c r="U224" s="150"/>
      <c r="V224" s="147"/>
      <c r="W224" s="111"/>
      <c r="X224" s="147">
        <v>0.5</v>
      </c>
      <c r="Y224" s="147">
        <v>-1</v>
      </c>
      <c r="Z224" s="147">
        <f t="shared" si="27"/>
        <v>0</v>
      </c>
      <c r="AA224" s="147">
        <f t="shared" si="28"/>
        <v>0.8</v>
      </c>
      <c r="AB224" s="147"/>
      <c r="AC224" s="147">
        <v>1</v>
      </c>
      <c r="AD224" s="140"/>
      <c r="AE224" s="140"/>
      <c r="AF224" s="140"/>
      <c r="AG224" s="140"/>
      <c r="AH224" s="140">
        <v>1</v>
      </c>
      <c r="AI224" s="140">
        <v>1</v>
      </c>
      <c r="AJ224" s="140">
        <v>0</v>
      </c>
    </row>
    <row r="225" spans="1:36">
      <c r="A225" s="157">
        <v>50872337</v>
      </c>
      <c r="B225" s="140">
        <v>1</v>
      </c>
      <c r="C225" s="140" t="s">
        <v>417</v>
      </c>
      <c r="D225" s="140" t="s">
        <v>464</v>
      </c>
      <c r="E225" s="140">
        <v>57</v>
      </c>
      <c r="F225" s="140">
        <v>2</v>
      </c>
      <c r="G225" s="140">
        <v>20210208</v>
      </c>
      <c r="H225" s="156">
        <v>-0.25</v>
      </c>
      <c r="I225" s="147">
        <v>0</v>
      </c>
      <c r="J225" s="159">
        <f t="shared" si="26"/>
        <v>-0.25</v>
      </c>
      <c r="K225" s="140">
        <v>-0.68</v>
      </c>
      <c r="L225" s="140">
        <v>22.5</v>
      </c>
      <c r="M225" s="140">
        <v>0.63</v>
      </c>
      <c r="N225" s="140">
        <v>0.8</v>
      </c>
      <c r="O225" s="146">
        <v>-0.5</v>
      </c>
      <c r="P225" s="147">
        <v>-0.5</v>
      </c>
      <c r="Q225" s="147">
        <f t="shared" si="29"/>
        <v>-0.75</v>
      </c>
      <c r="R225" s="147">
        <f t="shared" si="25"/>
        <v>6.9999999999999951E-2</v>
      </c>
      <c r="S225" s="150"/>
      <c r="T225" s="150">
        <v>1</v>
      </c>
      <c r="U225" s="150"/>
      <c r="V225" s="147"/>
      <c r="W225" s="111"/>
      <c r="X225" s="147">
        <v>-0.5</v>
      </c>
      <c r="Y225" s="147">
        <v>-0.5</v>
      </c>
      <c r="Z225" s="147">
        <f t="shared" si="27"/>
        <v>-0.75</v>
      </c>
      <c r="AA225" s="147">
        <f t="shared" si="28"/>
        <v>-6.9999999999999951E-2</v>
      </c>
      <c r="AB225" s="147"/>
      <c r="AC225" s="147" t="s">
        <v>455</v>
      </c>
      <c r="AD225" s="140"/>
      <c r="AE225" s="140"/>
      <c r="AF225" s="140"/>
      <c r="AG225" s="140"/>
      <c r="AH225" s="140">
        <v>0</v>
      </c>
      <c r="AI225" s="140">
        <v>1</v>
      </c>
      <c r="AJ225" s="140">
        <v>0</v>
      </c>
    </row>
    <row r="226" spans="1:36">
      <c r="A226" s="155">
        <v>50872391</v>
      </c>
      <c r="B226" s="140">
        <v>1</v>
      </c>
      <c r="C226" s="140" t="s">
        <v>417</v>
      </c>
      <c r="D226" s="140" t="s">
        <v>465</v>
      </c>
      <c r="E226" s="140">
        <v>59</v>
      </c>
      <c r="F226" s="140">
        <v>2</v>
      </c>
      <c r="G226" s="140">
        <v>20210128</v>
      </c>
      <c r="H226" s="156">
        <v>2</v>
      </c>
      <c r="I226" s="147">
        <v>-1</v>
      </c>
      <c r="J226" s="159">
        <f t="shared" si="26"/>
        <v>1.5</v>
      </c>
      <c r="K226" s="140">
        <v>-0.35</v>
      </c>
      <c r="L226" s="140">
        <v>21.5</v>
      </c>
      <c r="M226" s="140">
        <v>0.4</v>
      </c>
      <c r="N226" s="140">
        <v>0.5</v>
      </c>
      <c r="O226" s="146">
        <v>0</v>
      </c>
      <c r="P226" s="147">
        <v>-0.5</v>
      </c>
      <c r="Q226" s="147">
        <f t="shared" si="29"/>
        <v>-0.25</v>
      </c>
      <c r="R226" s="147">
        <f t="shared" si="25"/>
        <v>-9.9999999999999978E-2</v>
      </c>
      <c r="S226" s="150"/>
      <c r="T226" s="150" t="s">
        <v>455</v>
      </c>
      <c r="U226" s="150"/>
      <c r="V226" s="147"/>
      <c r="W226" s="111"/>
      <c r="X226" s="147">
        <v>0.5</v>
      </c>
      <c r="Y226" s="147">
        <v>-0.5</v>
      </c>
      <c r="Z226" s="147">
        <f t="shared" si="27"/>
        <v>0.25</v>
      </c>
      <c r="AA226" s="147">
        <f t="shared" si="28"/>
        <v>0.6</v>
      </c>
      <c r="AB226" s="147"/>
      <c r="AC226" s="147" t="s">
        <v>455</v>
      </c>
      <c r="AD226" s="140"/>
      <c r="AE226" s="140"/>
      <c r="AF226" s="140"/>
      <c r="AG226" s="140"/>
      <c r="AH226" s="140">
        <v>0</v>
      </c>
      <c r="AI226" s="140">
        <v>0</v>
      </c>
      <c r="AJ226" s="140">
        <v>0</v>
      </c>
    </row>
    <row r="227" spans="1:36">
      <c r="A227" s="157">
        <v>50872391</v>
      </c>
      <c r="B227" s="140">
        <v>2</v>
      </c>
      <c r="C227" s="140" t="s">
        <v>417</v>
      </c>
      <c r="D227" s="140" t="s">
        <v>465</v>
      </c>
      <c r="E227" s="140">
        <v>59</v>
      </c>
      <c r="F227" s="140">
        <v>2</v>
      </c>
      <c r="G227" s="140">
        <v>20210204</v>
      </c>
      <c r="H227" s="156">
        <v>2.5</v>
      </c>
      <c r="I227" s="147">
        <v>-1</v>
      </c>
      <c r="J227" s="159">
        <f t="shared" si="26"/>
        <v>2</v>
      </c>
      <c r="K227" s="140">
        <v>-0.82</v>
      </c>
      <c r="L227" s="140">
        <v>23</v>
      </c>
      <c r="M227" s="140">
        <v>0.2</v>
      </c>
      <c r="N227" s="140">
        <v>0.7</v>
      </c>
      <c r="O227" s="146">
        <v>0.25</v>
      </c>
      <c r="P227" s="147">
        <v>-1.75</v>
      </c>
      <c r="Q227" s="147">
        <f t="shared" si="29"/>
        <v>-0.625</v>
      </c>
      <c r="R227" s="147">
        <f t="shared" si="25"/>
        <v>-0.19499999999999995</v>
      </c>
      <c r="S227" s="150"/>
      <c r="T227" s="150">
        <v>0.9</v>
      </c>
      <c r="U227" s="150"/>
      <c r="V227" s="147"/>
      <c r="W227" s="111"/>
      <c r="X227" s="147">
        <v>0.25</v>
      </c>
      <c r="Y227" s="147">
        <v>-1.75</v>
      </c>
      <c r="Z227" s="147">
        <f t="shared" si="27"/>
        <v>-0.625</v>
      </c>
      <c r="AA227" s="147">
        <f t="shared" si="28"/>
        <v>0.19499999999999995</v>
      </c>
      <c r="AB227" s="147"/>
      <c r="AC227" s="147">
        <v>0.9</v>
      </c>
      <c r="AD227" s="140"/>
      <c r="AE227" s="140"/>
      <c r="AF227" s="140"/>
      <c r="AG227" s="140"/>
      <c r="AH227" s="140">
        <v>0</v>
      </c>
      <c r="AI227" s="140">
        <v>0</v>
      </c>
      <c r="AJ227" s="140">
        <v>0</v>
      </c>
    </row>
    <row r="228" spans="1:36">
      <c r="A228" s="160">
        <v>50880018</v>
      </c>
      <c r="B228" s="140">
        <v>2</v>
      </c>
      <c r="C228" s="140" t="s">
        <v>417</v>
      </c>
      <c r="D228" s="140" t="s">
        <v>466</v>
      </c>
      <c r="E228" s="140">
        <v>42</v>
      </c>
      <c r="F228" s="140">
        <v>1</v>
      </c>
      <c r="G228" s="140">
        <v>20210304</v>
      </c>
      <c r="H228" s="156">
        <v>0.5</v>
      </c>
      <c r="I228" s="147">
        <v>-1</v>
      </c>
      <c r="J228" s="159">
        <f t="shared" si="26"/>
        <v>0</v>
      </c>
      <c r="K228" s="140">
        <v>-0.69</v>
      </c>
      <c r="L228" s="140">
        <v>24</v>
      </c>
      <c r="M228" s="140"/>
      <c r="N228" s="140" t="s">
        <v>313</v>
      </c>
      <c r="O228" s="146">
        <v>-1</v>
      </c>
      <c r="P228" s="147">
        <v>-0.5</v>
      </c>
      <c r="Q228" s="147">
        <f t="shared" si="29"/>
        <v>-1.25</v>
      </c>
      <c r="R228" s="147">
        <f t="shared" si="25"/>
        <v>0.56000000000000005</v>
      </c>
      <c r="S228" s="150"/>
      <c r="T228" s="150">
        <v>1</v>
      </c>
      <c r="U228" s="150"/>
      <c r="V228" s="147"/>
      <c r="W228" s="111"/>
      <c r="X228" s="147">
        <v>-1</v>
      </c>
      <c r="Y228" s="147">
        <v>-0.5</v>
      </c>
      <c r="Z228" s="147">
        <f t="shared" si="27"/>
        <v>-1.25</v>
      </c>
      <c r="AA228" s="147">
        <f t="shared" si="28"/>
        <v>-0.56000000000000005</v>
      </c>
      <c r="AB228" s="147"/>
      <c r="AC228" s="147">
        <v>1</v>
      </c>
      <c r="AD228" s="140"/>
      <c r="AE228" s="140"/>
      <c r="AF228" s="140"/>
      <c r="AG228" s="140"/>
      <c r="AH228" s="140">
        <v>0</v>
      </c>
      <c r="AI228" s="140">
        <v>0</v>
      </c>
      <c r="AJ228" s="140">
        <v>0</v>
      </c>
    </row>
    <row r="229" spans="1:36">
      <c r="A229" s="173" t="s">
        <v>425</v>
      </c>
      <c r="B229" s="140">
        <v>2</v>
      </c>
      <c r="C229" s="140" t="s">
        <v>417</v>
      </c>
      <c r="D229" s="140" t="s">
        <v>426</v>
      </c>
      <c r="E229" s="140">
        <v>76</v>
      </c>
      <c r="F229" s="140">
        <v>2</v>
      </c>
      <c r="G229" s="140">
        <v>20201102</v>
      </c>
      <c r="H229" s="156">
        <v>-2</v>
      </c>
      <c r="I229" s="147">
        <v>-1</v>
      </c>
      <c r="J229" s="159">
        <f t="shared" si="26"/>
        <v>-2.5</v>
      </c>
      <c r="K229" s="140">
        <v>-0.81</v>
      </c>
      <c r="L229" s="140">
        <v>21.5</v>
      </c>
      <c r="M229" s="140">
        <v>0.1</v>
      </c>
      <c r="N229" s="140">
        <v>0.1</v>
      </c>
      <c r="O229" s="146">
        <v>1</v>
      </c>
      <c r="P229" s="147">
        <v>-1</v>
      </c>
      <c r="Q229" s="147">
        <f t="shared" si="29"/>
        <v>0.5</v>
      </c>
      <c r="R229" s="147">
        <f t="shared" si="25"/>
        <v>-1.31</v>
      </c>
      <c r="S229" s="150">
        <v>0.8</v>
      </c>
      <c r="T229" s="150">
        <v>1</v>
      </c>
      <c r="U229" s="147">
        <v>0.32</v>
      </c>
      <c r="V229" s="147">
        <v>0.4</v>
      </c>
      <c r="W229" s="111"/>
      <c r="X229" s="147">
        <v>1</v>
      </c>
      <c r="Y229" s="147">
        <v>-1</v>
      </c>
      <c r="Z229" s="147">
        <f t="shared" si="27"/>
        <v>0.5</v>
      </c>
      <c r="AA229" s="147">
        <f t="shared" si="28"/>
        <v>1.31</v>
      </c>
      <c r="AB229" s="147"/>
      <c r="AC229" s="147">
        <v>1</v>
      </c>
      <c r="AD229" s="147"/>
      <c r="AE229" s="147"/>
      <c r="AF229" s="147"/>
      <c r="AG229" s="147"/>
      <c r="AH229" s="140">
        <v>0</v>
      </c>
      <c r="AI229" s="140">
        <v>0</v>
      </c>
      <c r="AJ229" s="140">
        <v>0</v>
      </c>
    </row>
    <row r="230" spans="1:36">
      <c r="A230" s="155" t="s">
        <v>213</v>
      </c>
      <c r="B230" s="140">
        <v>1</v>
      </c>
      <c r="C230" s="140" t="s">
        <v>417</v>
      </c>
      <c r="D230" s="140" t="s">
        <v>467</v>
      </c>
      <c r="E230" s="140">
        <v>72</v>
      </c>
      <c r="F230" s="140">
        <v>2</v>
      </c>
      <c r="G230" s="140">
        <v>20210125</v>
      </c>
      <c r="H230" s="156">
        <v>-0.75</v>
      </c>
      <c r="I230" s="147">
        <v>-0.5</v>
      </c>
      <c r="J230" s="159">
        <f t="shared" si="26"/>
        <v>-1</v>
      </c>
      <c r="K230" s="140">
        <v>-0.63</v>
      </c>
      <c r="L230" s="140">
        <v>21</v>
      </c>
      <c r="M230" s="140">
        <v>0.4</v>
      </c>
      <c r="N230" s="140" t="s">
        <v>313</v>
      </c>
      <c r="O230" s="146">
        <v>0.25</v>
      </c>
      <c r="P230" s="147">
        <v>-1.25</v>
      </c>
      <c r="Q230" s="147">
        <f t="shared" si="29"/>
        <v>-0.375</v>
      </c>
      <c r="R230" s="147">
        <f t="shared" si="25"/>
        <v>-0.255</v>
      </c>
      <c r="S230" s="150"/>
      <c r="T230" s="150">
        <v>1</v>
      </c>
      <c r="U230" s="150"/>
      <c r="V230" s="147"/>
      <c r="W230" s="111"/>
      <c r="X230" s="147">
        <v>0</v>
      </c>
      <c r="Y230" s="147">
        <v>-1</v>
      </c>
      <c r="Z230" s="147">
        <f t="shared" si="27"/>
        <v>-0.5</v>
      </c>
      <c r="AA230" s="147">
        <f t="shared" si="28"/>
        <v>0.13</v>
      </c>
      <c r="AB230" s="147"/>
      <c r="AC230" s="147" t="s">
        <v>455</v>
      </c>
      <c r="AD230" s="140"/>
      <c r="AE230" s="140"/>
      <c r="AF230" s="140"/>
      <c r="AG230" s="140"/>
      <c r="AH230" s="140">
        <v>1</v>
      </c>
      <c r="AI230" s="140">
        <v>0</v>
      </c>
      <c r="AJ230" s="140">
        <v>0</v>
      </c>
    </row>
    <row r="231" spans="1:36">
      <c r="A231" s="155" t="s">
        <v>213</v>
      </c>
      <c r="B231" s="140">
        <v>2</v>
      </c>
      <c r="C231" s="140" t="s">
        <v>417</v>
      </c>
      <c r="D231" s="140" t="s">
        <v>467</v>
      </c>
      <c r="E231" s="140">
        <v>72</v>
      </c>
      <c r="F231" s="140">
        <v>2</v>
      </c>
      <c r="G231" s="140">
        <v>20210201</v>
      </c>
      <c r="H231" s="156">
        <v>-1.5</v>
      </c>
      <c r="I231" s="147">
        <v>0</v>
      </c>
      <c r="J231" s="159">
        <f t="shared" si="26"/>
        <v>-1.5</v>
      </c>
      <c r="K231" s="140">
        <v>-0.66</v>
      </c>
      <c r="L231" s="140">
        <v>20</v>
      </c>
      <c r="M231" s="140">
        <v>0.5</v>
      </c>
      <c r="N231" s="140">
        <v>0.8</v>
      </c>
      <c r="O231" s="146">
        <v>0.25</v>
      </c>
      <c r="P231" s="147">
        <v>-1.5</v>
      </c>
      <c r="Q231" s="147">
        <f t="shared" si="29"/>
        <v>-0.5</v>
      </c>
      <c r="R231" s="147">
        <f t="shared" si="25"/>
        <v>-0.16000000000000003</v>
      </c>
      <c r="S231" s="150"/>
      <c r="T231" s="150">
        <v>1</v>
      </c>
      <c r="U231" s="150"/>
      <c r="V231" s="147"/>
      <c r="W231" s="111"/>
      <c r="X231" s="147">
        <v>0.25</v>
      </c>
      <c r="Y231" s="147">
        <v>-0.75</v>
      </c>
      <c r="Z231" s="147">
        <f t="shared" si="27"/>
        <v>-0.125</v>
      </c>
      <c r="AA231" s="147">
        <f t="shared" si="28"/>
        <v>0.53500000000000003</v>
      </c>
      <c r="AB231" s="147"/>
      <c r="AC231" s="147">
        <v>1</v>
      </c>
      <c r="AD231" s="140"/>
      <c r="AE231" s="140"/>
      <c r="AF231" s="140"/>
      <c r="AG231" s="140"/>
      <c r="AH231" s="140">
        <v>1</v>
      </c>
      <c r="AI231" s="140">
        <v>0</v>
      </c>
      <c r="AJ231" s="140">
        <v>0</v>
      </c>
    </row>
    <row r="232" spans="1:36">
      <c r="A232" s="155" t="s">
        <v>423</v>
      </c>
      <c r="B232" s="140">
        <v>1</v>
      </c>
      <c r="C232" s="140" t="s">
        <v>417</v>
      </c>
      <c r="D232" s="140" t="s">
        <v>424</v>
      </c>
      <c r="E232" s="140">
        <v>64</v>
      </c>
      <c r="F232" s="140">
        <v>1</v>
      </c>
      <c r="G232" s="140">
        <v>20190508</v>
      </c>
      <c r="H232" s="156">
        <v>-0.75</v>
      </c>
      <c r="I232" s="147">
        <v>-0.75</v>
      </c>
      <c r="J232" s="159">
        <f t="shared" si="26"/>
        <v>-1.125</v>
      </c>
      <c r="K232" s="140">
        <v>-0.19</v>
      </c>
      <c r="L232" s="140">
        <v>17.5</v>
      </c>
      <c r="M232" s="140">
        <v>0.4</v>
      </c>
      <c r="N232" s="140">
        <v>0.5</v>
      </c>
      <c r="O232" s="146">
        <v>0</v>
      </c>
      <c r="P232" s="147">
        <v>0</v>
      </c>
      <c r="Q232" s="147">
        <f t="shared" si="29"/>
        <v>0</v>
      </c>
      <c r="R232" s="147">
        <f t="shared" si="25"/>
        <v>-0.19</v>
      </c>
      <c r="S232" s="150">
        <v>0.7</v>
      </c>
      <c r="T232" s="150">
        <v>1</v>
      </c>
      <c r="U232" s="147">
        <v>0.5</v>
      </c>
      <c r="V232" s="147">
        <v>0.4</v>
      </c>
      <c r="W232" s="148"/>
      <c r="X232" s="147">
        <v>0</v>
      </c>
      <c r="Y232" s="147">
        <v>0</v>
      </c>
      <c r="Z232" s="147">
        <f t="shared" si="27"/>
        <v>0</v>
      </c>
      <c r="AA232" s="147">
        <f t="shared" si="28"/>
        <v>0.19</v>
      </c>
      <c r="AB232" s="147"/>
      <c r="AC232" s="147">
        <v>1</v>
      </c>
      <c r="AD232" s="147"/>
      <c r="AE232" s="147"/>
      <c r="AF232" s="147"/>
      <c r="AG232" s="147"/>
      <c r="AH232" s="140">
        <v>0</v>
      </c>
      <c r="AI232" s="140">
        <v>0</v>
      </c>
      <c r="AJ232" s="140">
        <v>0</v>
      </c>
    </row>
    <row r="233" spans="1:36">
      <c r="A233" s="173" t="s">
        <v>421</v>
      </c>
      <c r="B233" s="140">
        <v>1</v>
      </c>
      <c r="C233" s="140" t="s">
        <v>417</v>
      </c>
      <c r="D233" s="140" t="s">
        <v>422</v>
      </c>
      <c r="E233" s="140">
        <v>65</v>
      </c>
      <c r="F233" s="140">
        <v>2</v>
      </c>
      <c r="G233" s="140">
        <v>20200911</v>
      </c>
      <c r="H233" s="156">
        <v>-6.25</v>
      </c>
      <c r="I233" s="147">
        <v>0</v>
      </c>
      <c r="J233" s="159">
        <f t="shared" si="26"/>
        <v>-6.25</v>
      </c>
      <c r="K233" s="140">
        <v>-0.88</v>
      </c>
      <c r="L233" s="140">
        <v>12</v>
      </c>
      <c r="M233" s="140">
        <v>0.63</v>
      </c>
      <c r="N233" s="140">
        <v>0.7</v>
      </c>
      <c r="O233" s="146">
        <v>1.5</v>
      </c>
      <c r="P233" s="147">
        <v>-2</v>
      </c>
      <c r="Q233" s="147">
        <f t="shared" si="29"/>
        <v>0.5</v>
      </c>
      <c r="R233" s="147">
        <f t="shared" si="25"/>
        <v>-1.38</v>
      </c>
      <c r="S233" s="150">
        <v>0.6</v>
      </c>
      <c r="T233" s="150">
        <v>1</v>
      </c>
      <c r="U233" s="147">
        <v>0.32</v>
      </c>
      <c r="V233" s="147">
        <v>0.5</v>
      </c>
      <c r="W233" s="148"/>
      <c r="X233" s="147">
        <v>1</v>
      </c>
      <c r="Y233" s="147">
        <v>-1.75</v>
      </c>
      <c r="Z233" s="147">
        <f t="shared" si="27"/>
        <v>0.125</v>
      </c>
      <c r="AA233" s="147">
        <f t="shared" si="28"/>
        <v>1.0049999999999999</v>
      </c>
      <c r="AB233" s="147">
        <v>0.5</v>
      </c>
      <c r="AC233" s="147">
        <v>1</v>
      </c>
      <c r="AD233" s="147"/>
      <c r="AE233" s="147"/>
      <c r="AF233" s="147"/>
      <c r="AG233" s="147"/>
      <c r="AH233" s="140">
        <v>0</v>
      </c>
      <c r="AI233" s="140">
        <v>0</v>
      </c>
      <c r="AJ233" s="140">
        <v>0</v>
      </c>
    </row>
    <row r="234" spans="1:36">
      <c r="A234" s="173" t="s">
        <v>421</v>
      </c>
      <c r="B234" s="140">
        <v>2</v>
      </c>
      <c r="C234" s="140" t="s">
        <v>417</v>
      </c>
      <c r="D234" s="140" t="s">
        <v>422</v>
      </c>
      <c r="E234" s="140">
        <v>65</v>
      </c>
      <c r="F234" s="140">
        <v>2</v>
      </c>
      <c r="G234" s="140">
        <v>20200918</v>
      </c>
      <c r="H234" s="156">
        <v>-4.5</v>
      </c>
      <c r="I234" s="147">
        <v>-0.5</v>
      </c>
      <c r="J234" s="159">
        <f t="shared" si="26"/>
        <v>-4.75</v>
      </c>
      <c r="K234" s="140">
        <v>-1</v>
      </c>
      <c r="L234" s="140">
        <v>14.5</v>
      </c>
      <c r="M234" s="140">
        <v>0.8</v>
      </c>
      <c r="N234" s="140">
        <v>0.8</v>
      </c>
      <c r="O234" s="146">
        <v>0</v>
      </c>
      <c r="P234" s="147">
        <v>0</v>
      </c>
      <c r="Q234" s="147">
        <f t="shared" si="29"/>
        <v>0</v>
      </c>
      <c r="R234" s="147">
        <f t="shared" si="25"/>
        <v>-1</v>
      </c>
      <c r="S234" s="150">
        <v>0.9</v>
      </c>
      <c r="T234" s="150">
        <v>1</v>
      </c>
      <c r="U234" s="147">
        <v>0.4</v>
      </c>
      <c r="V234" s="147">
        <v>0.4</v>
      </c>
      <c r="W234" s="148"/>
      <c r="X234" s="147">
        <v>0.25</v>
      </c>
      <c r="Y234" s="147">
        <v>-0.25</v>
      </c>
      <c r="Z234" s="147">
        <f t="shared" si="27"/>
        <v>0.125</v>
      </c>
      <c r="AA234" s="147">
        <f t="shared" si="28"/>
        <v>1.125</v>
      </c>
      <c r="AB234" s="147"/>
      <c r="AC234" s="147">
        <v>1</v>
      </c>
      <c r="AD234" s="147"/>
      <c r="AE234" s="147"/>
      <c r="AF234" s="147"/>
      <c r="AG234" s="147"/>
      <c r="AH234" s="140">
        <v>0</v>
      </c>
      <c r="AI234" s="140">
        <v>0</v>
      </c>
      <c r="AJ234" s="140">
        <v>0</v>
      </c>
    </row>
    <row r="235" spans="1:36">
      <c r="A235" s="173" t="s">
        <v>419</v>
      </c>
      <c r="B235" s="140">
        <v>1</v>
      </c>
      <c r="C235" s="140" t="s">
        <v>417</v>
      </c>
      <c r="D235" s="140" t="s">
        <v>420</v>
      </c>
      <c r="E235" s="140">
        <v>70</v>
      </c>
      <c r="F235" s="140">
        <v>2</v>
      </c>
      <c r="G235" s="140">
        <v>20201022</v>
      </c>
      <c r="H235" s="156">
        <v>-1.5</v>
      </c>
      <c r="I235" s="147">
        <v>-1</v>
      </c>
      <c r="J235" s="159">
        <f t="shared" si="26"/>
        <v>-2</v>
      </c>
      <c r="K235" s="140">
        <v>-1.03</v>
      </c>
      <c r="L235" s="140">
        <v>18.5</v>
      </c>
      <c r="M235" s="140">
        <v>0.5</v>
      </c>
      <c r="N235" s="140">
        <v>0.5</v>
      </c>
      <c r="O235" s="146">
        <v>0.75</v>
      </c>
      <c r="P235" s="147">
        <v>-0.5</v>
      </c>
      <c r="Q235" s="147">
        <f t="shared" si="29"/>
        <v>0.5</v>
      </c>
      <c r="R235" s="147">
        <f t="shared" si="25"/>
        <v>-1.53</v>
      </c>
      <c r="S235" s="150">
        <v>0.8</v>
      </c>
      <c r="T235" s="150">
        <v>1</v>
      </c>
      <c r="U235" s="147">
        <v>0.25</v>
      </c>
      <c r="V235" s="147">
        <v>0.5</v>
      </c>
      <c r="W235" s="148"/>
      <c r="X235" s="147">
        <v>0.75</v>
      </c>
      <c r="Y235" s="147">
        <v>-1</v>
      </c>
      <c r="Z235" s="147">
        <f t="shared" si="27"/>
        <v>0.25</v>
      </c>
      <c r="AA235" s="147">
        <f t="shared" si="28"/>
        <v>1.28</v>
      </c>
      <c r="AB235" s="147"/>
      <c r="AC235" s="147">
        <v>1</v>
      </c>
      <c r="AD235" s="147"/>
      <c r="AE235" s="147"/>
      <c r="AF235" s="147"/>
      <c r="AG235" s="147"/>
      <c r="AH235" s="140">
        <v>1</v>
      </c>
      <c r="AI235" s="140">
        <v>0</v>
      </c>
      <c r="AJ235" s="140">
        <v>0</v>
      </c>
    </row>
    <row r="236" spans="1:36">
      <c r="A236" s="173" t="s">
        <v>419</v>
      </c>
      <c r="B236" s="140">
        <v>2</v>
      </c>
      <c r="C236" s="140" t="s">
        <v>417</v>
      </c>
      <c r="D236" s="140" t="s">
        <v>420</v>
      </c>
      <c r="E236" s="140">
        <v>70</v>
      </c>
      <c r="F236" s="140">
        <v>2</v>
      </c>
      <c r="G236" s="140">
        <v>20201023</v>
      </c>
      <c r="H236" s="156">
        <v>-0.5</v>
      </c>
      <c r="I236" s="147">
        <v>-1</v>
      </c>
      <c r="J236" s="159">
        <f t="shared" si="26"/>
        <v>-1</v>
      </c>
      <c r="K236" s="140">
        <v>-1.04</v>
      </c>
      <c r="L236" s="140">
        <v>20.5</v>
      </c>
      <c r="M236" s="140">
        <v>0.5</v>
      </c>
      <c r="N236" s="140">
        <v>0.5</v>
      </c>
      <c r="O236" s="146">
        <v>1</v>
      </c>
      <c r="P236" s="147">
        <v>-1.25</v>
      </c>
      <c r="Q236" s="147">
        <f t="shared" si="29"/>
        <v>0.375</v>
      </c>
      <c r="R236" s="147">
        <f t="shared" si="25"/>
        <v>-1.415</v>
      </c>
      <c r="S236" s="150">
        <v>0.8</v>
      </c>
      <c r="T236" s="150">
        <v>1</v>
      </c>
      <c r="U236" s="147">
        <v>0.32</v>
      </c>
      <c r="V236" s="147">
        <v>0.5</v>
      </c>
      <c r="W236" s="148"/>
      <c r="X236" s="147">
        <v>1</v>
      </c>
      <c r="Y236" s="147">
        <v>-1.25</v>
      </c>
      <c r="Z236" s="147">
        <f t="shared" si="27"/>
        <v>0.375</v>
      </c>
      <c r="AA236" s="147">
        <f t="shared" si="28"/>
        <v>1.415</v>
      </c>
      <c r="AB236" s="147"/>
      <c r="AC236" s="147">
        <v>1</v>
      </c>
      <c r="AD236" s="147"/>
      <c r="AE236" s="147"/>
      <c r="AF236" s="147"/>
      <c r="AG236" s="147"/>
      <c r="AH236" s="140">
        <v>1</v>
      </c>
      <c r="AI236" s="140">
        <v>0</v>
      </c>
      <c r="AJ236" s="140">
        <v>0</v>
      </c>
    </row>
    <row r="237" spans="1:36">
      <c r="A237" s="173" t="s">
        <v>416</v>
      </c>
      <c r="B237" s="140">
        <v>1</v>
      </c>
      <c r="C237" s="140" t="s">
        <v>417</v>
      </c>
      <c r="D237" s="140" t="s">
        <v>418</v>
      </c>
      <c r="E237" s="140">
        <v>27</v>
      </c>
      <c r="F237" s="140">
        <v>2</v>
      </c>
      <c r="G237" s="140">
        <v>20201023</v>
      </c>
      <c r="H237" s="156">
        <v>-1.5</v>
      </c>
      <c r="I237" s="147">
        <v>0</v>
      </c>
      <c r="J237" s="159">
        <f t="shared" si="26"/>
        <v>-1.5</v>
      </c>
      <c r="K237" s="140">
        <v>0.01</v>
      </c>
      <c r="L237" s="140">
        <v>20.5</v>
      </c>
      <c r="M237" s="140">
        <v>0.4</v>
      </c>
      <c r="N237" s="140">
        <v>0.4</v>
      </c>
      <c r="O237" s="146">
        <v>0</v>
      </c>
      <c r="P237" s="147">
        <v>-0.5</v>
      </c>
      <c r="Q237" s="147">
        <f t="shared" si="29"/>
        <v>-0.25</v>
      </c>
      <c r="R237" s="147">
        <f t="shared" si="25"/>
        <v>0.26</v>
      </c>
      <c r="S237" s="150">
        <v>0.9</v>
      </c>
      <c r="T237" s="150">
        <v>1</v>
      </c>
      <c r="U237" s="147">
        <v>0.25</v>
      </c>
      <c r="V237" s="147">
        <v>0.5</v>
      </c>
      <c r="W237" s="148"/>
      <c r="X237" s="147">
        <v>0</v>
      </c>
      <c r="Y237" s="147">
        <v>-0.5</v>
      </c>
      <c r="Z237" s="147">
        <f t="shared" si="27"/>
        <v>-0.25</v>
      </c>
      <c r="AA237" s="147">
        <f t="shared" si="28"/>
        <v>-0.26</v>
      </c>
      <c r="AB237" s="147"/>
      <c r="AC237" s="147">
        <v>1</v>
      </c>
      <c r="AD237" s="147"/>
      <c r="AE237" s="147"/>
      <c r="AF237" s="147"/>
      <c r="AG237" s="147"/>
      <c r="AH237" s="140">
        <v>1</v>
      </c>
      <c r="AI237" s="140">
        <v>0</v>
      </c>
      <c r="AJ237" s="140">
        <v>0</v>
      </c>
    </row>
    <row r="238" spans="1:36">
      <c r="A238" s="173" t="s">
        <v>416</v>
      </c>
      <c r="B238" s="140">
        <v>2</v>
      </c>
      <c r="C238" s="140" t="s">
        <v>417</v>
      </c>
      <c r="D238" s="140" t="s">
        <v>418</v>
      </c>
      <c r="E238" s="140">
        <v>27</v>
      </c>
      <c r="F238" s="140">
        <v>2</v>
      </c>
      <c r="G238" s="140">
        <v>20201030</v>
      </c>
      <c r="H238" s="156">
        <v>-4</v>
      </c>
      <c r="I238" s="147">
        <v>-0.25</v>
      </c>
      <c r="J238" s="159">
        <f t="shared" si="26"/>
        <v>-4.125</v>
      </c>
      <c r="K238" s="140">
        <v>-0.3</v>
      </c>
      <c r="L238" s="140">
        <v>21.5</v>
      </c>
      <c r="M238" s="140">
        <v>0.5</v>
      </c>
      <c r="N238" s="140">
        <v>0.5</v>
      </c>
      <c r="O238" s="146">
        <v>0</v>
      </c>
      <c r="P238" s="147">
        <v>-0.5</v>
      </c>
      <c r="Q238" s="147">
        <f t="shared" si="29"/>
        <v>-0.25</v>
      </c>
      <c r="R238" s="147">
        <f t="shared" si="25"/>
        <v>-4.9999999999999989E-2</v>
      </c>
      <c r="S238" s="150">
        <v>0.8</v>
      </c>
      <c r="T238" s="150">
        <v>1</v>
      </c>
      <c r="U238" s="147">
        <v>0.32</v>
      </c>
      <c r="V238" s="147">
        <v>0.5</v>
      </c>
      <c r="W238" s="148"/>
      <c r="X238" s="147">
        <v>0</v>
      </c>
      <c r="Y238" s="147">
        <v>-0.5</v>
      </c>
      <c r="Z238" s="147">
        <f t="shared" si="27"/>
        <v>-0.25</v>
      </c>
      <c r="AA238" s="147">
        <f t="shared" si="28"/>
        <v>4.9999999999999989E-2</v>
      </c>
      <c r="AB238" s="147"/>
      <c r="AC238" s="147">
        <v>1</v>
      </c>
      <c r="AD238" s="147"/>
      <c r="AE238" s="147"/>
      <c r="AF238" s="147"/>
      <c r="AG238" s="147"/>
      <c r="AH238" s="140">
        <v>1</v>
      </c>
      <c r="AI238" s="140">
        <v>0</v>
      </c>
      <c r="AJ238" s="140">
        <v>0</v>
      </c>
    </row>
    <row r="239" spans="1:36">
      <c r="A239" s="140"/>
      <c r="B239" s="140"/>
      <c r="D239" s="140"/>
      <c r="E239" s="140"/>
      <c r="F239" s="140"/>
      <c r="G239" s="140"/>
      <c r="H239" s="140"/>
      <c r="I239" s="147"/>
      <c r="J239" s="140"/>
      <c r="K239" s="140"/>
      <c r="L239" s="140"/>
      <c r="M239" s="140"/>
      <c r="N239" s="140"/>
      <c r="O239" s="146"/>
      <c r="P239" s="147"/>
      <c r="Q239" s="147">
        <f t="shared" si="29"/>
        <v>0</v>
      </c>
      <c r="R239" s="147">
        <f t="shared" si="25"/>
        <v>0</v>
      </c>
      <c r="S239" s="150"/>
      <c r="T239" s="150"/>
      <c r="U239" s="150"/>
      <c r="V239" s="147"/>
      <c r="W239" s="111"/>
      <c r="X239" s="147"/>
      <c r="Y239" s="147"/>
      <c r="Z239" s="147"/>
      <c r="AA239" s="147"/>
      <c r="AB239" s="147"/>
      <c r="AC239" s="147"/>
      <c r="AD239" s="140"/>
      <c r="AE239" s="140"/>
      <c r="AF239" s="140"/>
      <c r="AG239" s="140"/>
      <c r="AH239" s="140"/>
      <c r="AI239" s="140"/>
      <c r="AJ239" s="140"/>
    </row>
    <row r="240" spans="1:36">
      <c r="A240" s="140"/>
      <c r="B240" s="140"/>
      <c r="D240" s="140"/>
      <c r="E240" s="140"/>
      <c r="F240" s="140"/>
      <c r="G240" s="140"/>
      <c r="H240" s="140"/>
      <c r="I240" s="147"/>
      <c r="J240" s="140"/>
      <c r="K240" s="140"/>
      <c r="L240" s="140"/>
      <c r="M240" s="140"/>
      <c r="N240" s="140"/>
      <c r="O240" s="174"/>
      <c r="P240" s="147"/>
      <c r="Q240" s="150"/>
      <c r="R240" s="147"/>
      <c r="S240" s="150"/>
      <c r="T240" s="150"/>
      <c r="U240" s="150"/>
      <c r="V240" s="147"/>
      <c r="W240" s="111"/>
      <c r="X240" s="147"/>
      <c r="Y240" s="147"/>
      <c r="Z240" s="147"/>
      <c r="AA240" s="147"/>
      <c r="AB240" s="147"/>
      <c r="AC240" s="147"/>
      <c r="AD240" s="140"/>
      <c r="AE240" s="140"/>
      <c r="AF240" s="140"/>
      <c r="AG240" s="140"/>
      <c r="AH240" s="140"/>
      <c r="AI240" s="140"/>
      <c r="AJ240" s="140"/>
    </row>
    <row r="241" spans="1:36">
      <c r="A241" s="140"/>
      <c r="B241" s="140"/>
      <c r="D241" s="140"/>
      <c r="E241" s="140"/>
      <c r="F241" s="140"/>
      <c r="G241" s="140"/>
      <c r="H241" s="140"/>
      <c r="I241" s="147"/>
      <c r="J241" s="140"/>
      <c r="K241" s="140"/>
      <c r="L241" s="140"/>
      <c r="M241" s="140"/>
      <c r="N241" s="140"/>
      <c r="O241" s="174"/>
      <c r="P241" s="147"/>
      <c r="Q241" s="150"/>
      <c r="R241" s="147"/>
      <c r="S241" s="150"/>
      <c r="T241" s="150"/>
      <c r="U241" s="150"/>
      <c r="V241" s="147"/>
      <c r="W241" s="111"/>
      <c r="X241" s="147"/>
      <c r="Y241" s="147"/>
      <c r="Z241" s="147"/>
      <c r="AA241" s="147"/>
      <c r="AB241" s="147"/>
      <c r="AC241" s="147"/>
      <c r="AD241" s="140"/>
      <c r="AE241" s="140"/>
      <c r="AF241" s="140"/>
      <c r="AG241" s="140"/>
      <c r="AH241" s="140"/>
      <c r="AI241" s="140"/>
      <c r="AJ241" s="140"/>
    </row>
    <row r="242" spans="1:36">
      <c r="A242" s="140"/>
      <c r="B242" s="140"/>
      <c r="D242" s="140"/>
      <c r="E242" s="140"/>
      <c r="F242" s="140"/>
      <c r="G242" s="140"/>
      <c r="H242" s="140"/>
      <c r="I242" s="147"/>
      <c r="J242" s="140"/>
      <c r="K242" s="140"/>
      <c r="L242" s="140"/>
      <c r="M242" s="140"/>
      <c r="N242" s="140"/>
      <c r="O242" s="174"/>
      <c r="P242" s="147"/>
      <c r="Q242" s="150"/>
      <c r="R242" s="147"/>
      <c r="S242" s="140"/>
      <c r="T242" s="140"/>
      <c r="U242" s="140"/>
      <c r="V242" s="140"/>
      <c r="W242" s="111"/>
      <c r="X242" s="147"/>
      <c r="Y242" s="147"/>
      <c r="Z242" s="147"/>
      <c r="AA242" s="147"/>
      <c r="AB242" s="147"/>
      <c r="AC242" s="147"/>
      <c r="AD242" s="140"/>
      <c r="AE242" s="140"/>
      <c r="AF242" s="140"/>
      <c r="AG242" s="140"/>
      <c r="AH242" s="140"/>
      <c r="AI242" s="140"/>
      <c r="AJ242" s="140"/>
    </row>
    <row r="243" spans="1:36">
      <c r="A243" s="140"/>
      <c r="B243" s="140"/>
      <c r="D243" s="140"/>
      <c r="E243" s="140"/>
      <c r="F243" s="140"/>
      <c r="G243" s="140"/>
      <c r="H243" s="140"/>
      <c r="I243" s="147"/>
      <c r="J243" s="140"/>
      <c r="K243" s="140"/>
      <c r="L243" s="140"/>
      <c r="M243" s="140"/>
      <c r="N243" s="140"/>
      <c r="O243" s="174"/>
      <c r="P243" s="147"/>
      <c r="Q243" s="150"/>
      <c r="R243" s="147"/>
      <c r="S243" s="140"/>
      <c r="T243" s="140"/>
      <c r="U243" s="140"/>
      <c r="V243" s="140"/>
      <c r="W243" s="111"/>
      <c r="X243" s="147"/>
      <c r="Y243" s="147"/>
      <c r="Z243" s="147"/>
      <c r="AA243" s="147"/>
      <c r="AB243" s="147"/>
      <c r="AC243" s="147"/>
      <c r="AD243" s="140"/>
      <c r="AE243" s="140"/>
      <c r="AF243" s="140"/>
      <c r="AG243" s="140"/>
      <c r="AH243" s="140"/>
      <c r="AI243" s="140"/>
      <c r="AJ243" s="140"/>
    </row>
    <row r="244" spans="1:36">
      <c r="A244" s="140"/>
      <c r="B244" s="140"/>
      <c r="D244" s="140"/>
      <c r="E244" s="140"/>
      <c r="F244" s="140"/>
      <c r="G244" s="140"/>
      <c r="H244" s="140"/>
      <c r="I244" s="147"/>
      <c r="J244" s="140"/>
      <c r="K244" s="140"/>
      <c r="L244" s="140"/>
      <c r="M244" s="140"/>
      <c r="N244" s="140"/>
      <c r="O244" s="174"/>
      <c r="P244" s="147"/>
      <c r="Q244" s="150"/>
      <c r="R244" s="147"/>
      <c r="S244" s="140"/>
      <c r="T244" s="140"/>
      <c r="U244" s="140"/>
      <c r="V244" s="140"/>
      <c r="W244" s="111"/>
      <c r="X244" s="147"/>
      <c r="Y244" s="147"/>
      <c r="Z244" s="147"/>
      <c r="AA244" s="147"/>
      <c r="AB244" s="147"/>
      <c r="AC244" s="147"/>
      <c r="AD244" s="140"/>
      <c r="AE244" s="140"/>
      <c r="AF244" s="140"/>
      <c r="AG244" s="140"/>
      <c r="AH244" s="140"/>
      <c r="AI244" s="140"/>
      <c r="AJ244" s="140"/>
    </row>
    <row r="245" spans="1:36">
      <c r="A245" s="140"/>
      <c r="B245" s="140"/>
      <c r="D245" s="140"/>
      <c r="E245" s="140"/>
      <c r="F245" s="140"/>
      <c r="G245" s="140"/>
      <c r="H245" s="140"/>
      <c r="I245" s="147"/>
      <c r="J245" s="140"/>
      <c r="K245" s="140"/>
      <c r="L245" s="140"/>
      <c r="M245" s="140"/>
      <c r="N245" s="140"/>
      <c r="O245" s="174"/>
      <c r="P245" s="147"/>
      <c r="Q245" s="150"/>
      <c r="R245" s="147"/>
      <c r="S245" s="140"/>
      <c r="T245" s="140"/>
      <c r="U245" s="140"/>
      <c r="V245" s="140"/>
      <c r="W245" s="111"/>
      <c r="X245" s="147"/>
      <c r="Y245" s="147"/>
      <c r="Z245" s="147"/>
      <c r="AA245" s="147"/>
      <c r="AB245" s="147"/>
      <c r="AC245" s="147"/>
      <c r="AD245" s="140"/>
      <c r="AE245" s="140"/>
      <c r="AF245" s="140"/>
      <c r="AG245" s="140"/>
      <c r="AH245" s="140"/>
      <c r="AI245" s="140"/>
      <c r="AJ245" s="140"/>
    </row>
    <row r="246" spans="1:36">
      <c r="A246" s="140"/>
      <c r="B246" s="140"/>
      <c r="D246" s="140"/>
      <c r="E246" s="140"/>
      <c r="F246" s="140"/>
      <c r="G246" s="140"/>
      <c r="H246" s="140"/>
      <c r="I246" s="147"/>
      <c r="J246" s="140"/>
      <c r="K246" s="140"/>
      <c r="L246" s="140"/>
      <c r="M246" s="140"/>
      <c r="N246" s="140"/>
      <c r="O246" s="174"/>
      <c r="P246" s="147"/>
      <c r="Q246" s="150"/>
      <c r="R246" s="147"/>
      <c r="S246" s="140"/>
      <c r="T246" s="140"/>
      <c r="U246" s="140"/>
      <c r="V246" s="140"/>
      <c r="W246" s="111"/>
      <c r="X246" s="147"/>
      <c r="Y246" s="147"/>
      <c r="Z246" s="147"/>
      <c r="AA246" s="147"/>
      <c r="AB246" s="147"/>
      <c r="AC246" s="147"/>
      <c r="AD246" s="140"/>
      <c r="AE246" s="140"/>
      <c r="AF246" s="140"/>
      <c r="AG246" s="140"/>
      <c r="AH246" s="140"/>
      <c r="AI246" s="140"/>
      <c r="AJ246" s="140"/>
    </row>
    <row r="247" spans="1:36">
      <c r="A247" s="140"/>
      <c r="B247" s="140"/>
      <c r="D247" s="140"/>
      <c r="E247" s="140"/>
      <c r="F247" s="140"/>
      <c r="G247" s="140"/>
      <c r="H247" s="140"/>
      <c r="I247" s="147"/>
      <c r="J247" s="140"/>
      <c r="K247" s="140"/>
      <c r="L247" s="140"/>
      <c r="M247" s="140"/>
      <c r="N247" s="140"/>
      <c r="O247" s="174"/>
      <c r="P247" s="147"/>
      <c r="Q247" s="150"/>
      <c r="R247" s="147"/>
      <c r="S247" s="140"/>
      <c r="T247" s="140"/>
      <c r="U247" s="140"/>
      <c r="V247" s="140"/>
      <c r="W247" s="111"/>
      <c r="X247" s="147"/>
      <c r="Y247" s="147"/>
      <c r="Z247" s="147"/>
      <c r="AA247" s="147"/>
      <c r="AB247" s="147"/>
      <c r="AC247" s="147"/>
      <c r="AD247" s="140"/>
      <c r="AE247" s="140"/>
      <c r="AF247" s="140"/>
      <c r="AG247" s="140"/>
      <c r="AH247" s="140"/>
      <c r="AI247" s="140"/>
      <c r="AJ247" s="140"/>
    </row>
    <row r="248" spans="1:36">
      <c r="A248" s="140"/>
      <c r="B248" s="140"/>
      <c r="D248" s="140"/>
      <c r="E248" s="140"/>
      <c r="F248" s="140"/>
      <c r="G248" s="140"/>
      <c r="H248" s="140"/>
      <c r="I248" s="147"/>
      <c r="J248" s="140"/>
      <c r="K248" s="140"/>
      <c r="L248" s="140"/>
      <c r="M248" s="140"/>
      <c r="N248" s="140"/>
      <c r="O248" s="174"/>
      <c r="P248" s="147"/>
      <c r="Q248" s="150"/>
      <c r="R248" s="147"/>
      <c r="S248" s="140"/>
      <c r="T248" s="140"/>
      <c r="U248" s="140"/>
      <c r="V248" s="140"/>
      <c r="W248" s="111"/>
      <c r="X248" s="147"/>
      <c r="Y248" s="147"/>
      <c r="Z248" s="147"/>
      <c r="AA248" s="147"/>
      <c r="AB248" s="147"/>
      <c r="AC248" s="147"/>
      <c r="AD248" s="140"/>
      <c r="AE248" s="140"/>
      <c r="AF248" s="140"/>
      <c r="AG248" s="140"/>
      <c r="AH248" s="140"/>
      <c r="AI248" s="140"/>
      <c r="AJ248" s="140"/>
    </row>
    <row r="249" spans="1:36">
      <c r="A249" s="140"/>
      <c r="B249" s="140"/>
      <c r="D249" s="140"/>
      <c r="E249" s="140"/>
      <c r="F249" s="140"/>
      <c r="G249" s="140"/>
      <c r="H249" s="140"/>
      <c r="I249" s="147"/>
      <c r="J249" s="140"/>
      <c r="K249" s="140"/>
      <c r="L249" s="140"/>
      <c r="M249" s="140"/>
      <c r="N249" s="140"/>
      <c r="O249" s="174"/>
      <c r="P249" s="147"/>
      <c r="Q249" s="150"/>
      <c r="R249" s="147"/>
      <c r="S249" s="140"/>
      <c r="T249" s="140"/>
      <c r="U249" s="140"/>
      <c r="V249" s="140"/>
      <c r="W249" s="111"/>
      <c r="X249" s="147"/>
      <c r="Y249" s="147"/>
      <c r="Z249" s="147"/>
      <c r="AA249" s="147"/>
      <c r="AB249" s="147"/>
      <c r="AC249" s="147"/>
      <c r="AD249" s="140"/>
      <c r="AE249" s="140"/>
      <c r="AF249" s="140"/>
      <c r="AG249" s="140"/>
      <c r="AH249" s="140"/>
      <c r="AI249" s="140"/>
      <c r="AJ249" s="140"/>
    </row>
    <row r="250" spans="1:36">
      <c r="A250" s="140"/>
      <c r="B250" s="140"/>
      <c r="D250" s="140"/>
      <c r="E250" s="140"/>
      <c r="F250" s="140"/>
      <c r="G250" s="140"/>
      <c r="H250" s="140"/>
      <c r="I250" s="147"/>
      <c r="J250" s="140"/>
      <c r="K250" s="140"/>
      <c r="L250" s="140"/>
      <c r="M250" s="140"/>
      <c r="N250" s="140"/>
      <c r="O250" s="174"/>
      <c r="P250" s="147"/>
      <c r="Q250" s="150"/>
      <c r="R250" s="147"/>
      <c r="S250" s="140"/>
      <c r="T250" s="140"/>
      <c r="U250" s="140"/>
      <c r="V250" s="140"/>
      <c r="W250" s="111"/>
      <c r="X250" s="147"/>
      <c r="Y250" s="147"/>
      <c r="Z250" s="147"/>
      <c r="AA250" s="147"/>
      <c r="AB250" s="147"/>
      <c r="AC250" s="147"/>
      <c r="AD250" s="140"/>
      <c r="AE250" s="140"/>
      <c r="AF250" s="140"/>
      <c r="AG250" s="140"/>
      <c r="AH250" s="140"/>
      <c r="AI250" s="140"/>
      <c r="AJ250" s="140"/>
    </row>
    <row r="251" spans="1:36">
      <c r="A251" s="140"/>
      <c r="B251" s="140"/>
      <c r="D251" s="140"/>
      <c r="E251" s="140"/>
      <c r="F251" s="140"/>
      <c r="G251" s="140"/>
      <c r="H251" s="140"/>
      <c r="I251" s="147"/>
      <c r="J251" s="140"/>
      <c r="K251" s="140"/>
      <c r="L251" s="140"/>
      <c r="M251" s="140"/>
      <c r="N251" s="140"/>
      <c r="O251" s="174"/>
      <c r="P251" s="147"/>
      <c r="Q251" s="175"/>
      <c r="R251" s="147"/>
      <c r="S251" s="140"/>
      <c r="T251" s="140"/>
      <c r="U251" s="140"/>
      <c r="V251" s="140"/>
      <c r="W251" s="111"/>
      <c r="X251" s="147"/>
      <c r="Y251" s="147"/>
      <c r="Z251" s="147"/>
      <c r="AA251" s="147"/>
      <c r="AB251" s="147"/>
      <c r="AC251" s="147"/>
      <c r="AD251" s="140"/>
      <c r="AE251" s="140"/>
      <c r="AF251" s="140"/>
      <c r="AG251" s="140"/>
      <c r="AH251" s="140"/>
      <c r="AI251" s="140"/>
      <c r="AJ251" s="140"/>
    </row>
    <row r="252" spans="1:36">
      <c r="A252" s="140"/>
      <c r="B252" s="140"/>
      <c r="D252" s="140"/>
      <c r="E252" s="140"/>
      <c r="F252" s="140"/>
      <c r="G252" s="140"/>
      <c r="H252" s="140"/>
      <c r="I252" s="147"/>
      <c r="J252" s="140"/>
      <c r="K252" s="140"/>
      <c r="L252" s="140"/>
      <c r="M252" s="140"/>
      <c r="N252" s="140"/>
      <c r="O252" s="174"/>
      <c r="P252" s="147"/>
      <c r="Q252" s="175"/>
      <c r="R252" s="147"/>
      <c r="S252" s="140"/>
      <c r="T252" s="140"/>
      <c r="U252" s="140"/>
      <c r="V252" s="140"/>
      <c r="W252" s="111"/>
      <c r="X252" s="147"/>
      <c r="Y252" s="147"/>
      <c r="Z252" s="147"/>
      <c r="AA252" s="147"/>
      <c r="AB252" s="147"/>
      <c r="AC252" s="147"/>
      <c r="AD252" s="140"/>
      <c r="AE252" s="140"/>
      <c r="AF252" s="140"/>
      <c r="AG252" s="140"/>
      <c r="AH252" s="140"/>
      <c r="AI252" s="140"/>
      <c r="AJ252" s="140"/>
    </row>
    <row r="253" spans="1:36">
      <c r="A253" s="140"/>
      <c r="B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74"/>
      <c r="P253" s="147"/>
      <c r="Q253" s="175"/>
      <c r="R253" s="147"/>
      <c r="S253" s="140"/>
      <c r="T253" s="140"/>
      <c r="U253" s="140"/>
      <c r="V253" s="140"/>
      <c r="W253" s="111"/>
      <c r="X253" s="147"/>
      <c r="Y253" s="147"/>
      <c r="Z253" s="147"/>
      <c r="AA253" s="147"/>
      <c r="AB253" s="147"/>
      <c r="AC253" s="147"/>
      <c r="AD253" s="140"/>
      <c r="AE253" s="140"/>
      <c r="AF253" s="140"/>
      <c r="AG253" s="140"/>
      <c r="AH253" s="140"/>
      <c r="AI253" s="140"/>
      <c r="AJ253" s="140"/>
    </row>
    <row r="254" spans="1:36">
      <c r="A254" s="140"/>
      <c r="B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74"/>
      <c r="P254" s="147"/>
      <c r="Q254" s="175"/>
      <c r="R254" s="147"/>
      <c r="S254" s="140"/>
      <c r="T254" s="140"/>
      <c r="U254" s="140"/>
      <c r="V254" s="140"/>
      <c r="W254" s="111"/>
      <c r="X254" s="147"/>
      <c r="Y254" s="147"/>
      <c r="Z254" s="147"/>
      <c r="AA254" s="147"/>
      <c r="AB254" s="147"/>
      <c r="AC254" s="147"/>
      <c r="AD254" s="140"/>
      <c r="AE254" s="140"/>
      <c r="AF254" s="140"/>
      <c r="AG254" s="140"/>
      <c r="AH254" s="140"/>
      <c r="AI254" s="140"/>
      <c r="AJ254" s="140"/>
    </row>
    <row r="255" spans="1:36">
      <c r="A255" s="140"/>
      <c r="B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74"/>
      <c r="P255" s="147"/>
      <c r="Q255" s="175"/>
      <c r="R255" s="147"/>
      <c r="S255" s="140"/>
      <c r="T255" s="140"/>
      <c r="U255" s="140"/>
      <c r="V255" s="140"/>
      <c r="W255" s="111"/>
      <c r="X255" s="147"/>
      <c r="Y255" s="147"/>
      <c r="Z255" s="147"/>
      <c r="AA255" s="147"/>
      <c r="AB255" s="147"/>
      <c r="AC255" s="147"/>
      <c r="AD255" s="140"/>
      <c r="AE255" s="140"/>
      <c r="AF255" s="140"/>
      <c r="AG255" s="140"/>
      <c r="AH255" s="140"/>
      <c r="AI255" s="140"/>
      <c r="AJ255" s="140"/>
    </row>
    <row r="256" spans="1:36">
      <c r="A256" s="140"/>
      <c r="B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74"/>
      <c r="P256" s="147"/>
      <c r="Q256" s="175"/>
      <c r="R256" s="147"/>
      <c r="S256" s="140"/>
      <c r="T256" s="140"/>
      <c r="U256" s="140"/>
      <c r="V256" s="140"/>
      <c r="W256" s="111"/>
      <c r="X256" s="147"/>
      <c r="Y256" s="147"/>
      <c r="Z256" s="147"/>
      <c r="AA256" s="147"/>
      <c r="AB256" s="147"/>
      <c r="AC256" s="147"/>
      <c r="AD256" s="140"/>
      <c r="AE256" s="140"/>
      <c r="AF256" s="140"/>
      <c r="AG256" s="140"/>
      <c r="AH256" s="140"/>
      <c r="AI256" s="140"/>
      <c r="AJ256" s="140"/>
    </row>
    <row r="257" spans="1:36">
      <c r="A257" s="140"/>
      <c r="B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74"/>
      <c r="P257" s="147"/>
      <c r="Q257" s="175"/>
      <c r="R257" s="147"/>
      <c r="S257" s="140"/>
      <c r="T257" s="140"/>
      <c r="U257" s="140"/>
      <c r="V257" s="140"/>
      <c r="W257" s="111"/>
      <c r="X257" s="147"/>
      <c r="Y257" s="147"/>
      <c r="Z257" s="147"/>
      <c r="AA257" s="147"/>
      <c r="AB257" s="147"/>
      <c r="AC257" s="147"/>
      <c r="AD257" s="140"/>
      <c r="AE257" s="140"/>
      <c r="AF257" s="140"/>
      <c r="AG257" s="140"/>
      <c r="AH257" s="140"/>
      <c r="AI257" s="140"/>
      <c r="AJ257" s="140"/>
    </row>
    <row r="258" spans="1:36">
      <c r="A258" s="140"/>
      <c r="B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74"/>
      <c r="P258" s="147"/>
      <c r="Q258" s="175"/>
      <c r="R258" s="147"/>
      <c r="S258" s="140"/>
      <c r="T258" s="140"/>
      <c r="U258" s="140"/>
      <c r="V258" s="140"/>
      <c r="W258" s="111"/>
      <c r="X258" s="147"/>
      <c r="Y258" s="147"/>
      <c r="Z258" s="147"/>
      <c r="AA258" s="147"/>
      <c r="AB258" s="147"/>
      <c r="AC258" s="147"/>
      <c r="AD258" s="140"/>
      <c r="AE258" s="140"/>
      <c r="AF258" s="140"/>
      <c r="AG258" s="140"/>
      <c r="AH258" s="140"/>
      <c r="AI258" s="140"/>
      <c r="AJ258" s="140"/>
    </row>
    <row r="259" spans="1:36">
      <c r="A259" s="140"/>
      <c r="B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74"/>
      <c r="P259" s="140"/>
      <c r="Q259" s="175"/>
      <c r="R259" s="147"/>
      <c r="S259" s="140"/>
      <c r="T259" s="140"/>
      <c r="U259" s="140"/>
      <c r="V259" s="140"/>
      <c r="W259" s="111"/>
      <c r="X259" s="147"/>
      <c r="Y259" s="147"/>
      <c r="Z259" s="147"/>
      <c r="AA259" s="147"/>
      <c r="AB259" s="147"/>
      <c r="AC259" s="147"/>
      <c r="AD259" s="140"/>
      <c r="AE259" s="140"/>
      <c r="AF259" s="140"/>
      <c r="AG259" s="140"/>
      <c r="AH259" s="140"/>
      <c r="AI259" s="140"/>
      <c r="AJ259" s="140"/>
    </row>
    <row r="260" spans="1:36">
      <c r="A260" s="140"/>
      <c r="B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74"/>
      <c r="P260" s="140"/>
      <c r="Q260" s="175"/>
      <c r="R260" s="140"/>
      <c r="S260" s="140"/>
      <c r="T260" s="140"/>
      <c r="U260" s="140"/>
      <c r="V260" s="140"/>
      <c r="W260" s="111"/>
      <c r="X260" s="147"/>
      <c r="Y260" s="147"/>
      <c r="Z260" s="147"/>
      <c r="AA260" s="147"/>
      <c r="AB260" s="147"/>
      <c r="AC260" s="147"/>
      <c r="AD260" s="140"/>
      <c r="AE260" s="140"/>
      <c r="AF260" s="140"/>
      <c r="AG260" s="140"/>
      <c r="AH260" s="140"/>
      <c r="AI260" s="140"/>
      <c r="AJ260" s="140"/>
    </row>
    <row r="261" spans="1:36">
      <c r="A261" s="140"/>
      <c r="B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74"/>
      <c r="P261" s="140"/>
      <c r="Q261" s="175"/>
      <c r="R261" s="140"/>
      <c r="S261" s="140"/>
      <c r="T261" s="140"/>
      <c r="U261" s="140"/>
      <c r="V261" s="140"/>
      <c r="W261" s="111"/>
      <c r="X261" s="147"/>
      <c r="Y261" s="147"/>
      <c r="Z261" s="147"/>
      <c r="AA261" s="147"/>
      <c r="AB261" s="147"/>
      <c r="AC261" s="147"/>
      <c r="AD261" s="140"/>
      <c r="AE261" s="140"/>
      <c r="AF261" s="140"/>
      <c r="AG261" s="140"/>
      <c r="AH261" s="140"/>
      <c r="AI261" s="140"/>
      <c r="AJ261" s="140"/>
    </row>
    <row r="262" spans="1:36">
      <c r="A262" s="140"/>
      <c r="B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74"/>
      <c r="P262" s="140"/>
      <c r="Q262" s="175"/>
      <c r="R262" s="140"/>
      <c r="S262" s="140"/>
      <c r="T262" s="140"/>
      <c r="U262" s="140"/>
      <c r="V262" s="140"/>
      <c r="W262" s="111"/>
      <c r="X262" s="147"/>
      <c r="Y262" s="147"/>
      <c r="Z262" s="147"/>
      <c r="AA262" s="147"/>
      <c r="AB262" s="147"/>
      <c r="AC262" s="147"/>
      <c r="AD262" s="140"/>
      <c r="AE262" s="140"/>
      <c r="AF262" s="140"/>
      <c r="AG262" s="140"/>
      <c r="AH262" s="140"/>
      <c r="AI262" s="140"/>
      <c r="AJ262" s="140"/>
    </row>
    <row r="263" spans="1:36">
      <c r="A263" s="140"/>
      <c r="B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74"/>
      <c r="P263" s="140"/>
      <c r="Q263" s="175"/>
      <c r="R263" s="140"/>
      <c r="S263" s="140"/>
      <c r="T263" s="140"/>
      <c r="U263" s="140"/>
      <c r="V263" s="140"/>
      <c r="W263" s="111"/>
      <c r="X263" s="147"/>
      <c r="Y263" s="147"/>
      <c r="Z263" s="147"/>
      <c r="AA263" s="147"/>
      <c r="AB263" s="147"/>
      <c r="AC263" s="147"/>
      <c r="AD263" s="140"/>
      <c r="AE263" s="140"/>
      <c r="AF263" s="140"/>
      <c r="AG263" s="140"/>
      <c r="AH263" s="140"/>
      <c r="AI263" s="140"/>
      <c r="AJ263" s="140"/>
    </row>
    <row r="264" spans="1:36">
      <c r="A264" s="140"/>
      <c r="B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74"/>
      <c r="P264" s="140"/>
      <c r="Q264" s="175"/>
      <c r="R264" s="140"/>
      <c r="S264" s="140"/>
      <c r="T264" s="140"/>
      <c r="U264" s="140"/>
      <c r="V264" s="140"/>
      <c r="W264" s="111"/>
      <c r="X264" s="147"/>
      <c r="Y264" s="147"/>
      <c r="Z264" s="147"/>
      <c r="AA264" s="147"/>
      <c r="AB264" s="147"/>
      <c r="AC264" s="147"/>
      <c r="AD264" s="140"/>
      <c r="AE264" s="140"/>
      <c r="AF264" s="140"/>
      <c r="AG264" s="140"/>
      <c r="AH264" s="140"/>
      <c r="AI264" s="140"/>
      <c r="AJ264" s="140"/>
    </row>
    <row r="265" spans="1:36">
      <c r="A265" s="140"/>
      <c r="B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74"/>
      <c r="P265" s="140"/>
      <c r="Q265" s="175"/>
      <c r="R265" s="140"/>
      <c r="S265" s="140"/>
      <c r="T265" s="140"/>
      <c r="U265" s="140"/>
      <c r="V265" s="140"/>
      <c r="W265" s="111"/>
      <c r="X265" s="147"/>
      <c r="Y265" s="147"/>
      <c r="Z265" s="147"/>
      <c r="AA265" s="147"/>
      <c r="AB265" s="147"/>
      <c r="AC265" s="147"/>
      <c r="AD265" s="140"/>
      <c r="AE265" s="140"/>
      <c r="AF265" s="140"/>
      <c r="AG265" s="140"/>
      <c r="AH265" s="140"/>
      <c r="AI265" s="140"/>
      <c r="AJ265" s="140"/>
    </row>
    <row r="266" spans="1:36">
      <c r="A266" s="140"/>
      <c r="B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74"/>
      <c r="P266" s="140"/>
      <c r="Q266" s="175"/>
      <c r="R266" s="140"/>
      <c r="S266" s="140"/>
      <c r="T266" s="140"/>
      <c r="U266" s="140"/>
      <c r="V266" s="140"/>
      <c r="W266" s="111"/>
      <c r="X266" s="147"/>
      <c r="Y266" s="147"/>
      <c r="Z266" s="147"/>
      <c r="AA266" s="147"/>
      <c r="AB266" s="147"/>
      <c r="AC266" s="147"/>
      <c r="AD266" s="140"/>
      <c r="AE266" s="140"/>
      <c r="AF266" s="140"/>
      <c r="AG266" s="140"/>
      <c r="AH266" s="140"/>
      <c r="AI266" s="140"/>
      <c r="AJ266" s="140"/>
    </row>
    <row r="267" spans="1:36">
      <c r="A267" s="140"/>
      <c r="B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74"/>
      <c r="P267" s="140"/>
      <c r="Q267" s="175"/>
      <c r="R267" s="140"/>
      <c r="S267" s="140"/>
      <c r="T267" s="140"/>
      <c r="U267" s="140"/>
      <c r="V267" s="140"/>
      <c r="W267" s="111"/>
      <c r="X267" s="147"/>
      <c r="Y267" s="147"/>
      <c r="Z267" s="147"/>
      <c r="AA267" s="147"/>
      <c r="AB267" s="147"/>
      <c r="AC267" s="147"/>
      <c r="AD267" s="140"/>
      <c r="AE267" s="140"/>
      <c r="AF267" s="140"/>
      <c r="AG267" s="140"/>
      <c r="AH267" s="140"/>
      <c r="AI267" s="140"/>
      <c r="AJ267" s="140"/>
    </row>
    <row r="268" spans="1:36">
      <c r="A268" s="140"/>
      <c r="B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74"/>
      <c r="P268" s="140"/>
      <c r="Q268" s="175"/>
      <c r="R268" s="140"/>
      <c r="S268" s="140"/>
      <c r="T268" s="140"/>
      <c r="U268" s="140"/>
      <c r="V268" s="140"/>
      <c r="W268" s="111"/>
      <c r="X268" s="147"/>
      <c r="Y268" s="147"/>
      <c r="Z268" s="147"/>
      <c r="AA268" s="147"/>
      <c r="AB268" s="147"/>
      <c r="AC268" s="147"/>
      <c r="AD268" s="140"/>
      <c r="AE268" s="140"/>
      <c r="AF268" s="140"/>
      <c r="AG268" s="140"/>
      <c r="AH268" s="140"/>
      <c r="AI268" s="140"/>
      <c r="AJ268" s="140"/>
    </row>
    <row r="269" spans="1:36">
      <c r="A269" s="140"/>
      <c r="B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74"/>
      <c r="P269" s="140"/>
      <c r="Q269" s="175"/>
      <c r="R269" s="140"/>
      <c r="S269" s="140"/>
      <c r="T269" s="140"/>
      <c r="U269" s="140"/>
      <c r="V269" s="140"/>
      <c r="W269" s="111"/>
      <c r="X269" s="147"/>
      <c r="Y269" s="147"/>
      <c r="Z269" s="147"/>
      <c r="AA269" s="147"/>
      <c r="AB269" s="147"/>
      <c r="AC269" s="147"/>
      <c r="AD269" s="140"/>
      <c r="AE269" s="140"/>
      <c r="AF269" s="140"/>
      <c r="AG269" s="140"/>
      <c r="AH269" s="140"/>
      <c r="AI269" s="140"/>
      <c r="AJ269" s="140"/>
    </row>
    <row r="270" spans="1:36">
      <c r="A270" s="140"/>
      <c r="B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74"/>
      <c r="P270" s="140"/>
      <c r="Q270" s="175"/>
      <c r="R270" s="140"/>
      <c r="S270" s="140"/>
      <c r="T270" s="140"/>
      <c r="U270" s="140"/>
      <c r="V270" s="140"/>
      <c r="W270" s="111"/>
      <c r="X270" s="147"/>
      <c r="Y270" s="147"/>
      <c r="Z270" s="147"/>
      <c r="AA270" s="147"/>
      <c r="AB270" s="147"/>
      <c r="AC270" s="147"/>
      <c r="AD270" s="140"/>
      <c r="AE270" s="140"/>
      <c r="AF270" s="140"/>
      <c r="AG270" s="140"/>
      <c r="AH270" s="140"/>
      <c r="AI270" s="140"/>
      <c r="AJ270" s="140"/>
    </row>
    <row r="271" spans="1:36">
      <c r="X271" s="147"/>
      <c r="Y271" s="147"/>
      <c r="Z271" s="147"/>
      <c r="AA271" s="147"/>
      <c r="AB271" s="147"/>
      <c r="AC271" s="147"/>
    </row>
    <row r="272" spans="1:36">
      <c r="X272" s="147"/>
      <c r="Y272" s="147"/>
      <c r="Z272" s="147"/>
      <c r="AA272" s="147"/>
      <c r="AB272" s="147"/>
      <c r="AC272" s="147"/>
    </row>
    <row r="273" spans="24:29">
      <c r="X273" s="147"/>
      <c r="Y273" s="147"/>
      <c r="Z273" s="147"/>
      <c r="AA273" s="147"/>
      <c r="AB273" s="147"/>
      <c r="AC273" s="147"/>
    </row>
    <row r="274" spans="24:29">
      <c r="X274" s="147"/>
      <c r="Y274" s="147"/>
      <c r="Z274" s="147"/>
      <c r="AA274" s="147"/>
      <c r="AB274" s="147"/>
      <c r="AC274" s="147"/>
    </row>
    <row r="275" spans="24:29">
      <c r="X275" s="147"/>
      <c r="Y275" s="147"/>
      <c r="Z275" s="147"/>
      <c r="AA275" s="147"/>
      <c r="AB275" s="147"/>
      <c r="AC275" s="147"/>
    </row>
    <row r="276" spans="24:29">
      <c r="X276" s="147"/>
      <c r="Y276" s="147"/>
      <c r="Z276" s="147"/>
      <c r="AA276" s="147"/>
      <c r="AB276" s="147"/>
      <c r="AC276" s="147"/>
    </row>
    <row r="277" spans="24:29">
      <c r="X277" s="147"/>
      <c r="Y277" s="147"/>
      <c r="Z277" s="147"/>
      <c r="AA277" s="147"/>
      <c r="AB277" s="147"/>
      <c r="AC277" s="147"/>
    </row>
    <row r="278" spans="24:29">
      <c r="X278" s="147"/>
      <c r="Y278" s="147"/>
      <c r="Z278" s="147"/>
      <c r="AA278" s="147"/>
      <c r="AB278" s="147"/>
      <c r="AC278" s="147"/>
    </row>
    <row r="279" spans="24:29">
      <c r="X279" s="147"/>
      <c r="Y279" s="147"/>
      <c r="Z279" s="147"/>
      <c r="AA279" s="147"/>
      <c r="AB279" s="147"/>
      <c r="AC279" s="147"/>
    </row>
    <row r="280" spans="24:29">
      <c r="X280" s="147"/>
      <c r="Y280" s="147"/>
      <c r="Z280" s="147"/>
      <c r="AA280" s="147"/>
      <c r="AB280" s="147"/>
      <c r="AC280" s="147"/>
    </row>
    <row r="281" spans="24:29">
      <c r="X281" s="147"/>
      <c r="Y281" s="147"/>
      <c r="Z281" s="147"/>
      <c r="AA281" s="147"/>
      <c r="AB281" s="147"/>
      <c r="AC281" s="147"/>
    </row>
    <row r="282" spans="24:29">
      <c r="X282" s="147"/>
      <c r="Y282" s="147"/>
      <c r="Z282" s="147"/>
      <c r="AA282" s="147"/>
      <c r="AB282" s="147"/>
      <c r="AC282" s="147"/>
    </row>
    <row r="283" spans="24:29">
      <c r="X283" s="147"/>
      <c r="Y283" s="147"/>
      <c r="Z283" s="147"/>
      <c r="AA283" s="147"/>
      <c r="AB283" s="147"/>
      <c r="AC283" s="147"/>
    </row>
    <row r="284" spans="24:29">
      <c r="X284" s="147"/>
      <c r="Y284" s="147"/>
      <c r="Z284" s="147"/>
      <c r="AA284" s="147"/>
      <c r="AB284" s="147"/>
      <c r="AC284" s="147"/>
    </row>
    <row r="285" spans="24:29">
      <c r="X285" s="147"/>
      <c r="Y285" s="147"/>
      <c r="Z285" s="147"/>
      <c r="AA285" s="147"/>
      <c r="AB285" s="147"/>
      <c r="AC285" s="147"/>
    </row>
    <row r="286" spans="24:29">
      <c r="X286" s="147"/>
      <c r="Y286" s="147"/>
      <c r="Z286" s="147"/>
      <c r="AA286" s="147"/>
      <c r="AB286" s="147"/>
      <c r="AC286" s="147"/>
    </row>
    <row r="287" spans="24:29">
      <c r="X287" s="147"/>
      <c r="Y287" s="147"/>
      <c r="Z287" s="147"/>
      <c r="AA287" s="147"/>
      <c r="AB287" s="147"/>
      <c r="AC287" s="147"/>
    </row>
    <row r="288" spans="24:29">
      <c r="X288" s="147"/>
      <c r="Y288" s="147"/>
      <c r="Z288" s="147"/>
      <c r="AA288" s="147"/>
      <c r="AB288" s="147"/>
      <c r="AC288" s="147"/>
    </row>
    <row r="289" spans="24:29">
      <c r="X289" s="147"/>
      <c r="Y289" s="147"/>
      <c r="Z289" s="147"/>
      <c r="AA289" s="147"/>
      <c r="AB289" s="147"/>
      <c r="AC289" s="147"/>
    </row>
    <row r="290" spans="24:29">
      <c r="X290" s="147"/>
      <c r="Y290" s="147"/>
      <c r="Z290" s="147"/>
      <c r="AA290" s="147"/>
      <c r="AB290" s="147"/>
      <c r="AC290" s="147"/>
    </row>
    <row r="291" spans="24:29">
      <c r="X291" s="147"/>
      <c r="Y291" s="147"/>
      <c r="Z291" s="147"/>
      <c r="AA291" s="147"/>
      <c r="AB291" s="147"/>
      <c r="AC291" s="147"/>
    </row>
    <row r="292" spans="24:29">
      <c r="X292" s="147"/>
      <c r="Y292" s="147"/>
      <c r="Z292" s="147"/>
      <c r="AA292" s="147"/>
      <c r="AB292" s="147"/>
      <c r="AC292" s="147"/>
    </row>
    <row r="293" spans="24:29">
      <c r="X293" s="147"/>
      <c r="Y293" s="147"/>
      <c r="Z293" s="147"/>
      <c r="AA293" s="147"/>
      <c r="AB293" s="147"/>
      <c r="AC293" s="147"/>
    </row>
    <row r="294" spans="24:29">
      <c r="X294" s="147"/>
      <c r="Y294" s="147"/>
      <c r="Z294" s="147"/>
      <c r="AA294" s="147"/>
      <c r="AB294" s="147"/>
      <c r="AC294" s="147"/>
    </row>
    <row r="295" spans="24:29">
      <c r="X295" s="147"/>
      <c r="Y295" s="147"/>
      <c r="Z295" s="147"/>
      <c r="AA295" s="147"/>
      <c r="AB295" s="147"/>
      <c r="AC295" s="147"/>
    </row>
    <row r="296" spans="24:29">
      <c r="X296" s="147"/>
      <c r="Y296" s="147"/>
      <c r="Z296" s="147"/>
      <c r="AA296" s="147"/>
      <c r="AB296" s="147"/>
      <c r="AC296" s="147"/>
    </row>
    <row r="297" spans="24:29">
      <c r="X297" s="147"/>
      <c r="Y297" s="147"/>
      <c r="Z297" s="147"/>
      <c r="AA297" s="147"/>
      <c r="AB297" s="147"/>
      <c r="AC297" s="147"/>
    </row>
    <row r="298" spans="24:29">
      <c r="X298" s="147"/>
      <c r="Y298" s="147"/>
      <c r="Z298" s="147"/>
      <c r="AA298" s="147"/>
      <c r="AB298" s="147"/>
      <c r="AC298" s="147"/>
    </row>
    <row r="299" spans="24:29">
      <c r="X299" s="147"/>
      <c r="Y299" s="147"/>
      <c r="Z299" s="147"/>
      <c r="AA299" s="147"/>
      <c r="AB299" s="147"/>
      <c r="AC299" s="147"/>
    </row>
    <row r="300" spans="24:29">
      <c r="X300" s="147"/>
      <c r="Y300" s="147"/>
      <c r="Z300" s="147"/>
      <c r="AA300" s="147"/>
      <c r="AB300" s="147"/>
      <c r="AC300" s="147"/>
    </row>
    <row r="301" spans="24:29">
      <c r="X301" s="147"/>
      <c r="Y301" s="147"/>
      <c r="Z301" s="147"/>
      <c r="AA301" s="147"/>
      <c r="AB301" s="147"/>
      <c r="AC301" s="147"/>
    </row>
    <row r="302" spans="24:29">
      <c r="X302" s="147"/>
      <c r="Y302" s="147"/>
      <c r="Z302" s="147"/>
      <c r="AA302" s="147"/>
      <c r="AB302" s="147"/>
      <c r="AC302" s="147"/>
    </row>
    <row r="303" spans="24:29">
      <c r="X303" s="147"/>
      <c r="Y303" s="147"/>
      <c r="Z303" s="147"/>
      <c r="AA303" s="147"/>
      <c r="AB303" s="147"/>
      <c r="AC303" s="147"/>
    </row>
    <row r="304" spans="24:29">
      <c r="X304" s="147"/>
      <c r="Y304" s="147"/>
      <c r="Z304" s="147"/>
      <c r="AA304" s="147"/>
      <c r="AB304" s="147"/>
      <c r="AC304" s="147"/>
    </row>
    <row r="305" spans="24:29">
      <c r="X305" s="147"/>
      <c r="Y305" s="147"/>
      <c r="Z305" s="147"/>
      <c r="AA305" s="147"/>
      <c r="AB305" s="147"/>
      <c r="AC305" s="147"/>
    </row>
    <row r="306" spans="24:29">
      <c r="X306" s="147"/>
      <c r="Y306" s="147"/>
      <c r="Z306" s="147"/>
      <c r="AA306" s="147"/>
      <c r="AB306" s="147"/>
      <c r="AC306" s="147"/>
    </row>
    <row r="307" spans="24:29">
      <c r="X307" s="147"/>
      <c r="Y307" s="147"/>
      <c r="Z307" s="147"/>
      <c r="AA307" s="147"/>
      <c r="AB307" s="147"/>
      <c r="AC307" s="147"/>
    </row>
    <row r="308" spans="24:29">
      <c r="X308" s="147"/>
      <c r="Y308" s="147"/>
      <c r="Z308" s="147"/>
      <c r="AA308" s="147"/>
      <c r="AB308" s="147"/>
      <c r="AC308" s="147"/>
    </row>
    <row r="309" spans="24:29">
      <c r="X309" s="147"/>
      <c r="Y309" s="147"/>
      <c r="Z309" s="147"/>
      <c r="AA309" s="147"/>
      <c r="AB309" s="147"/>
      <c r="AC309" s="147"/>
    </row>
    <row r="310" spans="24:29">
      <c r="X310" s="147"/>
      <c r="Y310" s="147"/>
      <c r="Z310" s="147"/>
      <c r="AA310" s="147"/>
      <c r="AB310" s="147"/>
      <c r="AC310" s="147"/>
    </row>
    <row r="311" spans="24:29">
      <c r="X311" s="147"/>
      <c r="Y311" s="147"/>
      <c r="Z311" s="147"/>
      <c r="AA311" s="147"/>
      <c r="AB311" s="147"/>
      <c r="AC311" s="147"/>
    </row>
    <row r="312" spans="24:29">
      <c r="X312" s="147"/>
      <c r="Y312" s="147"/>
      <c r="Z312" s="147"/>
      <c r="AA312" s="147"/>
      <c r="AB312" s="147"/>
      <c r="AC312" s="147"/>
    </row>
    <row r="313" spans="24:29">
      <c r="X313" s="147"/>
      <c r="Y313" s="147"/>
      <c r="Z313" s="147"/>
      <c r="AA313" s="147"/>
      <c r="AB313" s="147"/>
      <c r="AC313" s="147"/>
    </row>
    <row r="314" spans="24:29">
      <c r="X314" s="147"/>
      <c r="Y314" s="147"/>
      <c r="Z314" s="147"/>
      <c r="AA314" s="147"/>
      <c r="AB314" s="147"/>
      <c r="AC314" s="147"/>
    </row>
    <row r="315" spans="24:29">
      <c r="X315" s="147"/>
      <c r="Y315" s="147"/>
      <c r="Z315" s="147"/>
      <c r="AA315" s="147"/>
      <c r="AB315" s="147"/>
      <c r="AC315" s="147"/>
    </row>
    <row r="316" spans="24:29">
      <c r="X316" s="147"/>
      <c r="Y316" s="147"/>
      <c r="Z316" s="147"/>
      <c r="AA316" s="147"/>
      <c r="AB316" s="147"/>
      <c r="AC316" s="147"/>
    </row>
    <row r="317" spans="24:29">
      <c r="X317" s="147"/>
      <c r="Y317" s="147"/>
      <c r="Z317" s="147"/>
      <c r="AA317" s="147"/>
      <c r="AB317" s="147"/>
      <c r="AC317" s="147"/>
    </row>
    <row r="318" spans="24:29">
      <c r="X318" s="147"/>
      <c r="Y318" s="147"/>
      <c r="Z318" s="147"/>
      <c r="AA318" s="147"/>
      <c r="AB318" s="147"/>
      <c r="AC318" s="147"/>
    </row>
    <row r="319" spans="24:29">
      <c r="X319" s="147"/>
      <c r="Y319" s="147"/>
      <c r="Z319" s="147"/>
      <c r="AA319" s="147"/>
      <c r="AB319" s="147"/>
      <c r="AC319" s="147"/>
    </row>
    <row r="320" spans="24:29">
      <c r="X320" s="147"/>
      <c r="Y320" s="147"/>
      <c r="Z320" s="147"/>
      <c r="AA320" s="147"/>
      <c r="AB320" s="147"/>
      <c r="AC320" s="147"/>
    </row>
    <row r="321" spans="24:29">
      <c r="X321" s="147"/>
      <c r="Y321" s="147"/>
      <c r="Z321" s="147"/>
      <c r="AA321" s="147"/>
      <c r="AB321" s="147"/>
      <c r="AC321" s="147"/>
    </row>
    <row r="322" spans="24:29">
      <c r="X322" s="147"/>
      <c r="Y322" s="147"/>
      <c r="Z322" s="147"/>
      <c r="AA322" s="147"/>
      <c r="AB322" s="147"/>
      <c r="AC322" s="147"/>
    </row>
    <row r="323" spans="24:29">
      <c r="X323" s="147"/>
      <c r="Y323" s="147"/>
      <c r="Z323" s="147"/>
      <c r="AA323" s="147"/>
      <c r="AB323" s="147"/>
      <c r="AC323" s="147"/>
    </row>
    <row r="324" spans="24:29">
      <c r="X324" s="147"/>
      <c r="Y324" s="147"/>
      <c r="Z324" s="147"/>
      <c r="AA324" s="147"/>
      <c r="AB324" s="147"/>
      <c r="AC324" s="147"/>
    </row>
    <row r="325" spans="24:29">
      <c r="X325" s="147"/>
      <c r="Y325" s="147"/>
      <c r="Z325" s="147"/>
      <c r="AA325" s="147"/>
      <c r="AB325" s="147"/>
      <c r="AC325" s="147"/>
    </row>
    <row r="326" spans="24:29">
      <c r="Y326" s="147"/>
      <c r="Z326" s="147"/>
      <c r="AA326" s="147"/>
      <c r="AB326" s="147"/>
      <c r="AC326" s="147"/>
    </row>
    <row r="327" spans="24:29">
      <c r="Y327" s="147"/>
      <c r="Z327" s="147"/>
      <c r="AA327" s="147"/>
      <c r="AB327" s="147"/>
      <c r="AC327" s="147"/>
    </row>
    <row r="328" spans="24:29">
      <c r="Y328" s="147"/>
      <c r="Z328" s="147"/>
      <c r="AA328" s="147"/>
      <c r="AB328" s="147"/>
      <c r="AC328" s="147"/>
    </row>
    <row r="329" spans="24:29">
      <c r="Y329" s="147"/>
      <c r="Z329" s="147"/>
      <c r="AA329" s="147"/>
      <c r="AB329" s="147"/>
      <c r="AC329" s="147"/>
    </row>
    <row r="330" spans="24:29">
      <c r="Y330" s="147"/>
      <c r="Z330" s="147"/>
      <c r="AA330" s="147"/>
      <c r="AB330" s="147"/>
      <c r="AC330" s="147"/>
    </row>
    <row r="331" spans="24:29">
      <c r="Y331" s="147"/>
      <c r="Z331" s="147"/>
      <c r="AA331" s="147"/>
      <c r="AB331" s="147"/>
      <c r="AC331" s="147"/>
    </row>
    <row r="332" spans="24:29">
      <c r="Y332" s="147"/>
      <c r="Z332" s="147"/>
      <c r="AA332" s="147"/>
      <c r="AB332" s="147"/>
      <c r="AC332" s="147"/>
    </row>
    <row r="333" spans="24:29">
      <c r="Y333" s="147"/>
      <c r="Z333" s="147"/>
      <c r="AA333" s="147"/>
      <c r="AB333" s="147"/>
      <c r="AC333" s="147"/>
    </row>
    <row r="334" spans="24:29">
      <c r="Y334" s="147"/>
      <c r="Z334" s="147"/>
      <c r="AA334" s="147"/>
      <c r="AB334" s="147"/>
      <c r="AC334" s="147"/>
    </row>
    <row r="335" spans="24:29">
      <c r="Y335" s="147"/>
      <c r="Z335" s="147"/>
      <c r="AA335" s="147"/>
      <c r="AB335" s="147"/>
      <c r="AC335" s="147"/>
    </row>
    <row r="336" spans="24:29">
      <c r="Y336" s="147"/>
      <c r="Z336" s="147"/>
      <c r="AA336" s="147"/>
      <c r="AB336" s="147"/>
      <c r="AC336" s="147"/>
    </row>
    <row r="337" spans="25:29">
      <c r="Y337" s="147"/>
      <c r="Z337" s="147"/>
      <c r="AA337" s="147"/>
      <c r="AB337" s="147"/>
      <c r="AC337" s="147"/>
    </row>
    <row r="338" spans="25:29">
      <c r="Y338" s="147"/>
      <c r="Z338" s="147"/>
      <c r="AA338" s="147"/>
      <c r="AB338" s="147"/>
      <c r="AC338" s="147"/>
    </row>
    <row r="339" spans="25:29">
      <c r="Y339" s="147"/>
      <c r="Z339" s="147"/>
      <c r="AA339" s="147"/>
      <c r="AB339" s="147"/>
      <c r="AC339" s="147"/>
    </row>
    <row r="340" spans="25:29">
      <c r="Y340" s="147"/>
      <c r="Z340" s="147"/>
      <c r="AA340" s="147"/>
      <c r="AB340" s="147"/>
      <c r="AC340" s="147"/>
    </row>
    <row r="341" spans="25:29">
      <c r="Y341" s="147"/>
      <c r="Z341" s="147"/>
      <c r="AA341" s="147"/>
      <c r="AB341" s="147"/>
      <c r="AC341" s="147"/>
    </row>
    <row r="342" spans="25:29">
      <c r="Y342" s="147"/>
      <c r="Z342" s="147"/>
      <c r="AA342" s="147"/>
      <c r="AB342" s="147"/>
      <c r="AC342" s="147"/>
    </row>
    <row r="343" spans="25:29">
      <c r="Y343" s="147"/>
      <c r="Z343" s="147"/>
      <c r="AA343" s="147"/>
      <c r="AB343" s="147"/>
      <c r="AC343" s="147"/>
    </row>
    <row r="344" spans="25:29">
      <c r="Y344" s="147"/>
      <c r="Z344" s="147"/>
      <c r="AA344" s="147"/>
      <c r="AB344" s="147"/>
      <c r="AC344" s="147"/>
    </row>
    <row r="345" spans="25:29">
      <c r="Y345" s="147"/>
      <c r="Z345" s="147"/>
      <c r="AA345" s="147"/>
      <c r="AB345" s="147"/>
      <c r="AC345" s="147"/>
    </row>
    <row r="346" spans="25:29">
      <c r="Y346" s="147"/>
      <c r="Z346" s="147"/>
      <c r="AA346" s="147"/>
      <c r="AB346" s="147"/>
      <c r="AC346" s="147"/>
    </row>
    <row r="347" spans="25:29">
      <c r="Y347" s="147"/>
      <c r="Z347" s="147"/>
      <c r="AA347" s="147"/>
      <c r="AB347" s="147"/>
      <c r="AC347" s="147"/>
    </row>
    <row r="348" spans="25:29">
      <c r="Y348" s="147"/>
      <c r="Z348" s="147"/>
      <c r="AA348" s="147"/>
      <c r="AB348" s="147"/>
      <c r="AC348" s="147"/>
    </row>
    <row r="349" spans="25:29">
      <c r="Y349" s="147"/>
      <c r="Z349" s="147"/>
      <c r="AA349" s="147"/>
      <c r="AB349" s="147"/>
      <c r="AC349" s="147"/>
    </row>
    <row r="350" spans="25:29">
      <c r="Y350" s="147"/>
      <c r="Z350" s="147"/>
      <c r="AA350" s="147"/>
      <c r="AB350" s="147"/>
      <c r="AC350" s="147"/>
    </row>
    <row r="351" spans="25:29">
      <c r="Y351" s="147"/>
      <c r="Z351" s="147"/>
      <c r="AA351" s="147"/>
      <c r="AB351" s="147"/>
      <c r="AC351" s="147"/>
    </row>
    <row r="352" spans="25:29">
      <c r="Y352" s="147"/>
      <c r="Z352" s="147"/>
      <c r="AA352" s="147"/>
      <c r="AB352" s="147"/>
      <c r="AC352" s="147"/>
    </row>
    <row r="353" spans="25:29">
      <c r="Y353" s="147"/>
      <c r="Z353" s="147"/>
      <c r="AA353" s="147"/>
      <c r="AB353" s="147"/>
      <c r="AC353" s="147"/>
    </row>
    <row r="354" spans="25:29">
      <c r="Y354" s="147"/>
      <c r="Z354" s="147"/>
      <c r="AA354" s="147"/>
      <c r="AB354" s="147"/>
      <c r="AC354" s="147"/>
    </row>
    <row r="355" spans="25:29">
      <c r="Y355" s="147"/>
      <c r="Z355" s="147"/>
      <c r="AA355" s="147"/>
      <c r="AB355" s="147"/>
      <c r="AC355" s="147"/>
    </row>
    <row r="356" spans="25:29">
      <c r="Y356" s="147"/>
      <c r="Z356" s="147"/>
      <c r="AA356" s="147"/>
      <c r="AB356" s="147"/>
      <c r="AC356" s="147"/>
    </row>
    <row r="357" spans="25:29">
      <c r="Y357" s="147"/>
      <c r="Z357" s="147"/>
      <c r="AA357" s="147"/>
      <c r="AB357" s="147"/>
      <c r="AC357" s="147"/>
    </row>
    <row r="358" spans="25:29">
      <c r="Y358" s="147"/>
      <c r="Z358" s="147"/>
      <c r="AA358" s="147"/>
      <c r="AB358" s="147"/>
      <c r="AC358" s="147"/>
    </row>
    <row r="359" spans="25:29">
      <c r="Y359" s="147"/>
      <c r="Z359" s="147"/>
      <c r="AA359" s="147"/>
      <c r="AB359" s="147"/>
      <c r="AC359" s="147"/>
    </row>
    <row r="360" spans="25:29">
      <c r="Y360" s="147"/>
      <c r="Z360" s="147"/>
      <c r="AA360" s="147"/>
      <c r="AB360" s="147"/>
      <c r="AC360" s="147"/>
    </row>
    <row r="361" spans="25:29">
      <c r="Y361" s="147"/>
      <c r="Z361" s="147"/>
      <c r="AA361" s="147"/>
      <c r="AB361" s="147"/>
      <c r="AC361" s="147"/>
    </row>
    <row r="362" spans="25:29">
      <c r="Y362" s="147"/>
      <c r="Z362" s="147"/>
      <c r="AA362" s="147"/>
      <c r="AB362" s="147"/>
      <c r="AC362" s="147"/>
    </row>
    <row r="363" spans="25:29">
      <c r="Y363" s="147"/>
      <c r="Z363" s="147"/>
      <c r="AA363" s="147"/>
      <c r="AB363" s="147"/>
      <c r="AC363" s="147"/>
    </row>
    <row r="364" spans="25:29">
      <c r="Y364" s="147"/>
      <c r="Z364" s="147"/>
      <c r="AA364" s="147"/>
      <c r="AB364" s="147"/>
      <c r="AC364" s="147"/>
    </row>
    <row r="365" spans="25:29">
      <c r="Y365" s="147"/>
      <c r="Z365" s="147"/>
      <c r="AA365" s="147"/>
      <c r="AB365" s="147"/>
      <c r="AC365" s="147"/>
    </row>
    <row r="366" spans="25:29">
      <c r="Y366" s="147"/>
      <c r="Z366" s="147"/>
      <c r="AA366" s="147"/>
      <c r="AB366" s="147"/>
      <c r="AC366" s="147"/>
    </row>
    <row r="367" spans="25:29">
      <c r="Y367" s="147"/>
      <c r="Z367" s="147"/>
      <c r="AA367" s="147"/>
      <c r="AB367" s="147"/>
      <c r="AC367" s="147"/>
    </row>
    <row r="368" spans="25:29">
      <c r="Y368" s="147"/>
      <c r="Z368" s="147"/>
      <c r="AA368" s="147"/>
      <c r="AB368" s="147"/>
      <c r="AC368" s="147"/>
    </row>
    <row r="369" spans="25:29">
      <c r="Y369" s="147"/>
      <c r="Z369" s="147"/>
      <c r="AA369" s="147"/>
      <c r="AB369" s="147"/>
      <c r="AC369" s="147"/>
    </row>
    <row r="370" spans="25:29">
      <c r="Y370" s="147"/>
      <c r="Z370" s="147"/>
      <c r="AA370" s="147"/>
      <c r="AB370" s="147"/>
      <c r="AC370" s="147"/>
    </row>
    <row r="371" spans="25:29">
      <c r="Y371" s="147"/>
      <c r="Z371" s="147"/>
      <c r="AA371" s="147"/>
      <c r="AB371" s="147"/>
      <c r="AC371" s="147"/>
    </row>
    <row r="372" spans="25:29">
      <c r="Y372" s="147"/>
      <c r="Z372" s="147"/>
      <c r="AA372" s="147"/>
      <c r="AB372" s="147"/>
      <c r="AC372" s="147"/>
    </row>
    <row r="373" spans="25:29">
      <c r="Y373" s="147"/>
      <c r="Z373" s="147"/>
      <c r="AA373" s="147"/>
      <c r="AB373" s="147"/>
      <c r="AC373" s="147"/>
    </row>
    <row r="374" spans="25:29">
      <c r="Y374" s="147"/>
      <c r="Z374" s="147"/>
      <c r="AA374" s="147"/>
      <c r="AB374" s="147"/>
      <c r="AC374" s="147"/>
    </row>
    <row r="375" spans="25:29">
      <c r="Y375" s="147"/>
      <c r="Z375" s="147"/>
      <c r="AA375" s="147"/>
      <c r="AB375" s="147"/>
      <c r="AC375" s="147"/>
    </row>
    <row r="376" spans="25:29">
      <c r="Y376" s="147"/>
      <c r="Z376" s="147"/>
      <c r="AA376" s="147"/>
      <c r="AB376" s="147"/>
      <c r="AC376" s="147"/>
    </row>
    <row r="377" spans="25:29">
      <c r="Y377" s="147"/>
      <c r="Z377" s="147"/>
      <c r="AA377" s="147"/>
      <c r="AB377" s="147"/>
      <c r="AC377" s="147"/>
    </row>
    <row r="378" spans="25:29">
      <c r="Y378" s="147"/>
      <c r="Z378" s="147"/>
      <c r="AA378" s="147"/>
      <c r="AB378" s="147"/>
      <c r="AC378" s="147"/>
    </row>
    <row r="379" spans="25:29">
      <c r="Y379" s="147"/>
      <c r="Z379" s="147"/>
      <c r="AA379" s="147"/>
      <c r="AB379" s="147"/>
      <c r="AC379" s="147"/>
    </row>
    <row r="380" spans="25:29">
      <c r="Y380" s="147"/>
      <c r="Z380" s="147"/>
      <c r="AA380" s="147"/>
      <c r="AB380" s="147"/>
      <c r="AC380" s="147"/>
    </row>
    <row r="381" spans="25:29">
      <c r="Y381" s="147"/>
      <c r="Z381" s="147"/>
      <c r="AA381" s="147"/>
      <c r="AB381" s="147"/>
      <c r="AC381" s="147"/>
    </row>
    <row r="382" spans="25:29">
      <c r="Y382" s="147"/>
      <c r="Z382" s="147"/>
      <c r="AA382" s="147"/>
      <c r="AB382" s="147"/>
      <c r="AC382" s="147"/>
    </row>
    <row r="383" spans="25:29">
      <c r="Y383" s="147"/>
      <c r="Z383" s="147"/>
      <c r="AA383" s="147"/>
      <c r="AB383" s="147"/>
      <c r="AC383" s="147"/>
    </row>
    <row r="384" spans="25:29">
      <c r="Y384" s="147"/>
      <c r="Z384" s="147"/>
      <c r="AA384" s="147"/>
      <c r="AB384" s="147"/>
      <c r="AC384" s="147"/>
    </row>
    <row r="385" spans="25:29">
      <c r="Y385" s="147"/>
      <c r="Z385" s="147"/>
      <c r="AA385" s="147"/>
      <c r="AB385" s="147"/>
      <c r="AC385" s="147"/>
    </row>
    <row r="386" spans="25:29">
      <c r="Y386" s="147"/>
      <c r="Z386" s="147"/>
      <c r="AA386" s="147"/>
      <c r="AB386" s="147"/>
      <c r="AC386" s="147"/>
    </row>
    <row r="387" spans="25:29">
      <c r="Y387" s="147"/>
      <c r="Z387" s="147"/>
      <c r="AA387" s="147"/>
      <c r="AB387" s="147"/>
      <c r="AC387" s="147"/>
    </row>
    <row r="388" spans="25:29">
      <c r="Y388" s="147"/>
      <c r="Z388" s="147"/>
      <c r="AA388" s="147"/>
      <c r="AB388" s="147"/>
      <c r="AC388" s="147"/>
    </row>
    <row r="389" spans="25:29">
      <c r="Y389" s="147"/>
      <c r="Z389" s="147"/>
      <c r="AA389" s="147"/>
      <c r="AB389" s="147"/>
      <c r="AC389" s="147"/>
    </row>
    <row r="390" spans="25:29">
      <c r="Y390" s="147"/>
      <c r="Z390" s="147"/>
      <c r="AA390" s="147"/>
      <c r="AB390" s="147"/>
      <c r="AC390" s="147"/>
    </row>
    <row r="391" spans="25:29">
      <c r="Y391" s="147"/>
      <c r="Z391" s="147"/>
      <c r="AA391" s="147"/>
      <c r="AB391" s="147"/>
      <c r="AC391" s="147"/>
    </row>
    <row r="392" spans="25:29">
      <c r="Y392" s="147"/>
      <c r="Z392" s="147"/>
      <c r="AA392" s="147"/>
      <c r="AB392" s="147"/>
      <c r="AC392" s="147"/>
    </row>
    <row r="393" spans="25:29">
      <c r="Y393" s="147"/>
      <c r="Z393" s="147"/>
      <c r="AA393" s="147"/>
      <c r="AB393" s="147"/>
      <c r="AC393" s="147"/>
    </row>
    <row r="394" spans="25:29">
      <c r="Y394" s="147"/>
      <c r="Z394" s="147"/>
      <c r="AA394" s="147"/>
      <c r="AB394" s="147"/>
      <c r="AC394" s="147"/>
    </row>
    <row r="395" spans="25:29">
      <c r="Y395" s="147"/>
      <c r="Z395" s="147"/>
      <c r="AA395" s="147"/>
      <c r="AB395" s="147"/>
      <c r="AC395" s="147"/>
    </row>
    <row r="396" spans="25:29">
      <c r="Y396" s="147"/>
      <c r="Z396" s="147"/>
      <c r="AA396" s="147"/>
      <c r="AB396" s="147"/>
      <c r="AC396" s="147"/>
    </row>
    <row r="397" spans="25:29">
      <c r="Y397" s="147"/>
      <c r="Z397" s="147"/>
      <c r="AA397" s="147"/>
      <c r="AB397" s="147"/>
      <c r="AC397" s="147"/>
    </row>
    <row r="398" spans="25:29">
      <c r="Y398" s="147"/>
      <c r="Z398" s="147"/>
      <c r="AA398" s="147"/>
      <c r="AB398" s="147"/>
      <c r="AC398" s="147"/>
    </row>
    <row r="399" spans="25:29">
      <c r="Y399" s="147"/>
      <c r="Z399" s="147"/>
      <c r="AA399" s="147"/>
      <c r="AB399" s="147"/>
      <c r="AC399" s="147"/>
    </row>
    <row r="400" spans="25:29">
      <c r="Y400" s="147"/>
      <c r="Z400" s="147"/>
      <c r="AA400" s="147"/>
      <c r="AB400" s="147"/>
      <c r="AC400" s="147"/>
    </row>
    <row r="401" spans="25:29">
      <c r="Y401" s="147"/>
      <c r="Z401" s="147"/>
      <c r="AA401" s="147"/>
      <c r="AB401" s="147"/>
      <c r="AC401" s="147"/>
    </row>
    <row r="402" spans="25:29">
      <c r="Y402" s="147"/>
      <c r="Z402" s="147"/>
      <c r="AA402" s="147"/>
      <c r="AB402" s="147"/>
      <c r="AC402" s="147"/>
    </row>
    <row r="403" spans="25:29">
      <c r="Y403" s="147"/>
      <c r="Z403" s="147"/>
      <c r="AA403" s="147"/>
      <c r="AB403" s="147"/>
      <c r="AC403" s="147"/>
    </row>
    <row r="404" spans="25:29">
      <c r="Y404" s="147"/>
      <c r="Z404" s="147"/>
      <c r="AA404" s="147"/>
      <c r="AB404" s="147"/>
      <c r="AC404" s="147"/>
    </row>
    <row r="405" spans="25:29">
      <c r="Y405" s="147"/>
      <c r="Z405" s="147"/>
      <c r="AA405" s="147"/>
      <c r="AB405" s="147"/>
      <c r="AC405" s="147"/>
    </row>
    <row r="406" spans="25:29">
      <c r="Y406" s="147"/>
      <c r="Z406" s="147"/>
      <c r="AA406" s="147"/>
      <c r="AB406" s="147"/>
      <c r="AC406" s="147"/>
    </row>
    <row r="407" spans="25:29">
      <c r="Y407" s="147"/>
      <c r="Z407" s="147"/>
      <c r="AA407" s="147"/>
      <c r="AB407" s="147"/>
      <c r="AC407" s="147"/>
    </row>
    <row r="408" spans="25:29">
      <c r="Y408" s="147"/>
      <c r="Z408" s="147"/>
      <c r="AA408" s="147"/>
      <c r="AB408" s="147"/>
      <c r="AC408" s="147"/>
    </row>
    <row r="409" spans="25:29">
      <c r="Y409" s="147"/>
      <c r="Z409" s="147"/>
      <c r="AA409" s="147"/>
      <c r="AB409" s="147"/>
      <c r="AC409" s="147"/>
    </row>
    <row r="410" spans="25:29">
      <c r="Y410" s="147"/>
      <c r="Z410" s="147"/>
      <c r="AA410" s="147"/>
      <c r="AB410" s="147"/>
      <c r="AC410" s="147"/>
    </row>
    <row r="411" spans="25:29">
      <c r="Y411" s="147"/>
      <c r="Z411" s="147"/>
      <c r="AA411" s="147"/>
      <c r="AB411" s="147"/>
      <c r="AC411" s="147"/>
    </row>
    <row r="412" spans="25:29">
      <c r="Y412" s="147"/>
      <c r="Z412" s="147"/>
      <c r="AA412" s="147"/>
      <c r="AB412" s="147"/>
      <c r="AC412" s="147"/>
    </row>
    <row r="413" spans="25:29">
      <c r="Y413" s="147"/>
      <c r="Z413" s="147"/>
      <c r="AA413" s="147"/>
      <c r="AB413" s="147"/>
      <c r="AC413" s="147"/>
    </row>
    <row r="414" spans="25:29">
      <c r="Y414" s="147"/>
      <c r="Z414" s="147"/>
      <c r="AA414" s="147"/>
      <c r="AB414" s="147"/>
      <c r="AC414" s="147"/>
    </row>
    <row r="415" spans="25:29">
      <c r="Y415" s="147"/>
      <c r="Z415" s="147"/>
      <c r="AA415" s="147"/>
      <c r="AB415" s="147"/>
      <c r="AC415" s="147"/>
    </row>
    <row r="416" spans="25:29">
      <c r="Y416" s="147"/>
      <c r="Z416" s="147"/>
      <c r="AA416" s="147"/>
      <c r="AB416" s="147"/>
      <c r="AC416" s="147"/>
    </row>
    <row r="417" spans="25:29">
      <c r="Y417" s="147"/>
      <c r="Z417" s="147"/>
      <c r="AA417" s="147"/>
      <c r="AB417" s="147"/>
      <c r="AC417" s="147"/>
    </row>
    <row r="418" spans="25:29">
      <c r="Y418" s="147"/>
      <c r="Z418" s="147"/>
      <c r="AA418" s="147"/>
      <c r="AB418" s="147"/>
      <c r="AC418" s="147"/>
    </row>
    <row r="419" spans="25:29">
      <c r="Y419" s="147"/>
      <c r="Z419" s="147"/>
      <c r="AA419" s="147"/>
      <c r="AB419" s="147"/>
      <c r="AC419" s="147"/>
    </row>
    <row r="420" spans="25:29">
      <c r="Y420" s="147"/>
      <c r="Z420" s="147"/>
      <c r="AA420" s="147"/>
      <c r="AB420" s="147"/>
      <c r="AC420" s="147"/>
    </row>
    <row r="421" spans="25:29">
      <c r="Y421" s="147"/>
      <c r="Z421" s="147"/>
      <c r="AA421" s="147"/>
      <c r="AB421" s="147"/>
      <c r="AC421" s="147"/>
    </row>
    <row r="422" spans="25:29">
      <c r="Y422" s="147"/>
      <c r="Z422" s="147"/>
      <c r="AA422" s="147"/>
      <c r="AB422" s="147"/>
      <c r="AC422" s="147"/>
    </row>
    <row r="423" spans="25:29">
      <c r="Y423" s="147"/>
      <c r="Z423" s="147"/>
      <c r="AA423" s="147"/>
      <c r="AB423" s="147"/>
      <c r="AC423" s="147"/>
    </row>
    <row r="424" spans="25:29">
      <c r="Y424" s="147"/>
      <c r="Z424" s="147"/>
      <c r="AA424" s="147"/>
      <c r="AB424" s="147"/>
      <c r="AC424" s="147"/>
    </row>
    <row r="425" spans="25:29">
      <c r="Y425" s="147"/>
      <c r="Z425" s="147"/>
      <c r="AA425" s="147"/>
      <c r="AB425" s="147"/>
      <c r="AC425" s="147"/>
    </row>
    <row r="426" spans="25:29">
      <c r="Y426" s="147"/>
      <c r="Z426" s="147"/>
      <c r="AA426" s="147"/>
      <c r="AB426" s="147"/>
      <c r="AC426" s="147"/>
    </row>
    <row r="427" spans="25:29">
      <c r="Y427" s="147"/>
      <c r="Z427" s="147"/>
      <c r="AA427" s="147"/>
      <c r="AB427" s="147"/>
      <c r="AC427" s="147"/>
    </row>
    <row r="428" spans="25:29">
      <c r="Y428" s="147"/>
      <c r="Z428" s="147"/>
      <c r="AA428" s="147"/>
      <c r="AB428" s="147"/>
      <c r="AC428" s="147"/>
    </row>
    <row r="429" spans="25:29">
      <c r="Y429" s="147"/>
      <c r="Z429" s="147"/>
      <c r="AA429" s="147"/>
      <c r="AB429" s="147"/>
      <c r="AC429" s="147"/>
    </row>
    <row r="430" spans="25:29">
      <c r="Y430" s="147"/>
      <c r="Z430" s="147"/>
      <c r="AA430" s="147"/>
      <c r="AB430" s="147"/>
      <c r="AC430" s="147"/>
    </row>
    <row r="431" spans="25:29">
      <c r="Y431" s="147"/>
      <c r="Z431" s="147"/>
      <c r="AA431" s="147"/>
      <c r="AB431" s="147"/>
      <c r="AC431" s="147"/>
    </row>
    <row r="432" spans="25:29">
      <c r="Y432" s="147"/>
      <c r="Z432" s="147"/>
      <c r="AA432" s="147"/>
      <c r="AB432" s="147"/>
      <c r="AC432" s="147"/>
    </row>
    <row r="433" spans="25:29">
      <c r="Y433" s="147"/>
      <c r="Z433" s="147"/>
      <c r="AA433" s="147"/>
      <c r="AB433" s="147"/>
      <c r="AC433" s="147"/>
    </row>
    <row r="434" spans="25:29">
      <c r="Y434" s="147"/>
      <c r="Z434" s="147"/>
      <c r="AA434" s="147"/>
      <c r="AB434" s="147"/>
      <c r="AC434" s="147"/>
    </row>
    <row r="435" spans="25:29">
      <c r="Y435" s="147"/>
      <c r="Z435" s="147"/>
      <c r="AA435" s="147"/>
      <c r="AB435" s="147"/>
      <c r="AC435" s="147"/>
    </row>
    <row r="436" spans="25:29">
      <c r="Y436" s="147"/>
      <c r="Z436" s="147"/>
      <c r="AA436" s="147"/>
      <c r="AB436" s="147"/>
      <c r="AC436" s="147"/>
    </row>
    <row r="437" spans="25:29">
      <c r="Y437" s="147"/>
      <c r="Z437" s="147"/>
      <c r="AA437" s="147"/>
      <c r="AB437" s="147"/>
      <c r="AC437" s="147"/>
    </row>
    <row r="438" spans="25:29">
      <c r="Y438" s="147"/>
      <c r="Z438" s="147"/>
      <c r="AA438" s="147"/>
      <c r="AB438" s="147"/>
      <c r="AC438" s="147"/>
    </row>
    <row r="439" spans="25:29">
      <c r="Y439" s="147"/>
      <c r="Z439" s="147"/>
      <c r="AA439" s="147"/>
      <c r="AB439" s="147"/>
      <c r="AC439" s="147"/>
    </row>
    <row r="440" spans="25:29">
      <c r="Y440" s="147"/>
      <c r="Z440" s="147"/>
      <c r="AA440" s="147"/>
      <c r="AB440" s="147"/>
      <c r="AC440" s="147"/>
    </row>
    <row r="441" spans="25:29">
      <c r="Y441" s="147"/>
      <c r="Z441" s="147"/>
      <c r="AA441" s="147"/>
      <c r="AB441" s="147"/>
      <c r="AC441" s="147"/>
    </row>
    <row r="442" spans="25:29">
      <c r="Y442" s="147"/>
      <c r="Z442" s="147"/>
      <c r="AA442" s="147"/>
      <c r="AB442" s="147"/>
      <c r="AC442" s="147"/>
    </row>
    <row r="443" spans="25:29">
      <c r="Y443" s="147"/>
      <c r="Z443" s="147"/>
      <c r="AA443" s="147"/>
      <c r="AB443" s="147"/>
      <c r="AC443" s="147"/>
    </row>
    <row r="444" spans="25:29">
      <c r="Y444" s="147"/>
      <c r="Z444" s="147"/>
      <c r="AA444" s="147"/>
      <c r="AB444" s="147"/>
      <c r="AC444" s="147"/>
    </row>
    <row r="445" spans="25:29">
      <c r="AA445" s="147"/>
      <c r="AB445" s="147"/>
      <c r="AC445" s="147"/>
    </row>
    <row r="446" spans="25:29">
      <c r="AA446" s="147"/>
      <c r="AB446" s="147"/>
      <c r="AC446" s="147"/>
    </row>
    <row r="447" spans="25:29">
      <c r="AA447" s="147"/>
      <c r="AB447" s="147"/>
      <c r="AC447" s="147"/>
    </row>
    <row r="448" spans="25:29">
      <c r="AA448" s="147"/>
      <c r="AB448" s="147"/>
      <c r="AC448" s="147"/>
    </row>
    <row r="449" spans="27:29">
      <c r="AA449" s="147"/>
      <c r="AB449" s="147"/>
      <c r="AC449" s="147"/>
    </row>
    <row r="450" spans="27:29">
      <c r="AA450" s="147"/>
      <c r="AB450" s="147"/>
      <c r="AC450" s="147"/>
    </row>
    <row r="451" spans="27:29">
      <c r="AA451" s="147"/>
      <c r="AB451" s="147"/>
      <c r="AC451" s="147"/>
    </row>
    <row r="452" spans="27:29">
      <c r="AA452" s="147"/>
      <c r="AB452" s="147"/>
      <c r="AC452" s="147"/>
    </row>
    <row r="453" spans="27:29">
      <c r="AA453" s="147"/>
      <c r="AB453" s="147"/>
      <c r="AC453" s="147"/>
    </row>
    <row r="454" spans="27:29">
      <c r="AA454" s="147"/>
      <c r="AB454" s="147"/>
      <c r="AC454" s="147"/>
    </row>
    <row r="455" spans="27:29">
      <c r="AA455" s="147"/>
      <c r="AB455" s="147"/>
      <c r="AC455" s="147"/>
    </row>
    <row r="456" spans="27:29">
      <c r="AA456" s="147"/>
      <c r="AB456" s="147"/>
      <c r="AC456" s="147"/>
    </row>
    <row r="457" spans="27:29">
      <c r="AA457" s="147"/>
      <c r="AB457" s="147"/>
      <c r="AC457" s="147"/>
    </row>
    <row r="458" spans="27:29">
      <c r="AA458" s="147"/>
      <c r="AB458" s="147"/>
      <c r="AC458" s="147"/>
    </row>
    <row r="459" spans="27:29">
      <c r="AA459" s="147"/>
      <c r="AB459" s="147"/>
      <c r="AC459" s="147"/>
    </row>
    <row r="460" spans="27:29">
      <c r="AA460" s="147"/>
      <c r="AB460" s="147"/>
      <c r="AC460" s="147"/>
    </row>
    <row r="461" spans="27:29">
      <c r="AA461" s="147"/>
      <c r="AB461" s="147"/>
      <c r="AC461" s="147"/>
    </row>
    <row r="462" spans="27:29">
      <c r="AA462" s="147"/>
      <c r="AB462" s="147"/>
      <c r="AC462" s="147"/>
    </row>
    <row r="463" spans="27:29">
      <c r="AA463" s="147"/>
      <c r="AB463" s="147"/>
      <c r="AC463" s="147"/>
    </row>
    <row r="464" spans="27:29">
      <c r="AA464" s="147"/>
      <c r="AB464" s="147"/>
      <c r="AC464" s="147"/>
    </row>
    <row r="465" spans="27:29">
      <c r="AA465" s="147"/>
      <c r="AB465" s="147"/>
      <c r="AC465" s="147"/>
    </row>
    <row r="466" spans="27:29">
      <c r="AA466" s="147"/>
      <c r="AB466" s="147"/>
      <c r="AC466" s="147"/>
    </row>
    <row r="467" spans="27:29">
      <c r="AA467" s="147"/>
      <c r="AB467" s="147"/>
      <c r="AC467" s="147"/>
    </row>
    <row r="468" spans="27:29">
      <c r="AA468" s="147"/>
      <c r="AB468" s="147"/>
      <c r="AC468" s="147"/>
    </row>
    <row r="469" spans="27:29">
      <c r="AA469" s="147"/>
      <c r="AB469" s="147"/>
      <c r="AC469" s="147"/>
    </row>
    <row r="470" spans="27:29">
      <c r="AA470" s="147"/>
      <c r="AB470" s="147"/>
      <c r="AC470" s="147"/>
    </row>
    <row r="471" spans="27:29">
      <c r="AA471" s="147"/>
      <c r="AB471" s="147"/>
      <c r="AC471" s="147"/>
    </row>
    <row r="472" spans="27:29">
      <c r="AA472" s="147"/>
      <c r="AB472" s="147"/>
      <c r="AC472" s="147"/>
    </row>
    <row r="473" spans="27:29">
      <c r="AA473" s="147"/>
      <c r="AB473" s="147"/>
      <c r="AC473" s="147"/>
    </row>
    <row r="474" spans="27:29">
      <c r="AA474" s="147"/>
      <c r="AB474" s="147"/>
      <c r="AC474" s="147"/>
    </row>
    <row r="475" spans="27:29">
      <c r="AA475" s="147"/>
      <c r="AB475" s="147"/>
      <c r="AC475" s="147"/>
    </row>
    <row r="476" spans="27:29">
      <c r="AA476" s="147"/>
      <c r="AB476" s="147"/>
      <c r="AC476" s="147"/>
    </row>
    <row r="477" spans="27:29">
      <c r="AA477" s="147"/>
      <c r="AB477" s="147"/>
      <c r="AC477" s="147"/>
    </row>
    <row r="478" spans="27:29">
      <c r="AA478" s="147"/>
      <c r="AB478" s="147"/>
      <c r="AC478" s="147"/>
    </row>
    <row r="479" spans="27:29">
      <c r="AA479" s="147"/>
      <c r="AB479" s="147"/>
      <c r="AC479" s="147"/>
    </row>
    <row r="480" spans="27:29">
      <c r="AA480" s="147"/>
      <c r="AB480" s="147"/>
      <c r="AC480" s="147"/>
    </row>
    <row r="481" spans="27:28">
      <c r="AA481" s="147"/>
      <c r="AB481" s="147"/>
    </row>
    <row r="482" spans="27:28">
      <c r="AA482" s="147"/>
    </row>
  </sheetData>
  <mergeCells count="1">
    <mergeCell ref="AH1:AJ2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E 102 S 72 </vt:lpstr>
      <vt:lpstr>oqas</vt:lpstr>
      <vt:lpstr>T-test</vt:lpstr>
      <vt:lpstr>defocus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kimeye</dc:creator>
  <cp:lastModifiedBy>bara santa</cp:lastModifiedBy>
  <cp:revision>2</cp:revision>
  <dcterms:created xsi:type="dcterms:W3CDTF">2006-09-16T00:00:00Z</dcterms:created>
  <dcterms:modified xsi:type="dcterms:W3CDTF">2021-07-31T10:12:09Z</dcterms:modified>
  <cp:version>1100.0100.01</cp:version>
</cp:coreProperties>
</file>