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shana\Desktop\PodoSighter_reviewer\Paper_files\Revised05092021\New_0627\New_0709\"/>
    </mc:Choice>
  </mc:AlternateContent>
  <xr:revisionPtr revIDLastSave="0" documentId="8_{5ECC7D9A-6EF0-4E69-A90B-A519E685DEA5}" xr6:coauthVersionLast="47" xr6:coauthVersionMax="47" xr10:uidLastSave="{00000000-0000-0000-0000-000000000000}"/>
  <bookViews>
    <workbookView xWindow="-120" yWindow="-120" windowWidth="29040" windowHeight="15840" xr2:uid="{30AB6281-0ACF-4579-B5E0-F1B53F5FD3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8" i="1"/>
  <c r="N7" i="1"/>
  <c r="N6" i="1"/>
  <c r="N5" i="1"/>
  <c r="N4" i="1"/>
  <c r="M9" i="1"/>
  <c r="M8" i="1"/>
  <c r="M7" i="1"/>
  <c r="M6" i="1"/>
  <c r="M5" i="1"/>
  <c r="M4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<sst xmlns="http://schemas.openxmlformats.org/spreadsheetml/2006/main" count="69" uniqueCount="59">
  <si>
    <t>Data</t>
  </si>
  <si>
    <t>Disease state</t>
  </si>
  <si>
    <t>Mouse</t>
  </si>
  <si>
    <t>Control</t>
  </si>
  <si>
    <t>p57</t>
  </si>
  <si>
    <t>Rat</t>
  </si>
  <si>
    <t>Human</t>
  </si>
  <si>
    <t>Autopsy</t>
  </si>
  <si>
    <t>PAN</t>
  </si>
  <si>
    <t>NTN</t>
  </si>
  <si>
    <t>Based on PAS images</t>
  </si>
  <si>
    <t>5.48±0.18</t>
  </si>
  <si>
    <t>5.43±0.36</t>
  </si>
  <si>
    <t>5.61±0.23</t>
  </si>
  <si>
    <t>5.42±0.16</t>
  </si>
  <si>
    <t>5.20±0.21</t>
  </si>
  <si>
    <t>Biopsy</t>
  </si>
  <si>
    <t>6.49±0.64</t>
  </si>
  <si>
    <t>6.81±0.24</t>
  </si>
  <si>
    <t>6.73±0.48</t>
  </si>
  <si>
    <t>7.19±0.31</t>
  </si>
  <si>
    <t>6.92±0.22</t>
  </si>
  <si>
    <t>6.62±0.28</t>
  </si>
  <si>
    <t>7.98±0.84</t>
  </si>
  <si>
    <t>0.31±0.01</t>
  </si>
  <si>
    <t>0.22±0.01</t>
  </si>
  <si>
    <t>0.23±0.01</t>
  </si>
  <si>
    <t>0.33±0.02</t>
  </si>
  <si>
    <t>6.05±0.64</t>
  </si>
  <si>
    <t>6.28±0.50</t>
  </si>
  <si>
    <t>6.10±0.65</t>
  </si>
  <si>
    <t>6.75±0.89</t>
  </si>
  <si>
    <t>5.03±0.20</t>
  </si>
  <si>
    <t>5.67±0.20</t>
  </si>
  <si>
    <t>6.20±0.26</t>
  </si>
  <si>
    <t>7.05±0.27</t>
  </si>
  <si>
    <t>7.79±0.87</t>
  </si>
  <si>
    <t>8.10±0.69</t>
  </si>
  <si>
    <t>7.85±0.89</t>
  </si>
  <si>
    <t>8.33±1.17</t>
  </si>
  <si>
    <t>0.32±0.01</t>
  </si>
  <si>
    <t>0.30±0.01</t>
  </si>
  <si>
    <t>0.21±0.02</t>
  </si>
  <si>
    <t>0.20±0.01</t>
  </si>
  <si>
    <t>0.33±0.03</t>
  </si>
  <si>
    <t>Error</t>
  </si>
  <si>
    <t>Podocyte nuclei marker</t>
  </si>
  <si>
    <r>
      <t xml:space="preserve">Tissue thickness 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>) (in µm)</t>
    </r>
  </si>
  <si>
    <r>
      <t xml:space="preserve">Apparent nuclear caliper diameter 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PAS</t>
    </r>
    <r>
      <rPr>
        <sz val="11"/>
        <color theme="1"/>
        <rFont val="Times New Roman"/>
        <family val="1"/>
      </rPr>
      <t>) (in µm)</t>
    </r>
  </si>
  <si>
    <r>
      <t xml:space="preserve">True nuclear caliper diameter 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PAS</t>
    </r>
    <r>
      <rPr>
        <sz val="11"/>
        <color theme="1"/>
        <rFont val="Times New Roman"/>
        <family val="1"/>
      </rPr>
      <t>) (in µm)</t>
    </r>
  </si>
  <si>
    <r>
      <t xml:space="preserve">Correction Factor 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CF</t>
    </r>
    <r>
      <rPr>
        <vertAlign val="subscript"/>
        <sz val="11"/>
        <color theme="1"/>
        <rFont val="Times New Roman"/>
        <family val="1"/>
      </rPr>
      <t>PAS</t>
    </r>
    <r>
      <rPr>
        <sz val="11"/>
        <color theme="1"/>
        <rFont val="Times New Roman"/>
        <family val="1"/>
      </rPr>
      <t>)</t>
    </r>
  </si>
  <si>
    <t>Based on IF/IHC images</t>
  </si>
  <si>
    <r>
      <t xml:space="preserve">Apparent nuclear caliper diameter 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IF/IHC</t>
    </r>
    <r>
      <rPr>
        <sz val="11"/>
        <color theme="1"/>
        <rFont val="Times New Roman"/>
        <family val="1"/>
      </rPr>
      <t>)</t>
    </r>
  </si>
  <si>
    <r>
      <t xml:space="preserve">True nuclear caliper diameter 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IF/IHC</t>
    </r>
    <r>
      <rPr>
        <sz val="11"/>
        <color theme="1"/>
        <rFont val="Times New Roman"/>
        <family val="1"/>
      </rPr>
      <t>)</t>
    </r>
  </si>
  <si>
    <r>
      <t xml:space="preserve">Correction Factor </t>
    </r>
    <r>
      <rPr>
        <sz val="11"/>
        <color theme="1"/>
        <rFont val="Times New Roman"/>
        <family val="1"/>
      </rPr>
      <t>(</t>
    </r>
    <r>
      <rPr>
        <i/>
        <sz val="11"/>
        <color theme="1"/>
        <rFont val="Times New Roman"/>
        <family val="1"/>
      </rPr>
      <t>CF</t>
    </r>
    <r>
      <rPr>
        <vertAlign val="subscript"/>
        <sz val="11"/>
        <color theme="1"/>
        <rFont val="Times New Roman"/>
        <family val="1"/>
      </rPr>
      <t>IF/IHC</t>
    </r>
    <r>
      <rPr>
        <sz val="11"/>
        <color theme="1"/>
        <rFont val="Times New Roman"/>
        <family val="1"/>
      </rPr>
      <t>)</t>
    </r>
  </si>
  <si>
    <r>
      <t xml:space="preserve">Average absolute error in apparent nuclear caliper diameter (in µm)
</t>
    </r>
    <r>
      <rPr>
        <sz val="11"/>
        <color theme="1"/>
        <rFont val="Times New Roman"/>
        <family val="1"/>
      </rPr>
      <t>(|</t>
    </r>
    <r>
      <rPr>
        <i/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PAS</t>
    </r>
    <r>
      <rPr>
        <sz val="11"/>
        <color theme="1"/>
        <rFont val="Times New Roman"/>
        <family val="1"/>
      </rPr>
      <t>-</t>
    </r>
    <r>
      <rPr>
        <i/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IF/IHC</t>
    </r>
    <r>
      <rPr>
        <sz val="11"/>
        <color theme="1"/>
        <rFont val="Times New Roman"/>
        <family val="1"/>
      </rPr>
      <t>|)</t>
    </r>
  </si>
  <si>
    <r>
      <t xml:space="preserve">Average absolute error in true nuclear caliper diameter (in µm)
</t>
    </r>
    <r>
      <rPr>
        <sz val="11"/>
        <color theme="1"/>
        <rFont val="Times New Roman"/>
        <family val="1"/>
      </rPr>
      <t>(|</t>
    </r>
    <r>
      <rPr>
        <i/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PAS</t>
    </r>
    <r>
      <rPr>
        <sz val="11"/>
        <color theme="1"/>
        <rFont val="Times New Roman"/>
        <family val="1"/>
      </rPr>
      <t>-</t>
    </r>
    <r>
      <rPr>
        <i/>
        <sz val="11"/>
        <color theme="1"/>
        <rFont val="Times New Roman"/>
        <family val="1"/>
      </rPr>
      <t>D</t>
    </r>
    <r>
      <rPr>
        <vertAlign val="subscript"/>
        <sz val="11"/>
        <color theme="1"/>
        <rFont val="Times New Roman"/>
        <family val="1"/>
      </rPr>
      <t>IF/IHC</t>
    </r>
    <r>
      <rPr>
        <sz val="11"/>
        <color theme="1"/>
        <rFont val="Times New Roman"/>
        <family val="1"/>
      </rPr>
      <t>|)</t>
    </r>
  </si>
  <si>
    <r>
      <t xml:space="preserve">Average absolute error in </t>
    </r>
    <r>
      <rPr>
        <b/>
        <i/>
        <sz val="11"/>
        <color theme="1"/>
        <rFont val="Times New Roman"/>
        <family val="1"/>
      </rPr>
      <t>CF</t>
    </r>
    <r>
      <rPr>
        <b/>
        <sz val="11"/>
        <color theme="1"/>
        <rFont val="Times New Roman"/>
        <family val="1"/>
      </rPr>
      <t xml:space="preserve">  
</t>
    </r>
    <r>
      <rPr>
        <sz val="11"/>
        <color theme="1"/>
        <rFont val="Times New Roman"/>
        <family val="1"/>
      </rPr>
      <t>(|</t>
    </r>
    <r>
      <rPr>
        <i/>
        <sz val="11"/>
        <color theme="1"/>
        <rFont val="Times New Roman"/>
        <family val="1"/>
      </rPr>
      <t>CF</t>
    </r>
    <r>
      <rPr>
        <vertAlign val="subscript"/>
        <sz val="11"/>
        <color theme="1"/>
        <rFont val="Times New Roman"/>
        <family val="1"/>
      </rPr>
      <t>PAS</t>
    </r>
    <r>
      <rPr>
        <sz val="11"/>
        <color theme="1"/>
        <rFont val="Times New Roman"/>
        <family val="1"/>
      </rPr>
      <t>-</t>
    </r>
    <r>
      <rPr>
        <i/>
        <sz val="11"/>
        <color theme="1"/>
        <rFont val="Times New Roman"/>
        <family val="1"/>
      </rPr>
      <t>CF</t>
    </r>
    <r>
      <rPr>
        <vertAlign val="subscript"/>
        <sz val="11"/>
        <color theme="1"/>
        <rFont val="Times New Roman"/>
        <family val="1"/>
      </rPr>
      <t>IF/IHC</t>
    </r>
    <r>
      <rPr>
        <sz val="11"/>
        <color theme="1"/>
        <rFont val="Times New Roman"/>
        <family val="1"/>
      </rPr>
      <t>|)</t>
    </r>
  </si>
  <si>
    <r>
      <t xml:space="preserve">Supplementary Table 3: Comparison of </t>
    </r>
    <r>
      <rPr>
        <b/>
        <i/>
        <sz val="11"/>
        <color theme="1"/>
        <rFont val="Times New Roman"/>
        <family val="1"/>
      </rPr>
      <t>d</t>
    </r>
    <r>
      <rPr>
        <b/>
        <sz val="11"/>
        <color theme="1"/>
        <rFont val="Times New Roman"/>
        <family val="1"/>
      </rPr>
      <t xml:space="preserve">, </t>
    </r>
    <r>
      <rPr>
        <b/>
        <i/>
        <sz val="11"/>
        <color theme="1"/>
        <rFont val="Times New Roman"/>
        <family val="1"/>
      </rPr>
      <t>D</t>
    </r>
    <r>
      <rPr>
        <b/>
        <sz val="11"/>
        <color theme="1"/>
        <rFont val="Times New Roman"/>
        <family val="1"/>
      </rPr>
      <t xml:space="preserve">, and </t>
    </r>
    <r>
      <rPr>
        <b/>
        <i/>
        <sz val="11"/>
        <color theme="1"/>
        <rFont val="Times New Roman"/>
        <family val="1"/>
      </rPr>
      <t>CF</t>
    </r>
    <r>
      <rPr>
        <b/>
        <sz val="11"/>
        <color theme="1"/>
        <rFont val="Times New Roman"/>
        <family val="1"/>
      </rPr>
      <t xml:space="preserve"> values extracted from IF and PAS images. </t>
    </r>
    <r>
      <rPr>
        <sz val="11"/>
        <color theme="1"/>
        <rFont val="Times New Roman"/>
        <family val="1"/>
      </rPr>
      <t>The apparent podocyte nuclear caliper diameters (</t>
    </r>
    <r>
      <rPr>
        <i/>
        <sz val="11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 xml:space="preserve">) were calculated from the PAS as well as the IF/IHC images. The true nuclear caliper diameters were derived from the extracted </t>
    </r>
    <r>
      <rPr>
        <i/>
        <sz val="11"/>
        <color theme="1"/>
        <rFont val="Times New Roman"/>
        <family val="1"/>
      </rPr>
      <t xml:space="preserve">d </t>
    </r>
    <r>
      <rPr>
        <sz val="11"/>
        <color theme="1"/>
        <rFont val="Times New Roman"/>
        <family val="1"/>
      </rPr>
      <t xml:space="preserve">values using the quadratic equation derived by Venkatareddy </t>
    </r>
    <r>
      <rPr>
        <i/>
        <sz val="11"/>
        <color theme="1"/>
        <rFont val="Times New Roman"/>
        <family val="1"/>
      </rPr>
      <t>et al., JASN,</t>
    </r>
    <r>
      <rPr>
        <sz val="11"/>
        <color theme="1"/>
        <rFont val="Times New Roman"/>
        <family val="1"/>
      </rPr>
      <t xml:space="preserve"> 2014. The correction factor (</t>
    </r>
    <r>
      <rPr>
        <i/>
        <sz val="11"/>
        <color theme="1"/>
        <rFont val="Times New Roman"/>
        <family val="1"/>
      </rPr>
      <t>CF</t>
    </r>
    <r>
      <rPr>
        <sz val="11"/>
        <color theme="1"/>
        <rFont val="Times New Roman"/>
        <family val="1"/>
      </rPr>
      <t>) values for the respective images were calculated using the formula (1/(</t>
    </r>
    <r>
      <rPr>
        <i/>
        <sz val="11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>/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) + 1) as defined by Venkatareddy </t>
    </r>
    <r>
      <rPr>
        <i/>
        <sz val="11"/>
        <color theme="1"/>
        <rFont val="Times New Roman"/>
        <family val="1"/>
      </rPr>
      <t>et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 xml:space="preserve">al., JASN, </t>
    </r>
    <r>
      <rPr>
        <sz val="11"/>
        <color theme="1"/>
        <rFont val="Times New Roman"/>
        <family val="1"/>
      </rPr>
      <t>2014</t>
    </r>
    <r>
      <rPr>
        <i/>
        <sz val="11"/>
        <color theme="1"/>
        <rFont val="Times New Roman"/>
        <family val="1"/>
      </rPr>
      <t>.</t>
    </r>
    <r>
      <rPr>
        <sz val="11"/>
        <color theme="1"/>
        <rFont val="Times New Roman"/>
        <family val="1"/>
      </rPr>
      <t xml:space="preserve"> Mean +/- standard deviations of the diameters and the </t>
    </r>
    <r>
      <rPr>
        <i/>
        <sz val="11"/>
        <color theme="1"/>
        <rFont val="Times New Roman"/>
        <family val="1"/>
      </rPr>
      <t>CF</t>
    </r>
    <r>
      <rPr>
        <sz val="11"/>
        <color theme="1"/>
        <rFont val="Times New Roman"/>
        <family val="1"/>
      </rPr>
      <t xml:space="preserve"> values estimated per dataset are shown.</t>
    </r>
    <r>
      <rPr>
        <b/>
        <sz val="11"/>
        <color theme="1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 xml:space="preserve"> 
PAN: Puromycin aminoglycoside nephropathy; NTN: nephrotoxic nephritis; </t>
    </r>
    <r>
      <rPr>
        <i/>
        <sz val="11"/>
        <color theme="1"/>
        <rFont val="Times New Roman"/>
        <family val="1"/>
      </rPr>
      <t>CF</t>
    </r>
    <r>
      <rPr>
        <sz val="11"/>
        <color theme="1"/>
        <rFont val="Times New Roman"/>
        <family val="1"/>
      </rPr>
      <t xml:space="preserve">: correction factor; </t>
    </r>
    <r>
      <rPr>
        <i/>
        <sz val="11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 xml:space="preserve">: diameter; 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: thickness.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</si>
</sst>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1" fillId="0" borderId="7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left"/>
    </xf>
    <xf numFmtId="2" fontId="1" fillId="0" borderId="12" xfId="0" applyNumberFormat="1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 horizontal="left"/>
    </xf>
    <xf numFmtId="2" fontId="1" fillId="0" borderId="0" xfId="0" applyNumberFormat="1" applyFont="1"/>
    <xf numFmtId="2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6F4B5-60E2-499A-9243-55E8B809FB36}">
  <dimension ref="B1:O19"/>
  <sheetViews>
    <sheetView tabSelected="1" workbookViewId="0">
      <selection activeCell="B10" sqref="B10:N11"/>
    </sheetView>
  </sheetViews>
  <sheetFormatPr defaultRowHeight="15" x14ac:dyDescent="0.25"/>
  <cols>
    <col min="3" max="3" width="21.140625" bestFit="1" customWidth="1"/>
    <col min="4" max="4" width="16.28515625" bestFit="1" customWidth="1"/>
    <col min="5" max="5" width="13" customWidth="1"/>
    <col min="6" max="6" width="20.140625" customWidth="1"/>
    <col min="7" max="7" width="18.85546875" customWidth="1"/>
    <col min="8" max="8" width="14.7109375" bestFit="1" customWidth="1"/>
    <col min="9" max="9" width="16.140625" bestFit="1" customWidth="1"/>
    <col min="10" max="10" width="15.28515625" customWidth="1"/>
    <col min="11" max="11" width="17.7109375" customWidth="1"/>
    <col min="12" max="12" width="26" bestFit="1" customWidth="1"/>
    <col min="13" max="13" width="23.42578125" customWidth="1"/>
    <col min="14" max="14" width="23.7109375" customWidth="1"/>
    <col min="15" max="15" width="16.42578125" customWidth="1"/>
  </cols>
  <sheetData>
    <row r="1" spans="2:15" s="1" customFormat="1" ht="15.75" thickBot="1" x14ac:dyDescent="0.3"/>
    <row r="2" spans="2:15" s="1" customFormat="1" ht="15.75" thickBot="1" x14ac:dyDescent="0.3">
      <c r="B2" s="3" t="s">
        <v>0</v>
      </c>
      <c r="C2" s="3" t="s">
        <v>46</v>
      </c>
      <c r="D2" s="3" t="s">
        <v>1</v>
      </c>
      <c r="E2" s="4"/>
      <c r="F2" s="32" t="s">
        <v>10</v>
      </c>
      <c r="G2" s="33"/>
      <c r="H2" s="34"/>
      <c r="I2" s="32" t="s">
        <v>51</v>
      </c>
      <c r="J2" s="33"/>
      <c r="K2" s="34"/>
      <c r="L2" s="32" t="s">
        <v>45</v>
      </c>
      <c r="M2" s="33"/>
      <c r="N2" s="34"/>
    </row>
    <row r="3" spans="2:15" s="1" customFormat="1" ht="60" thickBot="1" x14ac:dyDescent="0.3">
      <c r="B3" s="5"/>
      <c r="C3" s="25"/>
      <c r="D3" s="6"/>
      <c r="E3" s="7" t="s">
        <v>47</v>
      </c>
      <c r="F3" s="8" t="s">
        <v>48</v>
      </c>
      <c r="G3" s="9" t="s">
        <v>49</v>
      </c>
      <c r="H3" s="10" t="s">
        <v>50</v>
      </c>
      <c r="I3" s="8" t="s">
        <v>52</v>
      </c>
      <c r="J3" s="9" t="s">
        <v>53</v>
      </c>
      <c r="K3" s="11" t="s">
        <v>54</v>
      </c>
      <c r="L3" s="26" t="s">
        <v>55</v>
      </c>
      <c r="M3" s="8" t="s">
        <v>56</v>
      </c>
      <c r="N3" s="27" t="s">
        <v>57</v>
      </c>
    </row>
    <row r="4" spans="2:15" s="1" customFormat="1" ht="15.75" thickBot="1" x14ac:dyDescent="0.3">
      <c r="B4" s="16" t="s">
        <v>2</v>
      </c>
      <c r="C4" s="3" t="s">
        <v>4</v>
      </c>
      <c r="D4" s="22" t="s">
        <v>3</v>
      </c>
      <c r="E4" s="12">
        <v>3</v>
      </c>
      <c r="F4" s="13" t="s">
        <v>11</v>
      </c>
      <c r="G4" s="14" t="s">
        <v>18</v>
      </c>
      <c r="H4" s="12" t="s">
        <v>24</v>
      </c>
      <c r="I4" s="13" t="s">
        <v>32</v>
      </c>
      <c r="J4" s="13" t="s">
        <v>34</v>
      </c>
      <c r="K4" s="15" t="s">
        <v>40</v>
      </c>
      <c r="L4" s="28">
        <f>(5.48-5.03)</f>
        <v>0.45000000000000018</v>
      </c>
      <c r="M4" s="13">
        <f>ABS(6.81-6.2)</f>
        <v>0.60999999999999943</v>
      </c>
      <c r="N4" s="15">
        <f>ABS(0.31-0.32)</f>
        <v>1.0000000000000009E-2</v>
      </c>
    </row>
    <row r="5" spans="2:15" s="1" customFormat="1" ht="15.75" thickBot="1" x14ac:dyDescent="0.3">
      <c r="B5" s="5"/>
      <c r="C5" s="3" t="s">
        <v>4</v>
      </c>
      <c r="D5" s="23" t="s">
        <v>9</v>
      </c>
      <c r="E5" s="12">
        <v>3</v>
      </c>
      <c r="F5" s="13" t="s">
        <v>12</v>
      </c>
      <c r="G5" s="13" t="s">
        <v>19</v>
      </c>
      <c r="H5" s="12" t="s">
        <v>24</v>
      </c>
      <c r="I5" s="13" t="s">
        <v>33</v>
      </c>
      <c r="J5" s="13" t="s">
        <v>35</v>
      </c>
      <c r="K5" s="15" t="s">
        <v>41</v>
      </c>
      <c r="L5" s="28">
        <f>ABS(5.43-5.67)</f>
        <v>0.24000000000000021</v>
      </c>
      <c r="M5" s="13">
        <f>ABS(6.73-7.05)</f>
        <v>0.3199999999999994</v>
      </c>
      <c r="N5" s="15">
        <f>ABS(0.31-0.3)</f>
        <v>1.0000000000000009E-2</v>
      </c>
    </row>
    <row r="6" spans="2:15" s="1" customFormat="1" ht="15.75" thickBot="1" x14ac:dyDescent="0.3">
      <c r="B6" s="16" t="s">
        <v>5</v>
      </c>
      <c r="C6" s="3" t="s">
        <v>4</v>
      </c>
      <c r="D6" s="22" t="s">
        <v>3</v>
      </c>
      <c r="E6" s="12">
        <v>2</v>
      </c>
      <c r="F6" s="13" t="s">
        <v>13</v>
      </c>
      <c r="G6" s="13" t="s">
        <v>20</v>
      </c>
      <c r="H6" s="12" t="s">
        <v>25</v>
      </c>
      <c r="I6" s="13" t="s">
        <v>28</v>
      </c>
      <c r="J6" s="13" t="s">
        <v>36</v>
      </c>
      <c r="K6" s="15" t="s">
        <v>42</v>
      </c>
      <c r="L6" s="28">
        <f>ABS(5.61-6.05)</f>
        <v>0.4399999999999995</v>
      </c>
      <c r="M6" s="13">
        <f>ABS(7.19-7.79)</f>
        <v>0.59999999999999964</v>
      </c>
      <c r="N6" s="15">
        <f>ABS(0.22-0.21)</f>
        <v>1.0000000000000009E-2</v>
      </c>
    </row>
    <row r="7" spans="2:15" s="1" customFormat="1" ht="15.75" thickBot="1" x14ac:dyDescent="0.3">
      <c r="B7" s="17"/>
      <c r="C7" s="3" t="s">
        <v>4</v>
      </c>
      <c r="D7" s="23" t="s">
        <v>8</v>
      </c>
      <c r="E7" s="18">
        <v>2</v>
      </c>
      <c r="F7" s="19" t="s">
        <v>14</v>
      </c>
      <c r="G7" s="19" t="s">
        <v>21</v>
      </c>
      <c r="H7" s="18" t="s">
        <v>25</v>
      </c>
      <c r="I7" s="19" t="s">
        <v>29</v>
      </c>
      <c r="J7" s="19" t="s">
        <v>37</v>
      </c>
      <c r="K7" s="20" t="s">
        <v>43</v>
      </c>
      <c r="L7" s="29">
        <f>ABS(5.42-6.28)</f>
        <v>0.86000000000000032</v>
      </c>
      <c r="M7" s="19">
        <f>ABS(6.92-8.1)</f>
        <v>1.1799999999999997</v>
      </c>
      <c r="N7" s="20">
        <f>ABS(0.22-0.2)</f>
        <v>1.999999999999999E-2</v>
      </c>
    </row>
    <row r="8" spans="2:15" s="1" customFormat="1" ht="15.75" thickBot="1" x14ac:dyDescent="0.3">
      <c r="B8" s="16" t="s">
        <v>6</v>
      </c>
      <c r="C8" s="3" t="s">
        <v>4</v>
      </c>
      <c r="D8" s="22" t="s">
        <v>16</v>
      </c>
      <c r="E8" s="12">
        <v>2</v>
      </c>
      <c r="F8" s="13" t="s">
        <v>15</v>
      </c>
      <c r="G8" s="13" t="s">
        <v>22</v>
      </c>
      <c r="H8" s="12" t="s">
        <v>26</v>
      </c>
      <c r="I8" s="13" t="s">
        <v>30</v>
      </c>
      <c r="J8" s="13" t="s">
        <v>38</v>
      </c>
      <c r="K8" s="15" t="s">
        <v>42</v>
      </c>
      <c r="L8" s="28">
        <f>ABS(5.2-6.1)</f>
        <v>0.89999999999999947</v>
      </c>
      <c r="M8" s="13">
        <f>ABS(6.62-7.85)</f>
        <v>1.2299999999999995</v>
      </c>
      <c r="N8" s="15">
        <f>ABS(0.23-0.21)</f>
        <v>2.0000000000000018E-2</v>
      </c>
    </row>
    <row r="9" spans="2:15" s="1" customFormat="1" ht="15.75" thickBot="1" x14ac:dyDescent="0.3">
      <c r="B9" s="16" t="s">
        <v>6</v>
      </c>
      <c r="C9" s="3" t="s">
        <v>4</v>
      </c>
      <c r="D9" s="24" t="s">
        <v>7</v>
      </c>
      <c r="E9" s="18">
        <v>4</v>
      </c>
      <c r="F9" s="19" t="s">
        <v>17</v>
      </c>
      <c r="G9" s="19" t="s">
        <v>23</v>
      </c>
      <c r="H9" s="21" t="s">
        <v>27</v>
      </c>
      <c r="I9" s="19" t="s">
        <v>31</v>
      </c>
      <c r="J9" s="19" t="s">
        <v>39</v>
      </c>
      <c r="K9" s="20" t="s">
        <v>44</v>
      </c>
      <c r="L9" s="29">
        <f>ABS(6.49-6.75)</f>
        <v>0.25999999999999979</v>
      </c>
      <c r="M9" s="19">
        <f>ABS(7.98-8.33)</f>
        <v>0.34999999999999964</v>
      </c>
      <c r="N9" s="20">
        <f>ABS(0.33-0.33)</f>
        <v>0</v>
      </c>
    </row>
    <row r="10" spans="2:15" s="1" customFormat="1" ht="14.45" customHeight="1" x14ac:dyDescent="0.25">
      <c r="B10" s="35" t="s">
        <v>58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"/>
    </row>
    <row r="11" spans="2:15" s="1" customFormat="1" ht="91.15" customHeight="1" x14ac:dyDescent="0.2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"/>
    </row>
    <row r="12" spans="2:15" s="1" customFormat="1" x14ac:dyDescent="0.25">
      <c r="M12" s="30"/>
    </row>
    <row r="13" spans="2:15" x14ac:dyDescent="0.25">
      <c r="M13" s="31"/>
    </row>
    <row r="16" spans="2:15" x14ac:dyDescent="0.25">
      <c r="M16" s="31"/>
    </row>
    <row r="17" spans="12:14" x14ac:dyDescent="0.25">
      <c r="L17" s="13"/>
      <c r="N17" s="31"/>
    </row>
    <row r="19" spans="12:14" x14ac:dyDescent="0.25">
      <c r="M19" s="31"/>
    </row>
  </sheetData>
  <mergeCells count="4">
    <mergeCell ref="F2:H2"/>
    <mergeCell ref="I2:K2"/>
    <mergeCell ref="L2:N2"/>
    <mergeCell ref="B10:N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Darshana Govind</dc:creator>
  <cp:lastModifiedBy>DGasKYJ</cp:lastModifiedBy>
  <dcterms:created xsi:type="dcterms:W3CDTF">2021-04-02T14:29:39Z</dcterms:created>
  <dcterms:modified xsi:type="dcterms:W3CDTF">2021-07-10T06:47:51Z</dcterms:modified>
</cp:coreProperties>
</file>