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9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morm/Box/_OTA Classification Committee/_CLASSIFICATION/Published/Proximal humerus/data/"/>
    </mc:Choice>
  </mc:AlternateContent>
  <xr:revisionPtr revIDLastSave="0" documentId="8_{C182B157-2E5B-A343-B443-E5FBF97AD573}" xr6:coauthVersionLast="36" xr6:coauthVersionMax="36" xr10:uidLastSave="{00000000-0000-0000-0000-000000000000}"/>
  <bookViews>
    <workbookView xWindow="1180" yWindow="1460" windowWidth="27240" windowHeight="16040" xr2:uid="{06A20B5C-09E1-6342-B4ED-8FA1FC40B1A2}"/>
  </bookViews>
  <sheets>
    <sheet name="Main" sheetId="1" r:id="rId1"/>
  </sheets>
  <externalReferences>
    <externalReference r:id="rId2"/>
  </externalReferences>
  <definedNames>
    <definedName name="_xlchart.v1.0" hidden="1">Main!$A$31</definedName>
    <definedName name="_xlchart.v1.1" hidden="1">Main!$A$32:$A$38</definedName>
    <definedName name="_xlchart.v1.2" hidden="1">Main!$B$31</definedName>
    <definedName name="_xlchart.v1.3" hidden="1">Main!$B$32:$B$38</definedName>
  </definedNames>
  <calcPr calcId="181029"/>
  <pivotCaches>
    <pivotCache cacheId="1" r:id="rId3"/>
    <pivotCache cacheId="0" r:id="rId4"/>
    <pivotCache cacheId="3" r:id="rId5"/>
    <pivotCache cacheId="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117" i="1" l="1"/>
  <c r="CH117" i="1"/>
  <c r="CG117" i="1"/>
  <c r="CI116" i="1"/>
  <c r="CH116" i="1"/>
  <c r="CG116" i="1"/>
  <c r="CI115" i="1"/>
  <c r="CH115" i="1"/>
  <c r="CG115" i="1"/>
  <c r="CI114" i="1"/>
  <c r="CH114" i="1"/>
  <c r="CG114" i="1"/>
  <c r="CI113" i="1"/>
  <c r="CH113" i="1"/>
  <c r="CG113" i="1"/>
  <c r="CI99" i="1"/>
  <c r="CH99" i="1"/>
  <c r="CG99" i="1"/>
  <c r="CI98" i="1"/>
  <c r="CH98" i="1"/>
  <c r="CG98" i="1"/>
  <c r="CI97" i="1"/>
  <c r="CH97" i="1"/>
  <c r="CG97" i="1"/>
  <c r="CI96" i="1"/>
  <c r="CH96" i="1"/>
  <c r="CG96" i="1"/>
  <c r="CI95" i="1"/>
  <c r="CH95" i="1"/>
  <c r="CG95" i="1"/>
  <c r="CI81" i="1"/>
  <c r="CH81" i="1"/>
  <c r="CG81" i="1"/>
  <c r="CI80" i="1"/>
  <c r="CH80" i="1"/>
  <c r="CG80" i="1"/>
  <c r="CI79" i="1"/>
  <c r="CH79" i="1"/>
  <c r="CG79" i="1"/>
  <c r="CI78" i="1"/>
  <c r="CH78" i="1"/>
  <c r="CG78" i="1"/>
  <c r="CI77" i="1"/>
  <c r="CH77" i="1"/>
  <c r="CG77" i="1"/>
  <c r="CJ63" i="1"/>
  <c r="CI63" i="1"/>
  <c r="CH63" i="1"/>
  <c r="CG63" i="1"/>
  <c r="CJ62" i="1"/>
  <c r="CI62" i="1"/>
  <c r="CH62" i="1"/>
  <c r="CG62" i="1"/>
  <c r="CJ61" i="1"/>
  <c r="CJ64" i="1" s="1"/>
  <c r="CI61" i="1"/>
  <c r="CI64" i="1" s="1"/>
  <c r="CH61" i="1"/>
  <c r="CH64" i="1" s="1"/>
  <c r="CG61" i="1"/>
  <c r="CG64" i="1" s="1"/>
  <c r="BT29" i="1"/>
  <c r="BM29" i="1"/>
  <c r="BJ29" i="1"/>
  <c r="BA29" i="1"/>
  <c r="AX29" i="1"/>
  <c r="AP29" i="1"/>
  <c r="AM29" i="1"/>
  <c r="AG29" i="1"/>
  <c r="AD29" i="1"/>
  <c r="X29" i="1"/>
  <c r="U29" i="1"/>
  <c r="N29" i="1"/>
  <c r="K29" i="1"/>
  <c r="D29" i="1"/>
  <c r="BZ28" i="1"/>
  <c r="BL28" i="1"/>
  <c r="AZ28" i="1"/>
  <c r="AO28" i="1"/>
  <c r="AF28" i="1"/>
  <c r="W28" i="1"/>
  <c r="M28" i="1"/>
  <c r="C28" i="1"/>
  <c r="BY28" i="1" s="1"/>
  <c r="BL27" i="1"/>
  <c r="AZ27" i="1"/>
  <c r="AO27" i="1"/>
  <c r="AF27" i="1"/>
  <c r="W27" i="1"/>
  <c r="CB27" i="1" s="1"/>
  <c r="M27" i="1"/>
  <c r="C27" i="1"/>
  <c r="BL26" i="1"/>
  <c r="AZ26" i="1"/>
  <c r="AO26" i="1"/>
  <c r="AF26" i="1"/>
  <c r="W26" i="1"/>
  <c r="M26" i="1"/>
  <c r="CD26" i="1" s="1"/>
  <c r="C26" i="1"/>
  <c r="BL25" i="1"/>
  <c r="AZ25" i="1"/>
  <c r="AO25" i="1"/>
  <c r="AF25" i="1"/>
  <c r="CA25" i="1" s="1"/>
  <c r="W25" i="1"/>
  <c r="M25" i="1"/>
  <c r="C25" i="1"/>
  <c r="CD24" i="1"/>
  <c r="BL24" i="1"/>
  <c r="AZ24" i="1"/>
  <c r="AO24" i="1"/>
  <c r="AF24" i="1"/>
  <c r="W24" i="1"/>
  <c r="M24" i="1"/>
  <c r="C24" i="1"/>
  <c r="CA23" i="1"/>
  <c r="BL23" i="1"/>
  <c r="AZ23" i="1"/>
  <c r="AO23" i="1"/>
  <c r="AF23" i="1"/>
  <c r="W23" i="1"/>
  <c r="CB23" i="1" s="1"/>
  <c r="M23" i="1"/>
  <c r="C23" i="1"/>
  <c r="CD23" i="1" s="1"/>
  <c r="BY22" i="1"/>
  <c r="BL22" i="1"/>
  <c r="AZ22" i="1"/>
  <c r="AO22" i="1"/>
  <c r="AF22" i="1"/>
  <c r="W22" i="1"/>
  <c r="M22" i="1"/>
  <c r="CC22" i="1" s="1"/>
  <c r="C22" i="1"/>
  <c r="CD22" i="1" s="1"/>
  <c r="CB21" i="1"/>
  <c r="BL21" i="1"/>
  <c r="AZ21" i="1"/>
  <c r="AO21" i="1"/>
  <c r="AF21" i="1"/>
  <c r="W21" i="1"/>
  <c r="CA21" i="1" s="1"/>
  <c r="M21" i="1"/>
  <c r="C21" i="1"/>
  <c r="BL20" i="1"/>
  <c r="AZ20" i="1"/>
  <c r="AO20" i="1"/>
  <c r="AF20" i="1"/>
  <c r="W20" i="1"/>
  <c r="M20" i="1"/>
  <c r="C20" i="1"/>
  <c r="CD20" i="1" s="1"/>
  <c r="BL19" i="1"/>
  <c r="AZ19" i="1"/>
  <c r="AO19" i="1"/>
  <c r="AF19" i="1"/>
  <c r="W19" i="1"/>
  <c r="CB19" i="1" s="1"/>
  <c r="M19" i="1"/>
  <c r="C19" i="1"/>
  <c r="BL18" i="1"/>
  <c r="AZ18" i="1"/>
  <c r="AO18" i="1"/>
  <c r="AF18" i="1"/>
  <c r="W18" i="1"/>
  <c r="M18" i="1"/>
  <c r="CD18" i="1" s="1"/>
  <c r="C18" i="1"/>
  <c r="BL17" i="1"/>
  <c r="AZ17" i="1"/>
  <c r="AO17" i="1"/>
  <c r="AF17" i="1"/>
  <c r="CA17" i="1" s="1"/>
  <c r="W17" i="1"/>
  <c r="M17" i="1"/>
  <c r="C17" i="1"/>
  <c r="CD16" i="1"/>
  <c r="BL16" i="1"/>
  <c r="AZ16" i="1"/>
  <c r="AO16" i="1"/>
  <c r="AF16" i="1"/>
  <c r="W16" i="1"/>
  <c r="M16" i="1"/>
  <c r="C16" i="1"/>
  <c r="CA15" i="1"/>
  <c r="BL15" i="1"/>
  <c r="AZ15" i="1"/>
  <c r="AO15" i="1"/>
  <c r="AF15" i="1"/>
  <c r="W15" i="1"/>
  <c r="CB15" i="1" s="1"/>
  <c r="M15" i="1"/>
  <c r="C15" i="1"/>
  <c r="CD15" i="1" s="1"/>
  <c r="BY14" i="1"/>
  <c r="BL14" i="1"/>
  <c r="AZ14" i="1"/>
  <c r="AO14" i="1"/>
  <c r="AF14" i="1"/>
  <c r="W14" i="1"/>
  <c r="M14" i="1"/>
  <c r="CC14" i="1" s="1"/>
  <c r="C14" i="1"/>
  <c r="CD14" i="1" s="1"/>
  <c r="CB13" i="1"/>
  <c r="BL13" i="1"/>
  <c r="AZ13" i="1"/>
  <c r="AO13" i="1"/>
  <c r="AF13" i="1"/>
  <c r="CA13" i="1" s="1"/>
  <c r="W13" i="1"/>
  <c r="M13" i="1"/>
  <c r="C13" i="1"/>
  <c r="BL12" i="1"/>
  <c r="AZ12" i="1"/>
  <c r="AO12" i="1"/>
  <c r="AF12" i="1"/>
  <c r="W12" i="1"/>
  <c r="M12" i="1"/>
  <c r="C12" i="1"/>
  <c r="CD12" i="1" s="1"/>
  <c r="BL11" i="1"/>
  <c r="AZ11" i="1"/>
  <c r="AO11" i="1"/>
  <c r="AF11" i="1"/>
  <c r="W11" i="1"/>
  <c r="CB11" i="1" s="1"/>
  <c r="M11" i="1"/>
  <c r="C11" i="1"/>
  <c r="BL10" i="1"/>
  <c r="AZ10" i="1"/>
  <c r="AO10" i="1"/>
  <c r="AF10" i="1"/>
  <c r="W10" i="1"/>
  <c r="M10" i="1"/>
  <c r="CC10" i="1" s="1"/>
  <c r="C10" i="1"/>
  <c r="BL9" i="1"/>
  <c r="AZ9" i="1"/>
  <c r="AO9" i="1"/>
  <c r="AF9" i="1"/>
  <c r="CB9" i="1" s="1"/>
  <c r="W9" i="1"/>
  <c r="CA9" i="1" s="1"/>
  <c r="M9" i="1"/>
  <c r="C9" i="1"/>
  <c r="CD8" i="1"/>
  <c r="BL8" i="1"/>
  <c r="AZ8" i="1"/>
  <c r="AO8" i="1"/>
  <c r="AF8" i="1"/>
  <c r="W8" i="1"/>
  <c r="M8" i="1"/>
  <c r="C8" i="1"/>
  <c r="CA7" i="1"/>
  <c r="BL7" i="1"/>
  <c r="AZ7" i="1"/>
  <c r="AO7" i="1"/>
  <c r="AF7" i="1"/>
  <c r="W7" i="1"/>
  <c r="CB7" i="1" s="1"/>
  <c r="M7" i="1"/>
  <c r="C7" i="1"/>
  <c r="CD7" i="1" s="1"/>
  <c r="BY6" i="1"/>
  <c r="BL6" i="1"/>
  <c r="AZ6" i="1"/>
  <c r="AO6" i="1"/>
  <c r="AF6" i="1"/>
  <c r="W6" i="1"/>
  <c r="M6" i="1"/>
  <c r="CD6" i="1" s="1"/>
  <c r="C6" i="1"/>
  <c r="BL5" i="1"/>
  <c r="AZ5" i="1"/>
  <c r="AO5" i="1"/>
  <c r="AF5" i="1"/>
  <c r="W5" i="1"/>
  <c r="CB5" i="1" s="1"/>
  <c r="M5" i="1"/>
  <c r="C5" i="1"/>
  <c r="CD5" i="1" l="1"/>
  <c r="BZ5" i="1"/>
  <c r="CC5" i="1"/>
  <c r="BY5" i="1"/>
  <c r="CC6" i="1"/>
  <c r="CB8" i="1"/>
  <c r="CA8" i="1"/>
  <c r="BZ8" i="1"/>
  <c r="BY10" i="1"/>
  <c r="CD11" i="1"/>
  <c r="CA11" i="1"/>
  <c r="CB16" i="1"/>
  <c r="CA16" i="1"/>
  <c r="BZ16" i="1"/>
  <c r="CB17" i="1"/>
  <c r="BY18" i="1"/>
  <c r="CD19" i="1"/>
  <c r="CA19" i="1"/>
  <c r="CB24" i="1"/>
  <c r="CA24" i="1"/>
  <c r="BZ24" i="1"/>
  <c r="CB25" i="1"/>
  <c r="BY26" i="1"/>
  <c r="CD27" i="1"/>
  <c r="CA27" i="1"/>
  <c r="CD28" i="1"/>
  <c r="CB12" i="1"/>
  <c r="CA12" i="1"/>
  <c r="BZ12" i="1"/>
  <c r="CC18" i="1"/>
  <c r="CB20" i="1"/>
  <c r="CA20" i="1"/>
  <c r="CA5" i="1"/>
  <c r="CC8" i="1"/>
  <c r="CB10" i="1"/>
  <c r="CA10" i="1"/>
  <c r="BZ10" i="1"/>
  <c r="BY12" i="1"/>
  <c r="CD13" i="1"/>
  <c r="CC16" i="1"/>
  <c r="CB18" i="1"/>
  <c r="CA18" i="1"/>
  <c r="BZ18" i="1"/>
  <c r="BY20" i="1"/>
  <c r="BX20" i="1" s="1"/>
  <c r="CD21" i="1"/>
  <c r="CC24" i="1"/>
  <c r="CB26" i="1"/>
  <c r="CA26" i="1"/>
  <c r="BZ26" i="1"/>
  <c r="BZ20" i="1"/>
  <c r="CC26" i="1"/>
  <c r="CB28" i="1"/>
  <c r="CA28" i="1"/>
  <c r="BX28" i="1" s="1"/>
  <c r="CB6" i="1"/>
  <c r="CB29" i="1" s="1"/>
  <c r="CA6" i="1"/>
  <c r="BZ6" i="1"/>
  <c r="BX6" i="1" s="1"/>
  <c r="BY8" i="1"/>
  <c r="BX8" i="1" s="1"/>
  <c r="CD9" i="1"/>
  <c r="CD10" i="1"/>
  <c r="CC12" i="1"/>
  <c r="CB14" i="1"/>
  <c r="CA14" i="1"/>
  <c r="BZ14" i="1"/>
  <c r="BX14" i="1" s="1"/>
  <c r="BY16" i="1"/>
  <c r="BX16" i="1" s="1"/>
  <c r="CD17" i="1"/>
  <c r="CC20" i="1"/>
  <c r="CB22" i="1"/>
  <c r="CA22" i="1"/>
  <c r="BZ22" i="1"/>
  <c r="BX22" i="1" s="1"/>
  <c r="BY24" i="1"/>
  <c r="CD25" i="1"/>
  <c r="CC28" i="1"/>
  <c r="BY7" i="1"/>
  <c r="CC7" i="1"/>
  <c r="BY9" i="1"/>
  <c r="CC9" i="1"/>
  <c r="BY11" i="1"/>
  <c r="CC11" i="1"/>
  <c r="BY13" i="1"/>
  <c r="BX13" i="1" s="1"/>
  <c r="CC13" i="1"/>
  <c r="BY15" i="1"/>
  <c r="CC15" i="1"/>
  <c r="BY17" i="1"/>
  <c r="BX17" i="1" s="1"/>
  <c r="CC17" i="1"/>
  <c r="BY19" i="1"/>
  <c r="CC19" i="1"/>
  <c r="BY21" i="1"/>
  <c r="BX21" i="1" s="1"/>
  <c r="CC21" i="1"/>
  <c r="BY23" i="1"/>
  <c r="CC23" i="1"/>
  <c r="BY25" i="1"/>
  <c r="BX25" i="1" s="1"/>
  <c r="CC25" i="1"/>
  <c r="BY27" i="1"/>
  <c r="CC27" i="1"/>
  <c r="BZ7" i="1"/>
  <c r="BZ9" i="1"/>
  <c r="BZ11" i="1"/>
  <c r="BZ13" i="1"/>
  <c r="BZ15" i="1"/>
  <c r="BZ17" i="1"/>
  <c r="BZ19" i="1"/>
  <c r="BZ21" i="1"/>
  <c r="BZ23" i="1"/>
  <c r="BZ25" i="1"/>
  <c r="BZ27" i="1"/>
  <c r="BX9" i="1" l="1"/>
  <c r="BX18" i="1"/>
  <c r="BY29" i="1"/>
  <c r="BX5" i="1"/>
  <c r="BX24" i="1"/>
  <c r="BX12" i="1"/>
  <c r="BX26" i="1"/>
  <c r="CC29" i="1"/>
  <c r="BX23" i="1"/>
  <c r="BX19" i="1"/>
  <c r="BX15" i="1"/>
  <c r="BX11" i="1"/>
  <c r="BX7" i="1"/>
  <c r="CA29" i="1"/>
  <c r="BZ29" i="1"/>
  <c r="BX27" i="1"/>
  <c r="BX10" i="1"/>
  <c r="CD29" i="1"/>
</calcChain>
</file>

<file path=xl/sharedStrings.xml><?xml version="1.0" encoding="utf-8"?>
<sst xmlns="http://schemas.openxmlformats.org/spreadsheetml/2006/main" count="777" uniqueCount="83">
  <si>
    <t>Agreement #</t>
  </si>
  <si>
    <t>Neer</t>
  </si>
  <si>
    <t>Case</t>
  </si>
  <si>
    <t>Neer_R1</t>
  </si>
  <si>
    <t>N2</t>
  </si>
  <si>
    <t>Satisfactory_R1</t>
  </si>
  <si>
    <t>Type_R1</t>
  </si>
  <si>
    <t>Group_R1</t>
  </si>
  <si>
    <t>Subgroup_R1</t>
  </si>
  <si>
    <t>Qualifications_R1</t>
  </si>
  <si>
    <t>Modifier1_R1</t>
  </si>
  <si>
    <t>Modifier2_R1</t>
  </si>
  <si>
    <t>Satisfactory2_R1</t>
  </si>
  <si>
    <t>Modifier3_R1</t>
  </si>
  <si>
    <t>Modifier4_R1</t>
  </si>
  <si>
    <t>Neer short</t>
  </si>
  <si>
    <t>AO/OTA</t>
  </si>
  <si>
    <t>AO/OTA short</t>
  </si>
  <si>
    <t>A count</t>
  </si>
  <si>
    <t>B count</t>
  </si>
  <si>
    <t>C count</t>
  </si>
  <si>
    <t>2 count</t>
  </si>
  <si>
    <t>3count</t>
  </si>
  <si>
    <t>4 count</t>
  </si>
  <si>
    <t>Mod/Qual</t>
  </si>
  <si>
    <t>Row Labels</t>
  </si>
  <si>
    <t>Count of Neer</t>
  </si>
  <si>
    <t>Yes</t>
  </si>
  <si>
    <t>B</t>
  </si>
  <si>
    <t>5A</t>
  </si>
  <si>
    <t>V</t>
  </si>
  <si>
    <t>C</t>
  </si>
  <si>
    <t>A</t>
  </si>
  <si>
    <t>No</t>
  </si>
  <si>
    <t>5B</t>
  </si>
  <si>
    <t>X</t>
  </si>
  <si>
    <t>6A</t>
  </si>
  <si>
    <t>3B</t>
  </si>
  <si>
    <t>U</t>
  </si>
  <si>
    <t>6E</t>
  </si>
  <si>
    <t>3A</t>
  </si>
  <si>
    <t>Grand Total</t>
  </si>
  <si>
    <t>N</t>
  </si>
  <si>
    <t>Neer Short</t>
  </si>
  <si>
    <t>Y</t>
  </si>
  <si>
    <t>Count of Neer short</t>
  </si>
  <si>
    <t>P</t>
  </si>
  <si>
    <t>yes</t>
  </si>
  <si>
    <t>Count of AO/OTA</t>
  </si>
  <si>
    <t>Count of AO/OTA short</t>
  </si>
  <si>
    <t>Satisfied with Neer</t>
  </si>
  <si>
    <t>Satisfied with AO/OTA</t>
  </si>
  <si>
    <t>Reviewers</t>
  </si>
  <si>
    <t>Full Neer</t>
  </si>
  <si>
    <t>Clinical Neer</t>
  </si>
  <si>
    <t>Agreement</t>
  </si>
  <si>
    <t>4 or more</t>
  </si>
  <si>
    <t>5 or more</t>
  </si>
  <si>
    <t>6 or more</t>
  </si>
  <si>
    <t>Clinical Neer Kappa</t>
  </si>
  <si>
    <t>Inter-Observer Kappa</t>
  </si>
  <si>
    <t>95%CI:</t>
  </si>
  <si>
    <t>Intra-Observer Kappas</t>
  </si>
  <si>
    <t>Reviewer</t>
  </si>
  <si>
    <t>Kappa</t>
  </si>
  <si>
    <t>-95% CI</t>
  </si>
  <si>
    <t>+95% CI</t>
  </si>
  <si>
    <t>Min</t>
  </si>
  <si>
    <t>Max</t>
  </si>
  <si>
    <t>Median</t>
  </si>
  <si>
    <t>Average</t>
  </si>
  <si>
    <t>STD</t>
  </si>
  <si>
    <t>AO/OTA short (type)</t>
  </si>
  <si>
    <t>* identical to ratdr 1 - need to recheck</t>
  </si>
  <si>
    <t>* group because of missinf type</t>
  </si>
  <si>
    <t>* outliar - need to recheck</t>
  </si>
  <si>
    <t>Reviewer 1</t>
  </si>
  <si>
    <t>Reviewer 2</t>
  </si>
  <si>
    <t>Reviewer 3</t>
  </si>
  <si>
    <t>Reviewer 4</t>
  </si>
  <si>
    <t>Reviewer 5</t>
  </si>
  <si>
    <t>Reviewer 6</t>
  </si>
  <si>
    <t>Reviewer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</si>
</sst>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0">
    <xf numFmtId="0" fontId="0" fillId="0" borderId="0" xfId="0"/>
    <xf numFmtId="0" fontId="2" fillId="0" borderId="2" xfId="0" applyFont="1" applyFill="1" applyBorder="1" applyAlignment="1">
      <alignment horizontal="center"/>
    </xf>
    <xf numFmtId="0" fontId="1" fillId="2" borderId="1" xfId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Fill="1" applyBorder="1"/>
    <xf numFmtId="0" fontId="4" fillId="0" borderId="0" xfId="0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1" fontId="1" fillId="2" borderId="1" xfId="1" applyNumberFormat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/>
    <xf numFmtId="164" fontId="0" fillId="0" borderId="0" xfId="0" applyNumberForma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5" Type="http://schemas.openxmlformats.org/officeDocument/2006/relationships/pivotCacheDefinition" Target="pivotCache/pivotCacheDefinition3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Reviewer Satisfaction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Main!$A$31</c:f>
              <c:strCache>
                <c:ptCount val="1"/>
                <c:pt idx="0">
                  <c:v>Satisfied with Neer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Main!$A$32:$A$38</c:f>
              <c:numCache>
                <c:formatCode>General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24</c:v>
                </c:pt>
                <c:pt idx="3">
                  <c:v>14</c:v>
                </c:pt>
                <c:pt idx="4">
                  <c:v>15</c:v>
                </c:pt>
                <c:pt idx="5">
                  <c:v>22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D-114E-836B-D9AFC911FB3B}"/>
            </c:ext>
          </c:extLst>
        </c:ser>
        <c:ser>
          <c:idx val="1"/>
          <c:order val="1"/>
          <c:tx>
            <c:strRef>
              <c:f>Main!$B$31</c:f>
              <c:strCache>
                <c:ptCount val="1"/>
                <c:pt idx="0">
                  <c:v>Satisfied with AO/OTA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Main!$B$32:$B$38</c:f>
              <c:numCache>
                <c:formatCode>General</c:formatCode>
                <c:ptCount val="7"/>
                <c:pt idx="0">
                  <c:v>24</c:v>
                </c:pt>
                <c:pt idx="1">
                  <c:v>19</c:v>
                </c:pt>
                <c:pt idx="2">
                  <c:v>24</c:v>
                </c:pt>
                <c:pt idx="3">
                  <c:v>22</c:v>
                </c:pt>
                <c:pt idx="4">
                  <c:v>24</c:v>
                </c:pt>
                <c:pt idx="5">
                  <c:v>24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D-114E-836B-D9AFC911F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9726127"/>
        <c:axId val="1498911135"/>
      </c:barChart>
      <c:catAx>
        <c:axId val="14397261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911135"/>
        <c:crosses val="autoZero"/>
        <c:auto val="1"/>
        <c:lblAlgn val="ctr"/>
        <c:lblOffset val="100"/>
        <c:noMultiLvlLbl val="0"/>
      </c:catAx>
      <c:valAx>
        <c:axId val="1498911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9726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Full</a:t>
            </a:r>
            <a:r>
              <a:rPr lang="en-US" baseline="0"/>
              <a:t> Near - </a:t>
            </a:r>
            <a:r>
              <a:rPr lang="en-US"/>
              <a:t>Agreement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</c:strLit>
          </c:cat>
          <c:val>
            <c:numLit>
              <c:formatCode>General</c:formatCode>
              <c:ptCount val="6"/>
              <c:pt idx="0">
                <c:v>5</c:v>
              </c:pt>
              <c:pt idx="1">
                <c:v>5</c:v>
              </c:pt>
              <c:pt idx="2">
                <c:v>3</c:v>
              </c:pt>
              <c:pt idx="3">
                <c:v>4</c:v>
              </c:pt>
              <c:pt idx="4">
                <c:v>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32B-E747-922D-AFD002374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-12"/>
        <c:axId val="365349679"/>
        <c:axId val="419688207"/>
      </c:barChart>
      <c:catAx>
        <c:axId val="365349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88207"/>
        <c:crosses val="autoZero"/>
        <c:auto val="1"/>
        <c:lblAlgn val="ctr"/>
        <c:lblOffset val="100"/>
        <c:noMultiLvlLbl val="0"/>
      </c:catAx>
      <c:valAx>
        <c:axId val="41968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349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Clinical</a:t>
            </a:r>
            <a:r>
              <a:rPr lang="en-US" baseline="0"/>
              <a:t> Neer - Agreement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2</c:v>
              </c:pt>
              <c:pt idx="1">
                <c:v>3</c:v>
              </c:pt>
              <c:pt idx="2">
                <c:v>4</c:v>
              </c:pt>
              <c:pt idx="3">
                <c:v>5</c:v>
              </c:pt>
              <c:pt idx="4">
                <c:v>6</c:v>
              </c:pt>
              <c:pt idx="5">
                <c:v>7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4</c:v>
              </c:pt>
              <c:pt idx="2">
                <c:v>6</c:v>
              </c:pt>
              <c:pt idx="3">
                <c:v>2</c:v>
              </c:pt>
              <c:pt idx="4">
                <c:v>9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3BB-1D4D-AF81-894410B14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27"/>
        <c:axId val="360748415"/>
        <c:axId val="426341423"/>
      </c:barChart>
      <c:catAx>
        <c:axId val="36074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41423"/>
        <c:crosses val="autoZero"/>
        <c:auto val="1"/>
        <c:lblAlgn val="ctr"/>
        <c:lblOffset val="100"/>
        <c:noMultiLvlLbl val="0"/>
      </c:catAx>
      <c:valAx>
        <c:axId val="42634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748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Neer</a:t>
            </a:r>
            <a:r>
              <a:rPr lang="en-US" baseline="0"/>
              <a:t> classification agreement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Main!$CG$49</c:f>
              <c:strCache>
                <c:ptCount val="1"/>
                <c:pt idx="0">
                  <c:v>Full Neer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Main!$CF$50:$CF$56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Main!$CG$50:$CG$56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9-2E42-BB85-9A0972027B96}"/>
            </c:ext>
          </c:extLst>
        </c:ser>
        <c:ser>
          <c:idx val="2"/>
          <c:order val="1"/>
          <c:tx>
            <c:strRef>
              <c:f>Main!$CH$49</c:f>
              <c:strCache>
                <c:ptCount val="1"/>
                <c:pt idx="0">
                  <c:v>Clinical Neer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Main!$CF$50:$CF$56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Main!$CH$50:$CH$56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29-2E42-BB85-9A0972027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-27"/>
        <c:axId val="419643391"/>
        <c:axId val="423369759"/>
      </c:barChart>
      <c:catAx>
        <c:axId val="419643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369759"/>
        <c:crosses val="autoZero"/>
        <c:auto val="1"/>
        <c:lblAlgn val="ctr"/>
        <c:lblOffset val="100"/>
        <c:noMultiLvlLbl val="0"/>
      </c:catAx>
      <c:valAx>
        <c:axId val="42336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43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Main!$CI$49</c:f>
              <c:strCache>
                <c:ptCount val="1"/>
                <c:pt idx="0">
                  <c:v>AO/OTA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Main!$CI$50:$CI$56</c:f>
              <c:numCache>
                <c:formatCode>General</c:formatCode>
                <c:ptCount val="7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7-044A-9D96-08081C9D2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40"/>
        <c:axId val="423347119"/>
        <c:axId val="467783855"/>
      </c:barChart>
      <c:catAx>
        <c:axId val="4233471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83855"/>
        <c:crosses val="autoZero"/>
        <c:auto val="1"/>
        <c:lblAlgn val="ctr"/>
        <c:lblOffset val="100"/>
        <c:noMultiLvlLbl val="0"/>
      </c:catAx>
      <c:valAx>
        <c:axId val="467783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347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Main!$CJ$49</c:f>
              <c:strCache>
                <c:ptCount val="1"/>
                <c:pt idx="0">
                  <c:v>AO/OTA short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Main!$CJ$50:$CJ$56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1-4E49-B279-74548F1A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40"/>
        <c:axId val="423347119"/>
        <c:axId val="467783855"/>
      </c:barChart>
      <c:catAx>
        <c:axId val="42334711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83855"/>
        <c:crosses val="autoZero"/>
        <c:auto val="1"/>
        <c:lblAlgn val="ctr"/>
        <c:lblOffset val="100"/>
        <c:noMultiLvlLbl val="0"/>
      </c:catAx>
      <c:valAx>
        <c:axId val="467783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347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AO/OTA</a:t>
            </a:r>
            <a:r>
              <a:rPr lang="en-US" baseline="0"/>
              <a:t> classification agreement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Main!$CI$49</c:f>
              <c:strCache>
                <c:ptCount val="1"/>
                <c:pt idx="0">
                  <c:v>AO/OTA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Main!$CI$50:$CI$56</c:f>
              <c:numCache>
                <c:formatCode>General</c:formatCode>
                <c:ptCount val="7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A-1C40-AFE6-4700EB8465FD}"/>
            </c:ext>
          </c:extLst>
        </c:ser>
        <c:ser>
          <c:idx val="1"/>
          <c:order val="1"/>
          <c:tx>
            <c:strRef>
              <c:f>Main!$CJ$49</c:f>
              <c:strCache>
                <c:ptCount val="1"/>
                <c:pt idx="0">
                  <c:v>AO/OTA short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Main!$CJ$50:$CJ$56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A-1C40-AFE6-4700EB846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-27"/>
        <c:axId val="421652175"/>
        <c:axId val="467002767"/>
      </c:barChart>
      <c:catAx>
        <c:axId val="4216521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02767"/>
        <c:crosses val="autoZero"/>
        <c:auto val="1"/>
        <c:lblAlgn val="ctr"/>
        <c:lblOffset val="100"/>
        <c:noMultiLvlLbl val="0"/>
      </c:catAx>
      <c:valAx>
        <c:axId val="467002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652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Reviewer Agreement</a:t>
            </a:r>
            <a:r>
              <a:rPr lang="en-US" baseline="0"/>
              <a:t> on Classifications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Main!$CG$49</c:f>
              <c:strCache>
                <c:ptCount val="1"/>
                <c:pt idx="0">
                  <c:v>Full Neer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Main!$CG$50:$CG$56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0-BD48-87EB-D885FF40A5A5}"/>
            </c:ext>
          </c:extLst>
        </c:ser>
        <c:ser>
          <c:idx val="1"/>
          <c:order val="1"/>
          <c:tx>
            <c:strRef>
              <c:f>Main!$CH$49</c:f>
              <c:strCache>
                <c:ptCount val="1"/>
                <c:pt idx="0">
                  <c:v>Clinical Neer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Main!$CH$50:$CH$56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0-BD48-87EB-D885FF40A5A5}"/>
            </c:ext>
          </c:extLst>
        </c:ser>
        <c:ser>
          <c:idx val="2"/>
          <c:order val="2"/>
          <c:tx>
            <c:strRef>
              <c:f>Main!$CI$49</c:f>
              <c:strCache>
                <c:ptCount val="1"/>
                <c:pt idx="0">
                  <c:v>AO/OTA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Main!$CI$50:$CI$56</c:f>
              <c:numCache>
                <c:formatCode>General</c:formatCode>
                <c:ptCount val="7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80-BD48-87EB-D885FF40A5A5}"/>
            </c:ext>
          </c:extLst>
        </c:ser>
        <c:ser>
          <c:idx val="3"/>
          <c:order val="3"/>
          <c:tx>
            <c:strRef>
              <c:f>Main!$CJ$49</c:f>
              <c:strCache>
                <c:ptCount val="1"/>
                <c:pt idx="0">
                  <c:v>AO/OTA short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Main!$CJ$50:$CJ$56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0-BD48-87EB-D885FF40A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718591"/>
        <c:axId val="467879087"/>
      </c:barChart>
      <c:catAx>
        <c:axId val="46771859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879087"/>
        <c:crosses val="autoZero"/>
        <c:auto val="1"/>
        <c:lblAlgn val="ctr"/>
        <c:lblOffset val="100"/>
        <c:noMultiLvlLbl val="0"/>
      </c:catAx>
      <c:valAx>
        <c:axId val="46787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7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Reviewer Agreement on</a:t>
            </a:r>
            <a:r>
              <a:rPr lang="en-US" baseline="0"/>
              <a:t> Classifications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Main!$CG$60</c:f>
              <c:strCache>
                <c:ptCount val="1"/>
                <c:pt idx="0">
                  <c:v>Full Neer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Main!$CF$61:$CF$63</c:f>
              <c:strCache>
                <c:ptCount val="3"/>
                <c:pt idx="0">
                  <c:v>4 or more</c:v>
                </c:pt>
                <c:pt idx="1">
                  <c:v>5 or more</c:v>
                </c:pt>
                <c:pt idx="2">
                  <c:v>6 or more</c:v>
                </c:pt>
              </c:strCache>
            </c:strRef>
          </c:cat>
          <c:val>
            <c:numRef>
              <c:f>Main!$CG$61:$CG$63</c:f>
              <c:numCache>
                <c:formatCode>General</c:formatCode>
                <c:ptCount val="3"/>
                <c:pt idx="0">
                  <c:v>14</c:v>
                </c:pt>
                <c:pt idx="1">
                  <c:v>11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1-4E4A-B7C8-9C0326AE57C4}"/>
            </c:ext>
          </c:extLst>
        </c:ser>
        <c:ser>
          <c:idx val="1"/>
          <c:order val="1"/>
          <c:tx>
            <c:strRef>
              <c:f>Main!$CH$60</c:f>
              <c:strCache>
                <c:ptCount val="1"/>
                <c:pt idx="0">
                  <c:v>Clinical Neer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Main!$CF$61:$CF$63</c:f>
              <c:strCache>
                <c:ptCount val="3"/>
                <c:pt idx="0">
                  <c:v>4 or more</c:v>
                </c:pt>
                <c:pt idx="1">
                  <c:v>5 or more</c:v>
                </c:pt>
                <c:pt idx="2">
                  <c:v>6 or more</c:v>
                </c:pt>
              </c:strCache>
            </c:strRef>
          </c:cat>
          <c:val>
            <c:numRef>
              <c:f>Main!$CH$61:$CH$63</c:f>
              <c:numCache>
                <c:formatCode>General</c:formatCode>
                <c:ptCount val="3"/>
                <c:pt idx="0">
                  <c:v>19</c:v>
                </c:pt>
                <c:pt idx="1">
                  <c:v>13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1-4E4A-B7C8-9C0326AE57C4}"/>
            </c:ext>
          </c:extLst>
        </c:ser>
        <c:ser>
          <c:idx val="2"/>
          <c:order val="2"/>
          <c:tx>
            <c:strRef>
              <c:f>Main!$CI$60</c:f>
              <c:strCache>
                <c:ptCount val="1"/>
                <c:pt idx="0">
                  <c:v>AO/OTA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Main!$CF$61:$CF$63</c:f>
              <c:strCache>
                <c:ptCount val="3"/>
                <c:pt idx="0">
                  <c:v>4 or more</c:v>
                </c:pt>
                <c:pt idx="1">
                  <c:v>5 or more</c:v>
                </c:pt>
                <c:pt idx="2">
                  <c:v>6 or more</c:v>
                </c:pt>
              </c:strCache>
            </c:strRef>
          </c:cat>
          <c:val>
            <c:numRef>
              <c:f>Main!$CI$61:$CI$63</c:f>
              <c:numCache>
                <c:formatCode>General</c:formatCode>
                <c:ptCount val="3"/>
                <c:pt idx="0">
                  <c:v>13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81-4E4A-B7C8-9C0326AE57C4}"/>
            </c:ext>
          </c:extLst>
        </c:ser>
        <c:ser>
          <c:idx val="3"/>
          <c:order val="3"/>
          <c:tx>
            <c:strRef>
              <c:f>Main!$CJ$60</c:f>
              <c:strCache>
                <c:ptCount val="1"/>
                <c:pt idx="0">
                  <c:v>AO/OTA short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Main!$CF$61:$CF$63</c:f>
              <c:strCache>
                <c:ptCount val="3"/>
                <c:pt idx="0">
                  <c:v>4 or more</c:v>
                </c:pt>
                <c:pt idx="1">
                  <c:v>5 or more</c:v>
                </c:pt>
                <c:pt idx="2">
                  <c:v>6 or more</c:v>
                </c:pt>
              </c:strCache>
            </c:strRef>
          </c:cat>
          <c:val>
            <c:numRef>
              <c:f>Main!$CJ$61:$CJ$63</c:f>
              <c:numCache>
                <c:formatCode>General</c:formatCode>
                <c:ptCount val="3"/>
                <c:pt idx="0">
                  <c:v>21</c:v>
                </c:pt>
                <c:pt idx="1">
                  <c:v>16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81-4E4A-B7C8-9C0326AE5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071551"/>
        <c:axId val="420760511"/>
      </c:barChart>
      <c:catAx>
        <c:axId val="422071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760511"/>
        <c:crosses val="autoZero"/>
        <c:auto val="1"/>
        <c:lblAlgn val="ctr"/>
        <c:lblOffset val="100"/>
        <c:noMultiLvlLbl val="0"/>
      </c:catAx>
      <c:valAx>
        <c:axId val="42076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071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</cx:chartData>
  <cx:chart>
    <cx:title pos="t" align="ctr" overlay="0">
      <cx:tx>
        <cx:txData>
          <cx:v>Reviewer Satisfaction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Reviewer Satisfaction</a:t>
          </a:r>
        </a:p>
      </cx:txPr>
    </cx:title>
    <cx:plotArea>
      <cx:plotAreaRegion>
        <cx:series layoutId="boxWhisker" uniqueId="{68092FAF-674B-BB49-87C3-3B53B65E86D2}" formatIdx="0">
          <cx:tx>
            <cx:txData>
              <cx:f>_xlchart.v1.0</cx:f>
              <cx:v>Satisfied with Neer</cx:v>
            </cx:txData>
          </cx:tx>
          <cx:dataId val="0"/>
          <cx:layoutPr>
            <cx:visibility meanLine="1" meanMarker="1"/>
            <cx:statistics quartileMethod="exclusive"/>
          </cx:layoutPr>
        </cx:series>
        <cx:series layoutId="boxWhisker" uniqueId="{FDC0953E-DDE0-5D48-A06C-9B9BAF299AA9}" formatIdx="1">
          <cx:tx>
            <cx:txData>
              <cx:f>_xlchart.v1.2</cx:f>
              <cx:v>Satisfied with AO/OTA</cx:v>
            </cx:txData>
          </cx:tx>
          <cx:dataId val="1"/>
          <cx:layoutPr>
            <cx:visibility meanLine="1" meanMarker="1"/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7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microsoft.com/office/2014/relationships/chartEx" Target="../charts/chartEx1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</xdr:colOff>
      <xdr:row>29</xdr:row>
      <xdr:rowOff>184150</xdr:rowOff>
    </xdr:from>
    <xdr:to>
      <xdr:col>30</xdr:col>
      <xdr:colOff>107950</xdr:colOff>
      <xdr:row>44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25DBB9-9926-A04B-BE01-CC877F462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12700</xdr:colOff>
      <xdr:row>30</xdr:row>
      <xdr:rowOff>0</xdr:rowOff>
    </xdr:from>
    <xdr:to>
      <xdr:col>54</xdr:col>
      <xdr:colOff>101600</xdr:colOff>
      <xdr:row>44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633ABA3F-BBFC-154B-8E71-1C409B36F9D4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04200" y="6045200"/>
              <a:ext cx="5080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55</xdr:col>
      <xdr:colOff>120650</xdr:colOff>
      <xdr:row>30</xdr:row>
      <xdr:rowOff>57150</xdr:rowOff>
    </xdr:from>
    <xdr:to>
      <xdr:col>73</xdr:col>
      <xdr:colOff>184150</xdr:colOff>
      <xdr:row>44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93C986-B8AE-044A-9958-504FBFAFE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55</xdr:col>
      <xdr:colOff>120650</xdr:colOff>
      <xdr:row>45</xdr:row>
      <xdr:rowOff>184150</xdr:rowOff>
    </xdr:from>
    <xdr:to>
      <xdr:col>72</xdr:col>
      <xdr:colOff>647700</xdr:colOff>
      <xdr:row>60</xdr:row>
      <xdr:rowOff>69850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A3B76AF-B155-A642-8472-294C04CAD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55</xdr:col>
      <xdr:colOff>82550</xdr:colOff>
      <xdr:row>61</xdr:row>
      <xdr:rowOff>133350</xdr:rowOff>
    </xdr:from>
    <xdr:to>
      <xdr:col>73</xdr:col>
      <xdr:colOff>266700</xdr:colOff>
      <xdr:row>76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8E8A3F-6024-8B4A-BFC2-78086817A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73</xdr:col>
      <xdr:colOff>482600</xdr:colOff>
      <xdr:row>30</xdr:row>
      <xdr:rowOff>95250</xdr:rowOff>
    </xdr:from>
    <xdr:to>
      <xdr:col>82</xdr:col>
      <xdr:colOff>101600</xdr:colOff>
      <xdr:row>44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3E6716C-8C1F-3145-9EE4-DA1846520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482600</xdr:colOff>
      <xdr:row>46</xdr:row>
      <xdr:rowOff>50800</xdr:rowOff>
    </xdr:from>
    <xdr:to>
      <xdr:col>82</xdr:col>
      <xdr:colOff>101600</xdr:colOff>
      <xdr:row>60</xdr:row>
      <xdr:rowOff>127000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C10A61C-B09B-E84B-AF6D-F4FC07FE3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73</xdr:col>
      <xdr:colOff>539750</xdr:colOff>
      <xdr:row>61</xdr:row>
      <xdr:rowOff>95250</xdr:rowOff>
    </xdr:from>
    <xdr:to>
      <xdr:col>82</xdr:col>
      <xdr:colOff>158750</xdr:colOff>
      <xdr:row>75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A208794-0969-C846-B94A-9F74DFCA2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73</xdr:col>
      <xdr:colOff>463550</xdr:colOff>
      <xdr:row>77</xdr:row>
      <xdr:rowOff>31750</xdr:rowOff>
    </xdr:from>
    <xdr:to>
      <xdr:col>82</xdr:col>
      <xdr:colOff>82550</xdr:colOff>
      <xdr:row>91</xdr:row>
      <xdr:rowOff>107950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438926D-4ACF-7448-949E-B6AE568D2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55</xdr:col>
      <xdr:colOff>120650</xdr:colOff>
      <xdr:row>77</xdr:row>
      <xdr:rowOff>82550</xdr:rowOff>
    </xdr:from>
    <xdr:to>
      <xdr:col>73</xdr:col>
      <xdr:colOff>184150</xdr:colOff>
      <xdr:row>91</xdr:row>
      <xdr:rowOff>158750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510139C-32D6-3F42-9398-60B336BC9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ximal%20Humerus%20combined%20data_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racek"/>
      <sheetName val="Soles"/>
      <sheetName val="Nguyen"/>
      <sheetName val="Dumpe"/>
      <sheetName val="Meinberg"/>
      <sheetName val="Kellam"/>
      <sheetName val="Karam"/>
    </sheetNames>
    <sheetDataSet>
      <sheetData sheetId="0">
        <row r="31">
          <cell r="A31" t="str">
            <v>Satisfied with Neer</v>
          </cell>
          <cell r="B31" t="str">
            <v>Satisfied with AO/OTA</v>
          </cell>
        </row>
        <row r="32">
          <cell r="A32">
            <v>10</v>
          </cell>
          <cell r="B32">
            <v>24</v>
          </cell>
        </row>
        <row r="33">
          <cell r="A33">
            <v>2</v>
          </cell>
          <cell r="B33">
            <v>19</v>
          </cell>
        </row>
        <row r="34">
          <cell r="A34">
            <v>24</v>
          </cell>
          <cell r="B34">
            <v>24</v>
          </cell>
        </row>
        <row r="35">
          <cell r="A35">
            <v>14</v>
          </cell>
          <cell r="B35">
            <v>22</v>
          </cell>
        </row>
        <row r="36">
          <cell r="A36">
            <v>15</v>
          </cell>
          <cell r="B36">
            <v>24</v>
          </cell>
        </row>
        <row r="37">
          <cell r="A37">
            <v>22</v>
          </cell>
          <cell r="B37">
            <v>24</v>
          </cell>
        </row>
        <row r="38">
          <cell r="A38">
            <v>5</v>
          </cell>
          <cell r="B38">
            <v>19</v>
          </cell>
        </row>
        <row r="49">
          <cell r="CG49" t="str">
            <v>Full Neer</v>
          </cell>
          <cell r="CH49" t="str">
            <v>Clinical Neer</v>
          </cell>
          <cell r="CI49" t="str">
            <v>AO/OTA</v>
          </cell>
          <cell r="CJ49" t="str">
            <v>AO/OTA short</v>
          </cell>
        </row>
        <row r="50">
          <cell r="CF50">
            <v>1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</row>
        <row r="51">
          <cell r="CF51">
            <v>2</v>
          </cell>
          <cell r="CG51">
            <v>5</v>
          </cell>
          <cell r="CH51">
            <v>1</v>
          </cell>
          <cell r="CI51">
            <v>7</v>
          </cell>
          <cell r="CJ51">
            <v>0</v>
          </cell>
        </row>
        <row r="52">
          <cell r="CF52">
            <v>3</v>
          </cell>
          <cell r="CG52">
            <v>5</v>
          </cell>
          <cell r="CH52">
            <v>4</v>
          </cell>
          <cell r="CI52">
            <v>4</v>
          </cell>
          <cell r="CJ52">
            <v>3</v>
          </cell>
        </row>
        <row r="53">
          <cell r="CF53">
            <v>4</v>
          </cell>
          <cell r="CG53">
            <v>3</v>
          </cell>
          <cell r="CH53">
            <v>6</v>
          </cell>
          <cell r="CI53">
            <v>6</v>
          </cell>
          <cell r="CJ53">
            <v>5</v>
          </cell>
        </row>
        <row r="54">
          <cell r="CF54">
            <v>5</v>
          </cell>
          <cell r="CG54">
            <v>4</v>
          </cell>
          <cell r="CH54">
            <v>2</v>
          </cell>
          <cell r="CI54">
            <v>2</v>
          </cell>
          <cell r="CJ54">
            <v>7</v>
          </cell>
        </row>
        <row r="55">
          <cell r="CF55">
            <v>6</v>
          </cell>
          <cell r="CG55">
            <v>6</v>
          </cell>
          <cell r="CH55">
            <v>9</v>
          </cell>
          <cell r="CI55">
            <v>5</v>
          </cell>
          <cell r="CJ55">
            <v>5</v>
          </cell>
        </row>
        <row r="56">
          <cell r="CF56">
            <v>7</v>
          </cell>
          <cell r="CG56">
            <v>1</v>
          </cell>
          <cell r="CH56">
            <v>2</v>
          </cell>
          <cell r="CI56">
            <v>0</v>
          </cell>
          <cell r="CJ56">
            <v>4</v>
          </cell>
        </row>
        <row r="60">
          <cell r="CG60" t="str">
            <v>Full Neer</v>
          </cell>
          <cell r="CH60" t="str">
            <v>Clinical Neer</v>
          </cell>
          <cell r="CI60" t="str">
            <v>AO/OTA</v>
          </cell>
          <cell r="CJ60" t="str">
            <v>AO/OTA short</v>
          </cell>
        </row>
        <row r="61">
          <cell r="CF61" t="str">
            <v>4 or more</v>
          </cell>
          <cell r="CG61">
            <v>14</v>
          </cell>
          <cell r="CH61">
            <v>19</v>
          </cell>
          <cell r="CI61">
            <v>13</v>
          </cell>
          <cell r="CJ61">
            <v>21</v>
          </cell>
        </row>
        <row r="62">
          <cell r="CF62" t="str">
            <v>5 or more</v>
          </cell>
          <cell r="CG62">
            <v>11</v>
          </cell>
          <cell r="CH62">
            <v>13</v>
          </cell>
          <cell r="CI62">
            <v>7</v>
          </cell>
          <cell r="CJ62">
            <v>16</v>
          </cell>
        </row>
        <row r="63">
          <cell r="CF63" t="str">
            <v>6 or more</v>
          </cell>
          <cell r="CG63">
            <v>7</v>
          </cell>
          <cell r="CH63">
            <v>11</v>
          </cell>
          <cell r="CI63">
            <v>5</v>
          </cell>
          <cell r="CJ63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Proximal%20Humerus%20combined%20data_Master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Proximal%20Humerus%20combined%20data_Master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Proximal%20Humerus%20combined%20data_Master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Proximal%20Humerus%20combined%20data_Master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mor, Meir" refreshedDate="44089.646768865743" createdVersion="6" refreshedVersion="6" minRefreshableVersion="3" recordCount="24" xr:uid="{B2953576-91CB-D54E-9C9B-1BF48587D1E5}">
  <cacheSource type="worksheet">
    <worksheetSource ref="BV4:BV28" sheet="Main" r:id="rId2"/>
  </cacheSource>
  <cacheFields count="1">
    <cacheField name="Neer short" numFmtId="0">
      <sharedItems containsSemiMixedTypes="0" containsString="0" containsNumber="1" containsInteger="1" minValue="2" maxValue="7" count="6">
        <n v="3"/>
        <n v="4"/>
        <n v="6"/>
        <n v="5"/>
        <n v="2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mor, Meir" refreshedDate="44089.643603009259" createdVersion="6" refreshedVersion="6" minRefreshableVersion="3" recordCount="24" xr:uid="{D813CA3A-2E73-E343-B830-45527FFA2455}">
  <cacheSource type="worksheet">
    <worksheetSource ref="BU4:BU28" sheet="Main" r:id="rId2"/>
  </cacheSource>
  <cacheFields count="1">
    <cacheField name="Neer" numFmtId="0">
      <sharedItems containsSemiMixedTypes="0" containsString="0" containsNumber="1" containsInteger="1" minValue="2" maxValue="7" count="6">
        <n v="2"/>
        <n v="3"/>
        <n v="6"/>
        <n v="4"/>
        <n v="5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mor, Meir" refreshedDate="44089.687994097221" createdVersion="6" refreshedVersion="6" minRefreshableVersion="3" recordCount="24" xr:uid="{93C300FC-D8C3-AE41-A41E-8622FCC83319}">
  <cacheSource type="worksheet">
    <worksheetSource ref="BX4:BX28" sheet="Main" r:id="rId2"/>
  </cacheSource>
  <cacheFields count="1">
    <cacheField name="AO/OTA short" numFmtId="0">
      <sharedItems containsSemiMixedTypes="0" containsString="0" containsNumber="1" containsInteger="1" minValue="3" maxValue="7" count="5">
        <n v="4"/>
        <n v="5"/>
        <n v="6"/>
        <n v="3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mor, Meir" refreshedDate="44089.686346643517" createdVersion="6" refreshedVersion="6" minRefreshableVersion="3" recordCount="24" xr:uid="{9CB14D01-59F5-2249-B129-7C05A838FBB2}">
  <cacheSource type="worksheet">
    <worksheetSource ref="BW4:BW28" sheet="Main" r:id="rId2"/>
  </cacheSource>
  <cacheFields count="1">
    <cacheField name="AO/OTA" numFmtId="0">
      <sharedItems containsSemiMixedTypes="0" containsString="0" containsNumber="1" containsInteger="1" minValue="2" maxValue="6" count="5">
        <n v="4"/>
        <n v="2"/>
        <n v="6"/>
        <n v="3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</r>
  <r>
    <x v="1"/>
  </r>
  <r>
    <x v="2"/>
  </r>
  <r>
    <x v="2"/>
  </r>
  <r>
    <x v="2"/>
  </r>
  <r>
    <x v="2"/>
  </r>
  <r>
    <x v="1"/>
  </r>
  <r>
    <x v="1"/>
  </r>
  <r>
    <x v="3"/>
  </r>
  <r>
    <x v="0"/>
  </r>
  <r>
    <x v="0"/>
  </r>
  <r>
    <x v="1"/>
  </r>
  <r>
    <x v="0"/>
  </r>
  <r>
    <x v="2"/>
  </r>
  <r>
    <x v="2"/>
  </r>
  <r>
    <x v="2"/>
  </r>
  <r>
    <x v="4"/>
  </r>
  <r>
    <x v="5"/>
  </r>
  <r>
    <x v="1"/>
  </r>
  <r>
    <x v="5"/>
  </r>
  <r>
    <x v="1"/>
  </r>
  <r>
    <x v="2"/>
  </r>
  <r>
    <x v="3"/>
  </r>
  <r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</r>
  <r>
    <x v="1"/>
  </r>
  <r>
    <x v="2"/>
  </r>
  <r>
    <x v="3"/>
  </r>
  <r>
    <x v="2"/>
  </r>
  <r>
    <x v="3"/>
  </r>
  <r>
    <x v="0"/>
  </r>
  <r>
    <x v="3"/>
  </r>
  <r>
    <x v="4"/>
  </r>
  <r>
    <x v="0"/>
  </r>
  <r>
    <x v="1"/>
  </r>
  <r>
    <x v="1"/>
  </r>
  <r>
    <x v="1"/>
  </r>
  <r>
    <x v="2"/>
  </r>
  <r>
    <x v="2"/>
  </r>
  <r>
    <x v="2"/>
  </r>
  <r>
    <x v="0"/>
  </r>
  <r>
    <x v="2"/>
  </r>
  <r>
    <x v="0"/>
  </r>
  <r>
    <x v="5"/>
  </r>
  <r>
    <x v="1"/>
  </r>
  <r>
    <x v="4"/>
  </r>
  <r>
    <x v="4"/>
  </r>
  <r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</r>
  <r>
    <x v="0"/>
  </r>
  <r>
    <x v="1"/>
  </r>
  <r>
    <x v="1"/>
  </r>
  <r>
    <x v="2"/>
  </r>
  <r>
    <x v="1"/>
  </r>
  <r>
    <x v="3"/>
  </r>
  <r>
    <x v="3"/>
  </r>
  <r>
    <x v="1"/>
  </r>
  <r>
    <x v="3"/>
  </r>
  <r>
    <x v="1"/>
  </r>
  <r>
    <x v="2"/>
  </r>
  <r>
    <x v="4"/>
  </r>
  <r>
    <x v="2"/>
  </r>
  <r>
    <x v="2"/>
  </r>
  <r>
    <x v="4"/>
  </r>
  <r>
    <x v="0"/>
  </r>
  <r>
    <x v="4"/>
  </r>
  <r>
    <x v="1"/>
  </r>
  <r>
    <x v="4"/>
  </r>
  <r>
    <x v="0"/>
  </r>
  <r>
    <x v="1"/>
  </r>
  <r>
    <x v="0"/>
  </r>
  <r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</r>
  <r>
    <x v="1"/>
  </r>
  <r>
    <x v="0"/>
  </r>
  <r>
    <x v="0"/>
  </r>
  <r>
    <x v="2"/>
  </r>
  <r>
    <x v="1"/>
  </r>
  <r>
    <x v="1"/>
  </r>
  <r>
    <x v="1"/>
  </r>
  <r>
    <x v="3"/>
  </r>
  <r>
    <x v="1"/>
  </r>
  <r>
    <x v="1"/>
  </r>
  <r>
    <x v="2"/>
  </r>
  <r>
    <x v="0"/>
  </r>
  <r>
    <x v="2"/>
  </r>
  <r>
    <x v="2"/>
  </r>
  <r>
    <x v="3"/>
  </r>
  <r>
    <x v="0"/>
  </r>
  <r>
    <x v="3"/>
  </r>
  <r>
    <x v="3"/>
  </r>
  <r>
    <x v="4"/>
  </r>
  <r>
    <x v="1"/>
  </r>
  <r>
    <x v="4"/>
  </r>
  <r>
    <x v="0"/>
  </r>
  <r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C228B3-96CB-EC42-9E7C-37E590934630}" name="PivotTable6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CF22:CG28" firstHeaderRow="1" firstDataRow="1" firstDataCol="1"/>
  <pivotFields count="1">
    <pivotField axis="axisRow" dataField="1" showAll="0">
      <items count="6">
        <item x="1"/>
        <item x="3"/>
        <item x="0"/>
        <item x="4"/>
        <item x="2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AO/OT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62C32A-8699-AA48-9E59-B62A6427F1F5}" name="PivotTable7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CF30:CG36" firstHeaderRow="1" firstDataRow="1" firstDataCol="1"/>
  <pivotFields count="1">
    <pivotField axis="axisRow" dataField="1" showAll="0">
      <items count="6">
        <item x="3"/>
        <item x="0"/>
        <item x="1"/>
        <item x="2"/>
        <item x="4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AO/OTA short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5F1F7D-626C-6842-8CFD-D4141E7E8148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CF4:CG11" firstHeaderRow="1" firstDataRow="1" firstDataCol="1"/>
  <pivotFields count="1">
    <pivotField axis="axisRow" dataField="1" showAll="0">
      <items count="7">
        <item x="0"/>
        <item x="1"/>
        <item x="3"/>
        <item x="4"/>
        <item x="2"/>
        <item x="5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Neer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C2E63E-D76C-6F45-BBB3-188928DE8752}" name="PivotTable5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CF13:CG20" firstHeaderRow="1" firstDataRow="1" firstDataCol="1"/>
  <pivotFields count="1">
    <pivotField axis="axisRow" dataField="1" showAll="0">
      <items count="7">
        <item x="4"/>
        <item x="0"/>
        <item x="1"/>
        <item x="3"/>
        <item x="2"/>
        <item x="5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ount of Neer short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7FF8C-EE69-C941-8248-D1CC3E250FC3}">
  <dimension ref="A3:CJ117"/>
  <sheetViews>
    <sheetView tabSelected="1" workbookViewId="0">
      <selection activeCell="BK4" sqref="BK4"/>
    </sheetView>
  </sheetViews>
  <sheetFormatPr baseColWidth="10" defaultRowHeight="15" x14ac:dyDescent="0.2"/>
  <cols>
    <col min="1" max="1" width="3.33203125" customWidth="1"/>
    <col min="2" max="3" width="3.5" customWidth="1"/>
    <col min="4" max="4" width="4.1640625" customWidth="1"/>
    <col min="5" max="5" width="2.5" customWidth="1"/>
    <col min="6" max="6" width="2.83203125" customWidth="1"/>
    <col min="7" max="8" width="2.5" customWidth="1"/>
    <col min="9" max="9" width="3.1640625" customWidth="1"/>
    <col min="10" max="10" width="2.6640625" customWidth="1"/>
    <col min="11" max="11" width="2.83203125" customWidth="1"/>
    <col min="12" max="13" width="3.5" customWidth="1"/>
    <col min="14" max="14" width="4.83203125" customWidth="1"/>
    <col min="15" max="15" width="3" customWidth="1"/>
    <col min="16" max="16" width="3.1640625" customWidth="1"/>
    <col min="17" max="17" width="3" customWidth="1"/>
    <col min="18" max="18" width="3.1640625" customWidth="1"/>
    <col min="19" max="20" width="3.6640625" customWidth="1"/>
    <col min="21" max="21" width="3.5" customWidth="1"/>
    <col min="22" max="23" width="3.6640625" customWidth="1"/>
    <col min="24" max="24" width="3.83203125" customWidth="1"/>
    <col min="25" max="25" width="2.6640625" customWidth="1"/>
    <col min="26" max="26" width="3.1640625" customWidth="1"/>
    <col min="27" max="27" width="2.6640625" customWidth="1"/>
    <col min="28" max="28" width="2.5" customWidth="1"/>
    <col min="29" max="29" width="2.83203125" customWidth="1"/>
    <col min="30" max="30" width="3" customWidth="1"/>
    <col min="31" max="33" width="3.6640625" customWidth="1"/>
    <col min="34" max="34" width="3" customWidth="1"/>
    <col min="35" max="35" width="3.33203125" customWidth="1"/>
    <col min="36" max="36" width="3.1640625" customWidth="1"/>
    <col min="37" max="37" width="2.83203125" customWidth="1"/>
    <col min="38" max="38" width="3" customWidth="1"/>
    <col min="39" max="39" width="3.1640625" customWidth="1"/>
    <col min="40" max="41" width="3.33203125" customWidth="1"/>
    <col min="42" max="42" width="3.6640625" customWidth="1"/>
    <col min="43" max="43" width="2.83203125" customWidth="1"/>
    <col min="44" max="44" width="3.83203125" customWidth="1"/>
    <col min="45" max="45" width="3.33203125" customWidth="1"/>
    <col min="46" max="46" width="2.5" customWidth="1"/>
    <col min="47" max="47" width="3" customWidth="1"/>
    <col min="48" max="48" width="3.1640625" customWidth="1"/>
    <col min="49" max="49" width="2.83203125" customWidth="1"/>
    <col min="50" max="52" width="3.33203125" customWidth="1"/>
    <col min="53" max="53" width="3" customWidth="1"/>
    <col min="54" max="54" width="2.1640625" customWidth="1"/>
    <col min="55" max="55" width="2.5" customWidth="1"/>
    <col min="56" max="56" width="2.6640625" customWidth="1"/>
    <col min="57" max="57" width="2.83203125" customWidth="1"/>
    <col min="58" max="60" width="2.5" customWidth="1"/>
    <col min="61" max="61" width="2" customWidth="1"/>
    <col min="62" max="62" width="3" customWidth="1"/>
    <col min="63" max="64" width="3.1640625" customWidth="1"/>
    <col min="65" max="65" width="3" customWidth="1"/>
    <col min="66" max="66" width="2.6640625" customWidth="1"/>
    <col min="67" max="67" width="2.5" customWidth="1"/>
    <col min="68" max="68" width="2.1640625" customWidth="1"/>
    <col min="69" max="69" width="2.5" customWidth="1"/>
    <col min="70" max="71" width="3.1640625" customWidth="1"/>
    <col min="72" max="72" width="3.6640625" customWidth="1"/>
    <col min="73" max="73" width="12" customWidth="1"/>
    <col min="84" max="84" width="12.1640625" bestFit="1" customWidth="1"/>
    <col min="85" max="85" width="12.6640625" customWidth="1"/>
  </cols>
  <sheetData>
    <row r="3" spans="1:85" x14ac:dyDescent="0.2">
      <c r="B3" t="s">
        <v>76</v>
      </c>
      <c r="L3" t="s">
        <v>77</v>
      </c>
      <c r="V3" t="s">
        <v>78</v>
      </c>
      <c r="AE3" t="s">
        <v>79</v>
      </c>
      <c r="AN3" t="s">
        <v>80</v>
      </c>
      <c r="AY3" t="s">
        <v>81</v>
      </c>
      <c r="BK3" t="s">
        <v>82</v>
      </c>
      <c r="BU3" t="s">
        <v>0</v>
      </c>
      <c r="CF3" t="s">
        <v>1</v>
      </c>
    </row>
    <row r="4" spans="1:85" ht="16" x14ac:dyDescent="0.2">
      <c r="A4" s="1" t="s">
        <v>2</v>
      </c>
      <c r="B4" s="2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4" t="s">
        <v>9</v>
      </c>
      <c r="I4" s="4" t="s">
        <v>10</v>
      </c>
      <c r="J4" s="4" t="s">
        <v>11</v>
      </c>
      <c r="K4" s="3" t="s">
        <v>12</v>
      </c>
      <c r="L4" s="2" t="s">
        <v>3</v>
      </c>
      <c r="M4" s="2" t="s">
        <v>4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3" t="s">
        <v>10</v>
      </c>
      <c r="T4" s="3" t="s">
        <v>11</v>
      </c>
      <c r="U4" s="3" t="s">
        <v>12</v>
      </c>
      <c r="V4" s="2" t="s">
        <v>3</v>
      </c>
      <c r="W4" s="2" t="s">
        <v>4</v>
      </c>
      <c r="X4" s="3" t="s">
        <v>5</v>
      </c>
      <c r="Y4" s="3" t="s">
        <v>6</v>
      </c>
      <c r="Z4" s="3" t="s">
        <v>7</v>
      </c>
      <c r="AA4" s="3" t="s">
        <v>8</v>
      </c>
      <c r="AB4" s="3" t="s">
        <v>9</v>
      </c>
      <c r="AC4" s="3" t="s">
        <v>10</v>
      </c>
      <c r="AD4" s="3" t="s">
        <v>12</v>
      </c>
      <c r="AE4" s="2" t="s">
        <v>3</v>
      </c>
      <c r="AF4" s="2" t="s">
        <v>4</v>
      </c>
      <c r="AG4" s="3" t="s">
        <v>5</v>
      </c>
      <c r="AH4" s="3" t="s">
        <v>6</v>
      </c>
      <c r="AI4" s="3" t="s">
        <v>7</v>
      </c>
      <c r="AJ4" s="3" t="s">
        <v>8</v>
      </c>
      <c r="AK4" s="3" t="s">
        <v>9</v>
      </c>
      <c r="AL4" s="3" t="s">
        <v>10</v>
      </c>
      <c r="AM4" s="3" t="s">
        <v>12</v>
      </c>
      <c r="AN4" s="2" t="s">
        <v>3</v>
      </c>
      <c r="AO4" s="2" t="s">
        <v>4</v>
      </c>
      <c r="AP4" s="3" t="s">
        <v>5</v>
      </c>
      <c r="AQ4" s="3" t="s">
        <v>6</v>
      </c>
      <c r="AR4" s="3" t="s">
        <v>7</v>
      </c>
      <c r="AS4" s="3" t="s">
        <v>8</v>
      </c>
      <c r="AT4" s="3" t="s">
        <v>9</v>
      </c>
      <c r="AU4" s="3" t="s">
        <v>10</v>
      </c>
      <c r="AV4" s="3" t="s">
        <v>11</v>
      </c>
      <c r="AW4" s="3" t="s">
        <v>13</v>
      </c>
      <c r="AX4" s="3" t="s">
        <v>12</v>
      </c>
      <c r="AY4" s="2" t="s">
        <v>3</v>
      </c>
      <c r="AZ4" s="2" t="s">
        <v>4</v>
      </c>
      <c r="BA4" s="3" t="s">
        <v>5</v>
      </c>
      <c r="BB4" s="3" t="s">
        <v>6</v>
      </c>
      <c r="BC4" s="3" t="s">
        <v>7</v>
      </c>
      <c r="BD4" s="3" t="s">
        <v>8</v>
      </c>
      <c r="BE4" s="4" t="s">
        <v>9</v>
      </c>
      <c r="BF4" s="4" t="s">
        <v>10</v>
      </c>
      <c r="BG4" s="4" t="s">
        <v>11</v>
      </c>
      <c r="BH4" s="4" t="s">
        <v>13</v>
      </c>
      <c r="BI4" s="4" t="s">
        <v>14</v>
      </c>
      <c r="BJ4" s="3" t="s">
        <v>12</v>
      </c>
      <c r="BK4" s="2" t="s">
        <v>3</v>
      </c>
      <c r="BL4" s="2" t="s">
        <v>4</v>
      </c>
      <c r="BM4" s="5" t="s">
        <v>5</v>
      </c>
      <c r="BN4" s="5" t="s">
        <v>6</v>
      </c>
      <c r="BO4" s="5" t="s">
        <v>7</v>
      </c>
      <c r="BP4" s="5" t="s">
        <v>8</v>
      </c>
      <c r="BQ4" s="5" t="s">
        <v>9</v>
      </c>
      <c r="BR4" s="5" t="s">
        <v>10</v>
      </c>
      <c r="BS4" s="5" t="s">
        <v>11</v>
      </c>
      <c r="BT4" s="5" t="s">
        <v>12</v>
      </c>
      <c r="BU4" s="6" t="s">
        <v>1</v>
      </c>
      <c r="BV4" s="6" t="s">
        <v>15</v>
      </c>
      <c r="BW4" s="6" t="s">
        <v>16</v>
      </c>
      <c r="BX4" s="6" t="s">
        <v>17</v>
      </c>
      <c r="BY4" s="7" t="s">
        <v>18</v>
      </c>
      <c r="BZ4" s="7" t="s">
        <v>19</v>
      </c>
      <c r="CA4" s="7" t="s">
        <v>20</v>
      </c>
      <c r="CB4" s="7" t="s">
        <v>21</v>
      </c>
      <c r="CC4" s="7" t="s">
        <v>22</v>
      </c>
      <c r="CD4" s="7" t="s">
        <v>23</v>
      </c>
      <c r="CE4" s="7" t="s">
        <v>24</v>
      </c>
      <c r="CF4" t="s">
        <v>25</v>
      </c>
      <c r="CG4" t="s">
        <v>26</v>
      </c>
    </row>
    <row r="5" spans="1:85" ht="16" x14ac:dyDescent="0.2">
      <c r="A5" s="8">
        <v>1</v>
      </c>
      <c r="B5" s="2">
        <v>8</v>
      </c>
      <c r="C5" s="2">
        <f>IF(B5&lt;2,1,IF(B5&lt;8,2,IF(B5&lt;12,3,IF(B5&lt;15,4,5))))</f>
        <v>3</v>
      </c>
      <c r="D5" s="8" t="s">
        <v>27</v>
      </c>
      <c r="E5" s="8" t="s">
        <v>28</v>
      </c>
      <c r="F5" s="8">
        <v>1</v>
      </c>
      <c r="G5" s="8">
        <v>1</v>
      </c>
      <c r="H5" s="9"/>
      <c r="I5" s="9" t="s">
        <v>29</v>
      </c>
      <c r="J5" s="9"/>
      <c r="K5" s="8" t="s">
        <v>27</v>
      </c>
      <c r="L5" s="10">
        <v>6</v>
      </c>
      <c r="M5" s="2">
        <f>IF(L5&lt;2,1,IF(L5&lt;8,2,IF(L5&lt;12,3,IF(L5&lt;15,4,5))))</f>
        <v>2</v>
      </c>
      <c r="N5" s="11" t="s">
        <v>27</v>
      </c>
      <c r="O5" s="11" t="s">
        <v>28</v>
      </c>
      <c r="P5" s="11">
        <v>1</v>
      </c>
      <c r="Q5" s="11">
        <v>1</v>
      </c>
      <c r="R5" s="11" t="s">
        <v>30</v>
      </c>
      <c r="S5" s="11" t="s">
        <v>29</v>
      </c>
      <c r="T5" s="12"/>
      <c r="U5" s="12" t="s">
        <v>27</v>
      </c>
      <c r="V5" s="10">
        <v>13</v>
      </c>
      <c r="W5" s="2">
        <f>IF(V5&lt;2,1,IF(V5&lt;8,2,IF(V5&lt;12,3,IF(V5&lt;15,4,5))))</f>
        <v>4</v>
      </c>
      <c r="X5" s="11" t="s">
        <v>27</v>
      </c>
      <c r="Y5" s="11" t="s">
        <v>31</v>
      </c>
      <c r="Z5" s="11">
        <v>3</v>
      </c>
      <c r="AA5" s="11">
        <v>1</v>
      </c>
      <c r="AB5" s="11"/>
      <c r="AC5" s="11" t="s">
        <v>29</v>
      </c>
      <c r="AD5" s="12" t="s">
        <v>27</v>
      </c>
      <c r="AE5" s="10">
        <v>10</v>
      </c>
      <c r="AF5" s="2">
        <f>IF(AE5&lt;2,1,IF(AE5&lt;8,2,IF(AE5&lt;12,3,IF(AE5&lt;15,4,5))))</f>
        <v>3</v>
      </c>
      <c r="AG5" s="11" t="s">
        <v>27</v>
      </c>
      <c r="AH5" s="11" t="s">
        <v>28</v>
      </c>
      <c r="AI5" s="11">
        <v>1</v>
      </c>
      <c r="AJ5" s="11">
        <v>1</v>
      </c>
      <c r="AK5" s="11" t="s">
        <v>30</v>
      </c>
      <c r="AL5" s="11" t="s">
        <v>29</v>
      </c>
      <c r="AM5" s="12" t="s">
        <v>27</v>
      </c>
      <c r="AN5" s="10">
        <v>13</v>
      </c>
      <c r="AO5" s="2">
        <f>IF(AN5&lt;2,1,IF(AN5&lt;8,2,IF(AN5&lt;12,3,IF(AN5&lt;15,4,5))))</f>
        <v>4</v>
      </c>
      <c r="AP5" s="11" t="s">
        <v>27</v>
      </c>
      <c r="AQ5" s="11" t="s">
        <v>28</v>
      </c>
      <c r="AR5" s="11">
        <v>1</v>
      </c>
      <c r="AS5" s="11">
        <v>1</v>
      </c>
      <c r="AT5" s="11" t="s">
        <v>30</v>
      </c>
      <c r="AU5" s="11">
        <v>2</v>
      </c>
      <c r="AV5" s="12" t="s">
        <v>29</v>
      </c>
      <c r="AW5" s="12"/>
      <c r="AX5" s="12" t="s">
        <v>27</v>
      </c>
      <c r="AY5" s="10">
        <v>3</v>
      </c>
      <c r="AZ5" s="2">
        <f>IF(AY5&lt;2,1,IF(AY5&lt;8,2,IF(AY5&lt;12,3,IF(AY5&lt;15,4,5))))</f>
        <v>2</v>
      </c>
      <c r="BA5" s="8" t="s">
        <v>27</v>
      </c>
      <c r="BB5" s="8" t="s">
        <v>32</v>
      </c>
      <c r="BC5" s="8">
        <v>3</v>
      </c>
      <c r="BD5" s="8"/>
      <c r="BE5" s="9"/>
      <c r="BF5" s="9" t="s">
        <v>29</v>
      </c>
      <c r="BG5" s="9">
        <v>2</v>
      </c>
      <c r="BH5" s="9"/>
      <c r="BI5" s="9"/>
      <c r="BJ5" s="8" t="s">
        <v>27</v>
      </c>
      <c r="BK5" s="10">
        <v>4</v>
      </c>
      <c r="BL5" s="2">
        <f>IF(BK5&lt;2,1,IF(BK5&lt;8,2,IF(BK5&lt;12,3,IF(BK5&lt;15,4,5))))</f>
        <v>2</v>
      </c>
      <c r="BM5" s="13" t="s">
        <v>33</v>
      </c>
      <c r="BN5" s="13" t="s">
        <v>32</v>
      </c>
      <c r="BO5" s="13">
        <v>3</v>
      </c>
      <c r="BP5" s="13">
        <v>3</v>
      </c>
      <c r="BQ5" s="13"/>
      <c r="BR5" s="13" t="s">
        <v>34</v>
      </c>
      <c r="BS5" s="14"/>
      <c r="BT5" s="15" t="s">
        <v>27</v>
      </c>
      <c r="BU5">
        <v>2</v>
      </c>
      <c r="BV5">
        <v>3</v>
      </c>
      <c r="BW5">
        <v>4</v>
      </c>
      <c r="BX5">
        <f>MAX(BY5:CA5)</f>
        <v>4</v>
      </c>
      <c r="BY5">
        <f>COUNTIF(A5:BT5,"A")</f>
        <v>2</v>
      </c>
      <c r="BZ5">
        <f>COUNTIF(A5:BT5,"B")</f>
        <v>4</v>
      </c>
      <c r="CA5">
        <f>COUNTIF(A5:BT5,"C")</f>
        <v>1</v>
      </c>
      <c r="CB5">
        <f>COUNTIF(C5,2)+COUNTIF(M5,2)+COUNTIF(W5,2)+COUNTIF(AF5,2)+COUNTIF(AO5,2)+COUNTIF(AZ5,2)+COUNTIF(BL5,2)</f>
        <v>3</v>
      </c>
      <c r="CC5">
        <f>COUNTIF(C5,3)+COUNTIF(M5,3)+COUNTIF(W5,3)+COUNTIF(AF5,3)+COUNTIF(AO5,3)+COUNTIF(AZ5,3)+COUNTIF(BL5,3)</f>
        <v>2</v>
      </c>
      <c r="CD5">
        <f>COUNTIF(C5,4)+COUNTIF(M5,4)+COUNTIF(W5,4)+COUNTIF(AF5,4)+COUNTIF(AO5,4)+COUNTIF(AZ5,4)+COUNTIF(BL5,4)</f>
        <v>2</v>
      </c>
      <c r="CF5" s="16">
        <v>2</v>
      </c>
      <c r="CG5" s="17">
        <v>5</v>
      </c>
    </row>
    <row r="6" spans="1:85" ht="16" x14ac:dyDescent="0.2">
      <c r="A6" s="8">
        <v>2</v>
      </c>
      <c r="B6" s="2">
        <v>3</v>
      </c>
      <c r="C6" s="2">
        <f t="shared" ref="C6:C28" si="0">IF(B6&lt;2,1,IF(B6&lt;8,2,IF(B6&lt;12,3,IF(B6&lt;15,4,5))))</f>
        <v>2</v>
      </c>
      <c r="D6" s="8" t="s">
        <v>33</v>
      </c>
      <c r="E6" s="8" t="s">
        <v>28</v>
      </c>
      <c r="F6" s="8">
        <v>1</v>
      </c>
      <c r="G6" s="8">
        <v>2</v>
      </c>
      <c r="H6" s="9"/>
      <c r="I6" s="9"/>
      <c r="J6" s="9"/>
      <c r="K6" s="8" t="s">
        <v>27</v>
      </c>
      <c r="L6" s="10">
        <v>8</v>
      </c>
      <c r="M6" s="2">
        <f t="shared" ref="M6:M28" si="1">IF(L6&lt;2,1,IF(L6&lt;8,2,IF(L6&lt;12,3,IF(L6&lt;15,4,5))))</f>
        <v>3</v>
      </c>
      <c r="N6" s="11" t="s">
        <v>33</v>
      </c>
      <c r="O6" s="11" t="s">
        <v>28</v>
      </c>
      <c r="P6" s="11">
        <v>1</v>
      </c>
      <c r="Q6" s="11">
        <v>1</v>
      </c>
      <c r="R6" s="11" t="s">
        <v>30</v>
      </c>
      <c r="S6" s="11"/>
      <c r="T6" s="12"/>
      <c r="U6" s="12" t="s">
        <v>27</v>
      </c>
      <c r="V6" s="10">
        <v>12</v>
      </c>
      <c r="W6" s="2">
        <f t="shared" ref="W6:W28" si="2">IF(V6&lt;2,1,IF(V6&lt;8,2,IF(V6&lt;12,3,IF(V6&lt;15,4,5))))</f>
        <v>4</v>
      </c>
      <c r="X6" s="11" t="s">
        <v>27</v>
      </c>
      <c r="Y6" s="11" t="s">
        <v>31</v>
      </c>
      <c r="Z6" s="11">
        <v>3</v>
      </c>
      <c r="AA6" s="11">
        <v>1</v>
      </c>
      <c r="AB6" s="11"/>
      <c r="AC6" s="11"/>
      <c r="AD6" s="12" t="s">
        <v>27</v>
      </c>
      <c r="AE6" s="10">
        <v>12</v>
      </c>
      <c r="AF6" s="2">
        <f t="shared" ref="AF6:AF28" si="3">IF(AE6&lt;2,1,IF(AE6&lt;8,2,IF(AE6&lt;12,3,IF(AE6&lt;15,4,5))))</f>
        <v>4</v>
      </c>
      <c r="AG6" s="11" t="s">
        <v>27</v>
      </c>
      <c r="AH6" s="11" t="s">
        <v>31</v>
      </c>
      <c r="AI6" s="11">
        <v>3</v>
      </c>
      <c r="AJ6" s="11">
        <v>2</v>
      </c>
      <c r="AK6" s="11" t="s">
        <v>35</v>
      </c>
      <c r="AL6" s="11"/>
      <c r="AM6" s="12" t="s">
        <v>27</v>
      </c>
      <c r="AN6" s="10">
        <v>14</v>
      </c>
      <c r="AO6" s="2">
        <f t="shared" ref="AO6:AO28" si="4">IF(AN6&lt;2,1,IF(AN6&lt;8,2,IF(AN6&lt;12,3,IF(AN6&lt;15,4,5))))</f>
        <v>4</v>
      </c>
      <c r="AP6" s="11" t="s">
        <v>33</v>
      </c>
      <c r="AQ6" s="11" t="s">
        <v>31</v>
      </c>
      <c r="AR6" s="11">
        <v>3</v>
      </c>
      <c r="AS6" s="11">
        <v>1</v>
      </c>
      <c r="AT6" s="11" t="s">
        <v>35</v>
      </c>
      <c r="AU6" s="11">
        <v>2</v>
      </c>
      <c r="AV6" s="12" t="s">
        <v>36</v>
      </c>
      <c r="AW6" s="12"/>
      <c r="AX6" s="12" t="s">
        <v>27</v>
      </c>
      <c r="AY6" s="10">
        <v>9</v>
      </c>
      <c r="AZ6" s="2">
        <f t="shared" ref="AZ6:AZ28" si="5">IF(AY6&lt;2,1,IF(AY6&lt;8,2,IF(AY6&lt;12,3,IF(AY6&lt;15,4,5))))</f>
        <v>3</v>
      </c>
      <c r="BA6" s="8" t="s">
        <v>27</v>
      </c>
      <c r="BB6" s="8" t="s">
        <v>28</v>
      </c>
      <c r="BC6" s="8">
        <v>1</v>
      </c>
      <c r="BD6" s="8">
        <v>2</v>
      </c>
      <c r="BE6" s="9" t="s">
        <v>30</v>
      </c>
      <c r="BF6" s="9">
        <v>2</v>
      </c>
      <c r="BG6" s="9"/>
      <c r="BH6" s="9"/>
      <c r="BI6" s="9"/>
      <c r="BJ6" s="8" t="s">
        <v>27</v>
      </c>
      <c r="BK6" s="10">
        <v>12</v>
      </c>
      <c r="BL6" s="2">
        <f t="shared" ref="BL6:BL28" si="6">IF(BK6&lt;2,1,IF(BK6&lt;8,2,IF(BK6&lt;12,3,IF(BK6&lt;15,4,5))))</f>
        <v>4</v>
      </c>
      <c r="BM6" s="13" t="s">
        <v>33</v>
      </c>
      <c r="BN6" s="13" t="s">
        <v>31</v>
      </c>
      <c r="BO6" s="13">
        <v>3</v>
      </c>
      <c r="BP6" s="13">
        <v>1</v>
      </c>
      <c r="BQ6" s="13" t="s">
        <v>35</v>
      </c>
      <c r="BR6" s="13">
        <v>1</v>
      </c>
      <c r="BS6" s="14"/>
      <c r="BT6" s="15" t="s">
        <v>27</v>
      </c>
      <c r="BU6">
        <v>3</v>
      </c>
      <c r="BV6">
        <v>4</v>
      </c>
      <c r="BW6">
        <v>2</v>
      </c>
      <c r="BX6">
        <f t="shared" ref="BX6:BX28" si="7">MAX(BY6:CA6)</f>
        <v>4</v>
      </c>
      <c r="BY6">
        <f t="shared" ref="BY6:BY28" si="8">COUNTIF(A6:BT6,"A")</f>
        <v>0</v>
      </c>
      <c r="BZ6">
        <f t="shared" ref="BZ6:BZ28" si="9">COUNTIF(A6:BT6,"B")</f>
        <v>3</v>
      </c>
      <c r="CA6">
        <f t="shared" ref="CA6:CA28" si="10">COUNTIF(A6:BT6,"C")</f>
        <v>4</v>
      </c>
      <c r="CB6">
        <f t="shared" ref="CB6:CB28" si="11">COUNTIF(C6,2)+COUNTIF(M6,2)+COUNTIF(W6,2)+COUNTIF(AF6,2)+COUNTIF(AO6,2)+COUNTIF(AZ6,2)+COUNTIF(BL6,2)</f>
        <v>1</v>
      </c>
      <c r="CC6">
        <f t="shared" ref="CC6:CC28" si="12">COUNTIF(C6,3)+COUNTIF(M6,3)+COUNTIF(W6,3)+COUNTIF(AF6,3)+COUNTIF(AO6,3)+COUNTIF(AZ6,3)+COUNTIF(BL6,3)</f>
        <v>2</v>
      </c>
      <c r="CD6">
        <f t="shared" ref="CD6:CD28" si="13">COUNTIF(C6,4)+COUNTIF(M6,4)+COUNTIF(W6,4)+COUNTIF(AF6,4)+COUNTIF(AO6,4)+COUNTIF(AZ6,4)+COUNTIF(BL6,4)</f>
        <v>4</v>
      </c>
      <c r="CF6" s="16">
        <v>3</v>
      </c>
      <c r="CG6" s="17">
        <v>5</v>
      </c>
    </row>
    <row r="7" spans="1:85" ht="16" x14ac:dyDescent="0.2">
      <c r="A7" s="8">
        <v>3</v>
      </c>
      <c r="B7" s="2">
        <v>3</v>
      </c>
      <c r="C7" s="2">
        <f t="shared" si="0"/>
        <v>2</v>
      </c>
      <c r="D7" s="8" t="s">
        <v>33</v>
      </c>
      <c r="E7" s="8" t="s">
        <v>32</v>
      </c>
      <c r="F7" s="8">
        <v>2</v>
      </c>
      <c r="G7" s="8">
        <v>3</v>
      </c>
      <c r="H7" s="9"/>
      <c r="I7" s="9">
        <v>7</v>
      </c>
      <c r="J7" s="9"/>
      <c r="K7" s="8" t="s">
        <v>27</v>
      </c>
      <c r="L7" s="10">
        <v>3</v>
      </c>
      <c r="M7" s="2">
        <f t="shared" si="1"/>
        <v>2</v>
      </c>
      <c r="N7" s="11" t="s">
        <v>33</v>
      </c>
      <c r="O7" s="11" t="s">
        <v>28</v>
      </c>
      <c r="P7" s="11">
        <v>1</v>
      </c>
      <c r="Q7" s="11">
        <v>2</v>
      </c>
      <c r="R7" s="11" t="s">
        <v>30</v>
      </c>
      <c r="S7" s="11">
        <v>7</v>
      </c>
      <c r="T7" s="12"/>
      <c r="U7" s="12" t="s">
        <v>27</v>
      </c>
      <c r="V7" s="10">
        <v>8</v>
      </c>
      <c r="W7" s="2">
        <f t="shared" si="2"/>
        <v>3</v>
      </c>
      <c r="X7" s="11" t="s">
        <v>27</v>
      </c>
      <c r="Y7" s="11" t="s">
        <v>28</v>
      </c>
      <c r="Z7" s="11">
        <v>1</v>
      </c>
      <c r="AA7" s="11">
        <v>1</v>
      </c>
      <c r="AB7" s="11" t="s">
        <v>30</v>
      </c>
      <c r="AC7" s="11">
        <v>7</v>
      </c>
      <c r="AD7" s="12" t="s">
        <v>27</v>
      </c>
      <c r="AE7" s="10">
        <v>3</v>
      </c>
      <c r="AF7" s="2">
        <f t="shared" si="3"/>
        <v>2</v>
      </c>
      <c r="AG7" s="11" t="s">
        <v>27</v>
      </c>
      <c r="AH7" s="11" t="s">
        <v>32</v>
      </c>
      <c r="AI7" s="11">
        <v>2</v>
      </c>
      <c r="AJ7" s="11">
        <v>3</v>
      </c>
      <c r="AK7" s="11"/>
      <c r="AL7" s="11">
        <v>2</v>
      </c>
      <c r="AM7" s="12" t="s">
        <v>27</v>
      </c>
      <c r="AN7" s="10">
        <v>3</v>
      </c>
      <c r="AO7" s="2">
        <f t="shared" si="4"/>
        <v>2</v>
      </c>
      <c r="AP7" s="11" t="s">
        <v>33</v>
      </c>
      <c r="AQ7" s="11" t="s">
        <v>32</v>
      </c>
      <c r="AR7" s="11">
        <v>2</v>
      </c>
      <c r="AS7" s="11">
        <v>3</v>
      </c>
      <c r="AT7" s="11"/>
      <c r="AU7" s="11">
        <v>2</v>
      </c>
      <c r="AV7" s="12">
        <v>7</v>
      </c>
      <c r="AW7" s="12"/>
      <c r="AX7" s="12" t="s">
        <v>27</v>
      </c>
      <c r="AY7" s="10">
        <v>3</v>
      </c>
      <c r="AZ7" s="2">
        <f t="shared" si="5"/>
        <v>2</v>
      </c>
      <c r="BA7" s="8" t="s">
        <v>27</v>
      </c>
      <c r="BB7" s="8" t="s">
        <v>32</v>
      </c>
      <c r="BC7" s="8">
        <v>2</v>
      </c>
      <c r="BD7" s="8">
        <v>3</v>
      </c>
      <c r="BE7" s="9"/>
      <c r="BF7" s="9"/>
      <c r="BG7" s="9"/>
      <c r="BH7" s="9"/>
      <c r="BI7" s="9"/>
      <c r="BJ7" s="8" t="s">
        <v>27</v>
      </c>
      <c r="BK7" s="10">
        <v>3</v>
      </c>
      <c r="BL7" s="2">
        <f t="shared" si="6"/>
        <v>2</v>
      </c>
      <c r="BM7" s="13" t="s">
        <v>33</v>
      </c>
      <c r="BN7" s="13" t="s">
        <v>32</v>
      </c>
      <c r="BO7" s="13">
        <v>3</v>
      </c>
      <c r="BP7" s="13">
        <v>3</v>
      </c>
      <c r="BQ7" s="13"/>
      <c r="BR7" s="13">
        <v>7</v>
      </c>
      <c r="BS7" s="14"/>
      <c r="BT7" s="15" t="s">
        <v>27</v>
      </c>
      <c r="BU7">
        <v>6</v>
      </c>
      <c r="BV7">
        <v>6</v>
      </c>
      <c r="BW7">
        <v>4</v>
      </c>
      <c r="BX7">
        <f t="shared" si="7"/>
        <v>5</v>
      </c>
      <c r="BY7">
        <f t="shared" si="8"/>
        <v>5</v>
      </c>
      <c r="BZ7">
        <f t="shared" si="9"/>
        <v>2</v>
      </c>
      <c r="CA7">
        <f t="shared" si="10"/>
        <v>0</v>
      </c>
      <c r="CB7">
        <f t="shared" si="11"/>
        <v>6</v>
      </c>
      <c r="CC7">
        <f t="shared" si="12"/>
        <v>1</v>
      </c>
      <c r="CD7">
        <f t="shared" si="13"/>
        <v>0</v>
      </c>
      <c r="CF7" s="16">
        <v>4</v>
      </c>
      <c r="CG7" s="17">
        <v>3</v>
      </c>
    </row>
    <row r="8" spans="1:85" ht="16" x14ac:dyDescent="0.2">
      <c r="A8" s="8">
        <v>4</v>
      </c>
      <c r="B8" s="2">
        <v>3</v>
      </c>
      <c r="C8" s="2">
        <f t="shared" si="0"/>
        <v>2</v>
      </c>
      <c r="D8" s="8" t="s">
        <v>33</v>
      </c>
      <c r="E8" s="8" t="s">
        <v>32</v>
      </c>
      <c r="F8" s="8">
        <v>2</v>
      </c>
      <c r="G8" s="8">
        <v>3</v>
      </c>
      <c r="H8" s="9"/>
      <c r="I8" s="9" t="s">
        <v>29</v>
      </c>
      <c r="J8" s="9" t="s">
        <v>37</v>
      </c>
      <c r="K8" s="8" t="s">
        <v>27</v>
      </c>
      <c r="L8" s="10">
        <v>10</v>
      </c>
      <c r="M8" s="2">
        <f t="shared" si="1"/>
        <v>3</v>
      </c>
      <c r="N8" s="11" t="s">
        <v>33</v>
      </c>
      <c r="O8" s="11" t="s">
        <v>31</v>
      </c>
      <c r="P8" s="11">
        <v>3</v>
      </c>
      <c r="Q8" s="11">
        <v>1</v>
      </c>
      <c r="R8" s="11"/>
      <c r="S8" s="11" t="s">
        <v>29</v>
      </c>
      <c r="T8" s="12"/>
      <c r="U8" s="12" t="s">
        <v>27</v>
      </c>
      <c r="V8" s="10">
        <v>6</v>
      </c>
      <c r="W8" s="2">
        <f t="shared" si="2"/>
        <v>2</v>
      </c>
      <c r="X8" s="11" t="s">
        <v>27</v>
      </c>
      <c r="Y8" s="11" t="s">
        <v>32</v>
      </c>
      <c r="Z8" s="11">
        <v>2</v>
      </c>
      <c r="AA8" s="11">
        <v>1</v>
      </c>
      <c r="AB8" s="11"/>
      <c r="AC8" s="11" t="s">
        <v>29</v>
      </c>
      <c r="AD8" s="12" t="s">
        <v>27</v>
      </c>
      <c r="AE8" s="10">
        <v>6</v>
      </c>
      <c r="AF8" s="2">
        <f t="shared" si="3"/>
        <v>2</v>
      </c>
      <c r="AG8" s="11" t="s">
        <v>33</v>
      </c>
      <c r="AH8" s="11" t="s">
        <v>28</v>
      </c>
      <c r="AI8" s="11">
        <v>1</v>
      </c>
      <c r="AJ8" s="11">
        <v>1</v>
      </c>
      <c r="AK8" s="11"/>
      <c r="AL8" s="11" t="s">
        <v>29</v>
      </c>
      <c r="AM8" s="12" t="s">
        <v>27</v>
      </c>
      <c r="AN8" s="10">
        <v>6</v>
      </c>
      <c r="AO8" s="2">
        <f t="shared" si="4"/>
        <v>2</v>
      </c>
      <c r="AP8" s="11" t="s">
        <v>27</v>
      </c>
      <c r="AQ8" s="11" t="s">
        <v>32</v>
      </c>
      <c r="AR8" s="11">
        <v>2</v>
      </c>
      <c r="AS8" s="11">
        <v>3</v>
      </c>
      <c r="AT8" s="11"/>
      <c r="AU8" s="11">
        <v>2</v>
      </c>
      <c r="AV8" s="12" t="s">
        <v>29</v>
      </c>
      <c r="AW8" s="12"/>
      <c r="AX8" s="12" t="s">
        <v>27</v>
      </c>
      <c r="AY8" s="10">
        <v>6</v>
      </c>
      <c r="AZ8" s="2">
        <f t="shared" si="5"/>
        <v>2</v>
      </c>
      <c r="BA8" s="8" t="s">
        <v>27</v>
      </c>
      <c r="BB8" s="8" t="s">
        <v>32</v>
      </c>
      <c r="BC8" s="8">
        <v>2</v>
      </c>
      <c r="BD8" s="8">
        <v>3</v>
      </c>
      <c r="BE8" s="9"/>
      <c r="BF8" s="9"/>
      <c r="BG8" s="9"/>
      <c r="BH8" s="9"/>
      <c r="BI8" s="9"/>
      <c r="BJ8" s="8" t="s">
        <v>27</v>
      </c>
      <c r="BK8" s="10">
        <v>3</v>
      </c>
      <c r="BL8" s="2">
        <f t="shared" si="6"/>
        <v>2</v>
      </c>
      <c r="BM8" s="13" t="s">
        <v>33</v>
      </c>
      <c r="BN8" s="13" t="s">
        <v>32</v>
      </c>
      <c r="BO8" s="13">
        <v>2</v>
      </c>
      <c r="BP8" s="13">
        <v>3</v>
      </c>
      <c r="BQ8" s="13"/>
      <c r="BR8" s="13" t="s">
        <v>29</v>
      </c>
      <c r="BS8" s="14"/>
      <c r="BT8" s="15" t="s">
        <v>27</v>
      </c>
      <c r="BU8">
        <v>4</v>
      </c>
      <c r="BV8">
        <v>6</v>
      </c>
      <c r="BW8">
        <v>4</v>
      </c>
      <c r="BX8">
        <f t="shared" si="7"/>
        <v>5</v>
      </c>
      <c r="BY8">
        <f t="shared" si="8"/>
        <v>5</v>
      </c>
      <c r="BZ8">
        <f t="shared" si="9"/>
        <v>1</v>
      </c>
      <c r="CA8">
        <f t="shared" si="10"/>
        <v>1</v>
      </c>
      <c r="CB8">
        <f t="shared" si="11"/>
        <v>6</v>
      </c>
      <c r="CC8">
        <f t="shared" si="12"/>
        <v>1</v>
      </c>
      <c r="CD8">
        <f t="shared" si="13"/>
        <v>0</v>
      </c>
      <c r="CF8" s="16">
        <v>5</v>
      </c>
      <c r="CG8" s="17">
        <v>4</v>
      </c>
    </row>
    <row r="9" spans="1:85" ht="16" x14ac:dyDescent="0.2">
      <c r="A9" s="8">
        <v>5</v>
      </c>
      <c r="B9" s="2">
        <v>10</v>
      </c>
      <c r="C9" s="2">
        <f t="shared" si="0"/>
        <v>3</v>
      </c>
      <c r="D9" s="8" t="s">
        <v>33</v>
      </c>
      <c r="E9" s="8" t="s">
        <v>28</v>
      </c>
      <c r="F9" s="8">
        <v>1</v>
      </c>
      <c r="G9" s="8">
        <v>1</v>
      </c>
      <c r="H9" s="9"/>
      <c r="I9" s="9" t="s">
        <v>29</v>
      </c>
      <c r="J9" s="9"/>
      <c r="K9" s="8" t="s">
        <v>27</v>
      </c>
      <c r="L9" s="10">
        <v>10</v>
      </c>
      <c r="M9" s="2">
        <f t="shared" si="1"/>
        <v>3</v>
      </c>
      <c r="N9" s="11" t="s">
        <v>33</v>
      </c>
      <c r="O9" s="11" t="s">
        <v>31</v>
      </c>
      <c r="P9" s="11">
        <v>3</v>
      </c>
      <c r="Q9" s="11">
        <v>2</v>
      </c>
      <c r="R9" s="11" t="s">
        <v>35</v>
      </c>
      <c r="S9" s="11" t="s">
        <v>29</v>
      </c>
      <c r="T9" s="12"/>
      <c r="U9" s="12" t="s">
        <v>27</v>
      </c>
      <c r="V9" s="10">
        <v>10</v>
      </c>
      <c r="W9" s="2">
        <f t="shared" si="2"/>
        <v>3</v>
      </c>
      <c r="X9" s="11" t="s">
        <v>27</v>
      </c>
      <c r="Y9" s="11" t="s">
        <v>28</v>
      </c>
      <c r="Z9" s="11">
        <v>1</v>
      </c>
      <c r="AA9" s="11">
        <v>1</v>
      </c>
      <c r="AB9" s="11" t="s">
        <v>38</v>
      </c>
      <c r="AC9" s="11" t="s">
        <v>29</v>
      </c>
      <c r="AD9" s="12" t="s">
        <v>27</v>
      </c>
      <c r="AE9" s="10">
        <v>6</v>
      </c>
      <c r="AF9" s="2">
        <f t="shared" si="3"/>
        <v>2</v>
      </c>
      <c r="AG9" s="11" t="s">
        <v>27</v>
      </c>
      <c r="AH9" s="11" t="s">
        <v>28</v>
      </c>
      <c r="AI9" s="11">
        <v>1</v>
      </c>
      <c r="AJ9" s="11">
        <v>1</v>
      </c>
      <c r="AK9" s="11"/>
      <c r="AL9" s="11"/>
      <c r="AM9" s="12" t="s">
        <v>27</v>
      </c>
      <c r="AN9" s="10">
        <v>10</v>
      </c>
      <c r="AO9" s="2">
        <f t="shared" si="4"/>
        <v>3</v>
      </c>
      <c r="AP9" s="11" t="s">
        <v>27</v>
      </c>
      <c r="AQ9" s="11" t="s">
        <v>28</v>
      </c>
      <c r="AR9" s="11">
        <v>1</v>
      </c>
      <c r="AS9" s="11">
        <v>1</v>
      </c>
      <c r="AT9" s="11" t="s">
        <v>30</v>
      </c>
      <c r="AU9" s="11">
        <v>2</v>
      </c>
      <c r="AV9" s="12" t="s">
        <v>29</v>
      </c>
      <c r="AW9" s="12"/>
      <c r="AX9" s="12" t="s">
        <v>27</v>
      </c>
      <c r="AY9" s="10">
        <v>10</v>
      </c>
      <c r="AZ9" s="2">
        <f t="shared" si="5"/>
        <v>3</v>
      </c>
      <c r="BA9" s="8" t="s">
        <v>27</v>
      </c>
      <c r="BB9" s="8" t="s">
        <v>28</v>
      </c>
      <c r="BC9" s="8">
        <v>1</v>
      </c>
      <c r="BD9" s="8">
        <v>1</v>
      </c>
      <c r="BE9" s="9"/>
      <c r="BF9" s="9"/>
      <c r="BG9" s="9"/>
      <c r="BH9" s="9"/>
      <c r="BI9" s="9"/>
      <c r="BJ9" s="8" t="s">
        <v>27</v>
      </c>
      <c r="BK9" s="10">
        <v>10</v>
      </c>
      <c r="BL9" s="2">
        <f t="shared" si="6"/>
        <v>3</v>
      </c>
      <c r="BM9" s="13" t="s">
        <v>33</v>
      </c>
      <c r="BN9" s="13" t="s">
        <v>28</v>
      </c>
      <c r="BO9" s="13">
        <v>1</v>
      </c>
      <c r="BP9" s="13">
        <v>1</v>
      </c>
      <c r="BQ9" s="13" t="s">
        <v>30</v>
      </c>
      <c r="BR9" s="13" t="s">
        <v>29</v>
      </c>
      <c r="BS9" s="14"/>
      <c r="BT9" s="15" t="s">
        <v>27</v>
      </c>
      <c r="BU9">
        <v>6</v>
      </c>
      <c r="BV9">
        <v>6</v>
      </c>
      <c r="BW9">
        <v>6</v>
      </c>
      <c r="BX9">
        <f t="shared" si="7"/>
        <v>6</v>
      </c>
      <c r="BY9">
        <f t="shared" si="8"/>
        <v>0</v>
      </c>
      <c r="BZ9">
        <f t="shared" si="9"/>
        <v>6</v>
      </c>
      <c r="CA9">
        <f t="shared" si="10"/>
        <v>1</v>
      </c>
      <c r="CB9">
        <f t="shared" si="11"/>
        <v>1</v>
      </c>
      <c r="CC9">
        <f t="shared" si="12"/>
        <v>6</v>
      </c>
      <c r="CD9">
        <f t="shared" si="13"/>
        <v>0</v>
      </c>
      <c r="CF9" s="16">
        <v>6</v>
      </c>
      <c r="CG9" s="17">
        <v>6</v>
      </c>
    </row>
    <row r="10" spans="1:85" ht="16" x14ac:dyDescent="0.2">
      <c r="A10" s="8">
        <v>6</v>
      </c>
      <c r="B10" s="2">
        <v>8</v>
      </c>
      <c r="C10" s="2">
        <f t="shared" si="0"/>
        <v>3</v>
      </c>
      <c r="D10" s="8" t="s">
        <v>27</v>
      </c>
      <c r="E10" s="8" t="s">
        <v>28</v>
      </c>
      <c r="F10" s="8">
        <v>1</v>
      </c>
      <c r="G10" s="8">
        <v>1</v>
      </c>
      <c r="H10" s="9"/>
      <c r="I10" s="9"/>
      <c r="J10" s="9"/>
      <c r="K10" s="8" t="s">
        <v>27</v>
      </c>
      <c r="L10" s="10">
        <v>5</v>
      </c>
      <c r="M10" s="2">
        <f t="shared" si="1"/>
        <v>2</v>
      </c>
      <c r="N10" s="11" t="s">
        <v>33</v>
      </c>
      <c r="O10" s="11" t="s">
        <v>32</v>
      </c>
      <c r="P10" s="11">
        <v>2</v>
      </c>
      <c r="Q10" s="11">
        <v>3</v>
      </c>
      <c r="R10" s="11"/>
      <c r="S10" s="11"/>
      <c r="T10" s="12"/>
      <c r="U10" s="12" t="s">
        <v>27</v>
      </c>
      <c r="V10" s="10">
        <v>3</v>
      </c>
      <c r="W10" s="2">
        <f t="shared" si="2"/>
        <v>2</v>
      </c>
      <c r="X10" s="11" t="s">
        <v>27</v>
      </c>
      <c r="Y10" s="11" t="s">
        <v>32</v>
      </c>
      <c r="Z10" s="11">
        <v>2</v>
      </c>
      <c r="AA10" s="11">
        <v>1</v>
      </c>
      <c r="AB10" s="11"/>
      <c r="AC10" s="11"/>
      <c r="AD10" s="12" t="s">
        <v>27</v>
      </c>
      <c r="AE10" s="10">
        <v>3</v>
      </c>
      <c r="AF10" s="2">
        <f t="shared" si="3"/>
        <v>2</v>
      </c>
      <c r="AG10" s="11" t="s">
        <v>27</v>
      </c>
      <c r="AH10" s="11" t="s">
        <v>32</v>
      </c>
      <c r="AI10" s="11">
        <v>2</v>
      </c>
      <c r="AJ10" s="11">
        <v>3</v>
      </c>
      <c r="AK10" s="11"/>
      <c r="AL10" s="11" t="s">
        <v>39</v>
      </c>
      <c r="AM10" s="12" t="s">
        <v>27</v>
      </c>
      <c r="AN10" s="10">
        <v>4</v>
      </c>
      <c r="AO10" s="2">
        <f t="shared" si="4"/>
        <v>2</v>
      </c>
      <c r="AP10" s="11" t="s">
        <v>33</v>
      </c>
      <c r="AQ10" s="11" t="s">
        <v>28</v>
      </c>
      <c r="AR10" s="11">
        <v>1</v>
      </c>
      <c r="AS10" s="11">
        <v>1</v>
      </c>
      <c r="AT10" s="11" t="s">
        <v>38</v>
      </c>
      <c r="AU10" s="11">
        <v>2</v>
      </c>
      <c r="AV10" s="12" t="s">
        <v>39</v>
      </c>
      <c r="AW10" s="12">
        <v>7</v>
      </c>
      <c r="AX10" s="12" t="s">
        <v>27</v>
      </c>
      <c r="AY10" s="10">
        <v>3</v>
      </c>
      <c r="AZ10" s="2">
        <f t="shared" si="5"/>
        <v>2</v>
      </c>
      <c r="BA10" s="8" t="s">
        <v>27</v>
      </c>
      <c r="BB10" s="8" t="s">
        <v>32</v>
      </c>
      <c r="BC10" s="8">
        <v>2</v>
      </c>
      <c r="BD10" s="8">
        <v>1</v>
      </c>
      <c r="BE10" s="9"/>
      <c r="BF10" s="9"/>
      <c r="BG10" s="9"/>
      <c r="BH10" s="9"/>
      <c r="BI10" s="9"/>
      <c r="BJ10" s="8" t="s">
        <v>27</v>
      </c>
      <c r="BK10" s="10">
        <v>3</v>
      </c>
      <c r="BL10" s="2">
        <f t="shared" si="6"/>
        <v>2</v>
      </c>
      <c r="BM10" s="13" t="s">
        <v>33</v>
      </c>
      <c r="BN10" s="13" t="s">
        <v>32</v>
      </c>
      <c r="BO10" s="13">
        <v>1</v>
      </c>
      <c r="BP10" s="13">
        <v>2</v>
      </c>
      <c r="BQ10" s="13"/>
      <c r="BR10" s="13"/>
      <c r="BS10" s="14"/>
      <c r="BT10" s="15" t="s">
        <v>27</v>
      </c>
      <c r="BU10">
        <v>4</v>
      </c>
      <c r="BV10">
        <v>6</v>
      </c>
      <c r="BW10">
        <v>2</v>
      </c>
      <c r="BX10">
        <f t="shared" si="7"/>
        <v>5</v>
      </c>
      <c r="BY10">
        <f t="shared" si="8"/>
        <v>5</v>
      </c>
      <c r="BZ10">
        <f t="shared" si="9"/>
        <v>2</v>
      </c>
      <c r="CA10">
        <f t="shared" si="10"/>
        <v>0</v>
      </c>
      <c r="CB10">
        <f t="shared" si="11"/>
        <v>6</v>
      </c>
      <c r="CC10">
        <f t="shared" si="12"/>
        <v>1</v>
      </c>
      <c r="CD10">
        <f t="shared" si="13"/>
        <v>0</v>
      </c>
      <c r="CF10" s="16">
        <v>7</v>
      </c>
      <c r="CG10" s="17">
        <v>1</v>
      </c>
    </row>
    <row r="11" spans="1:85" ht="16" x14ac:dyDescent="0.2">
      <c r="A11" s="8">
        <v>7</v>
      </c>
      <c r="B11" s="2">
        <v>3</v>
      </c>
      <c r="C11" s="2">
        <f t="shared" si="0"/>
        <v>2</v>
      </c>
      <c r="D11" s="8" t="s">
        <v>33</v>
      </c>
      <c r="E11" s="8" t="s">
        <v>28</v>
      </c>
      <c r="F11" s="8">
        <v>1</v>
      </c>
      <c r="G11" s="8">
        <v>1</v>
      </c>
      <c r="H11" s="9"/>
      <c r="I11" s="9"/>
      <c r="J11" s="9"/>
      <c r="K11" s="8" t="s">
        <v>27</v>
      </c>
      <c r="L11" s="10">
        <v>12</v>
      </c>
      <c r="M11" s="2">
        <f t="shared" si="1"/>
        <v>4</v>
      </c>
      <c r="N11" s="11" t="s">
        <v>33</v>
      </c>
      <c r="O11" s="11" t="s">
        <v>31</v>
      </c>
      <c r="P11" s="11">
        <v>3</v>
      </c>
      <c r="Q11" s="11">
        <v>2</v>
      </c>
      <c r="R11" s="11" t="s">
        <v>35</v>
      </c>
      <c r="S11" s="11"/>
      <c r="T11" s="12"/>
      <c r="U11" s="12" t="s">
        <v>27</v>
      </c>
      <c r="V11" s="10">
        <v>2</v>
      </c>
      <c r="W11" s="2">
        <f t="shared" si="2"/>
        <v>2</v>
      </c>
      <c r="X11" s="11" t="s">
        <v>27</v>
      </c>
      <c r="Y11" s="11" t="s">
        <v>32</v>
      </c>
      <c r="Z11" s="11">
        <v>2</v>
      </c>
      <c r="AA11" s="11">
        <v>1</v>
      </c>
      <c r="AB11" s="11"/>
      <c r="AC11" s="11"/>
      <c r="AD11" s="12" t="s">
        <v>27</v>
      </c>
      <c r="AE11" s="10">
        <v>9</v>
      </c>
      <c r="AF11" s="2">
        <f t="shared" si="3"/>
        <v>3</v>
      </c>
      <c r="AG11" s="11" t="s">
        <v>27</v>
      </c>
      <c r="AH11" s="11" t="s">
        <v>28</v>
      </c>
      <c r="AI11" s="11">
        <v>1</v>
      </c>
      <c r="AJ11" s="11">
        <v>2</v>
      </c>
      <c r="AK11" s="11"/>
      <c r="AL11" s="11">
        <v>2</v>
      </c>
      <c r="AM11" s="12" t="s">
        <v>27</v>
      </c>
      <c r="AN11" s="10">
        <v>4</v>
      </c>
      <c r="AO11" s="2">
        <f t="shared" si="4"/>
        <v>2</v>
      </c>
      <c r="AP11" s="11" t="s">
        <v>27</v>
      </c>
      <c r="AQ11" s="11" t="s">
        <v>28</v>
      </c>
      <c r="AR11" s="11">
        <v>1</v>
      </c>
      <c r="AS11" s="11">
        <v>1</v>
      </c>
      <c r="AT11" s="11" t="s">
        <v>38</v>
      </c>
      <c r="AU11" s="11">
        <v>2</v>
      </c>
      <c r="AV11" s="12">
        <v>9</v>
      </c>
      <c r="AW11" s="12"/>
      <c r="AX11" s="12" t="s">
        <v>27</v>
      </c>
      <c r="AY11" s="10">
        <v>12</v>
      </c>
      <c r="AZ11" s="2">
        <f t="shared" si="5"/>
        <v>4</v>
      </c>
      <c r="BA11" s="8" t="s">
        <v>27</v>
      </c>
      <c r="BB11" s="8" t="s">
        <v>31</v>
      </c>
      <c r="BC11" s="8">
        <v>3</v>
      </c>
      <c r="BD11" s="8">
        <v>1</v>
      </c>
      <c r="BE11" s="9" t="s">
        <v>35</v>
      </c>
      <c r="BF11" s="9"/>
      <c r="BG11" s="9"/>
      <c r="BH11" s="9"/>
      <c r="BI11" s="9"/>
      <c r="BJ11" s="8" t="s">
        <v>27</v>
      </c>
      <c r="BK11" s="10">
        <v>3</v>
      </c>
      <c r="BL11" s="2">
        <f t="shared" si="6"/>
        <v>2</v>
      </c>
      <c r="BM11" s="13" t="s">
        <v>27</v>
      </c>
      <c r="BN11" s="13" t="s">
        <v>32</v>
      </c>
      <c r="BO11" s="13">
        <v>1</v>
      </c>
      <c r="BP11" s="13">
        <v>2</v>
      </c>
      <c r="BQ11" s="13"/>
      <c r="BR11" s="13" t="s">
        <v>40</v>
      </c>
      <c r="BS11" s="14">
        <v>2</v>
      </c>
      <c r="BT11" s="15" t="s">
        <v>27</v>
      </c>
      <c r="BU11">
        <v>2</v>
      </c>
      <c r="BV11">
        <v>4</v>
      </c>
      <c r="BW11">
        <v>2</v>
      </c>
      <c r="BX11">
        <f t="shared" si="7"/>
        <v>3</v>
      </c>
      <c r="BY11">
        <f t="shared" si="8"/>
        <v>2</v>
      </c>
      <c r="BZ11">
        <f t="shared" si="9"/>
        <v>3</v>
      </c>
      <c r="CA11">
        <f t="shared" si="10"/>
        <v>2</v>
      </c>
      <c r="CB11">
        <f t="shared" si="11"/>
        <v>4</v>
      </c>
      <c r="CC11">
        <f t="shared" si="12"/>
        <v>1</v>
      </c>
      <c r="CD11">
        <f t="shared" si="13"/>
        <v>2</v>
      </c>
      <c r="CF11" s="16" t="s">
        <v>41</v>
      </c>
      <c r="CG11" s="17">
        <v>24</v>
      </c>
    </row>
    <row r="12" spans="1:85" ht="16" x14ac:dyDescent="0.2">
      <c r="A12" s="8">
        <v>8</v>
      </c>
      <c r="B12" s="2">
        <v>4</v>
      </c>
      <c r="C12" s="2">
        <f t="shared" si="0"/>
        <v>2</v>
      </c>
      <c r="D12" s="8" t="s">
        <v>27</v>
      </c>
      <c r="E12" s="8" t="s">
        <v>28</v>
      </c>
      <c r="F12" s="8">
        <v>1</v>
      </c>
      <c r="G12" s="8">
        <v>1</v>
      </c>
      <c r="H12" s="9"/>
      <c r="I12" s="9"/>
      <c r="J12" s="9"/>
      <c r="K12" s="8" t="s">
        <v>27</v>
      </c>
      <c r="L12" s="10">
        <v>4</v>
      </c>
      <c r="M12" s="2">
        <f t="shared" si="1"/>
        <v>2</v>
      </c>
      <c r="N12" s="11" t="s">
        <v>33</v>
      </c>
      <c r="O12" s="11" t="s">
        <v>31</v>
      </c>
      <c r="P12" s="11">
        <v>1</v>
      </c>
      <c r="Q12" s="11">
        <v>1</v>
      </c>
      <c r="R12" s="11" t="s">
        <v>42</v>
      </c>
      <c r="S12" s="11"/>
      <c r="T12" s="12"/>
      <c r="U12" s="12" t="s">
        <v>27</v>
      </c>
      <c r="V12" s="10">
        <v>4</v>
      </c>
      <c r="W12" s="2">
        <f t="shared" si="2"/>
        <v>2</v>
      </c>
      <c r="X12" s="11" t="s">
        <v>27</v>
      </c>
      <c r="Y12" s="11" t="s">
        <v>32</v>
      </c>
      <c r="Z12" s="11">
        <v>1</v>
      </c>
      <c r="AA12" s="11">
        <v>1</v>
      </c>
      <c r="AB12" s="11"/>
      <c r="AC12" s="11"/>
      <c r="AD12" s="12" t="s">
        <v>27</v>
      </c>
      <c r="AE12" s="10">
        <v>12</v>
      </c>
      <c r="AF12" s="2">
        <f t="shared" si="3"/>
        <v>4</v>
      </c>
      <c r="AG12" s="11" t="s">
        <v>27</v>
      </c>
      <c r="AH12" s="11" t="s">
        <v>31</v>
      </c>
      <c r="AI12" s="11">
        <v>3</v>
      </c>
      <c r="AJ12" s="11">
        <v>1</v>
      </c>
      <c r="AK12" s="11"/>
      <c r="AL12" s="11"/>
      <c r="AM12" s="12" t="s">
        <v>27</v>
      </c>
      <c r="AN12" s="10">
        <v>12</v>
      </c>
      <c r="AO12" s="2">
        <f t="shared" si="4"/>
        <v>4</v>
      </c>
      <c r="AP12" s="11" t="s">
        <v>27</v>
      </c>
      <c r="AQ12" s="11" t="s">
        <v>31</v>
      </c>
      <c r="AR12" s="11">
        <v>1</v>
      </c>
      <c r="AS12" s="11">
        <v>1</v>
      </c>
      <c r="AT12" s="11" t="s">
        <v>42</v>
      </c>
      <c r="AU12" s="11">
        <v>2</v>
      </c>
      <c r="AV12" s="12"/>
      <c r="AW12" s="12"/>
      <c r="AX12" s="12" t="s">
        <v>27</v>
      </c>
      <c r="AY12" s="10">
        <v>8</v>
      </c>
      <c r="AZ12" s="2">
        <f t="shared" si="5"/>
        <v>3</v>
      </c>
      <c r="BA12" s="8" t="s">
        <v>27</v>
      </c>
      <c r="BB12" s="8" t="s">
        <v>28</v>
      </c>
      <c r="BC12" s="8">
        <v>1</v>
      </c>
      <c r="BD12" s="8">
        <v>1</v>
      </c>
      <c r="BE12" s="9"/>
      <c r="BF12" s="9"/>
      <c r="BG12" s="9"/>
      <c r="BH12" s="9"/>
      <c r="BI12" s="9"/>
      <c r="BJ12" s="8" t="s">
        <v>27</v>
      </c>
      <c r="BK12" s="10">
        <v>4</v>
      </c>
      <c r="BL12" s="2">
        <f t="shared" si="6"/>
        <v>2</v>
      </c>
      <c r="BM12" s="13" t="s">
        <v>27</v>
      </c>
      <c r="BN12" s="13" t="s">
        <v>32</v>
      </c>
      <c r="BO12" s="13">
        <v>1</v>
      </c>
      <c r="BP12" s="13">
        <v>1</v>
      </c>
      <c r="BQ12" s="13"/>
      <c r="BR12" s="13">
        <v>2</v>
      </c>
      <c r="BS12" s="14"/>
      <c r="BT12" s="15" t="s">
        <v>33</v>
      </c>
      <c r="BU12">
        <v>4</v>
      </c>
      <c r="BV12">
        <v>4</v>
      </c>
      <c r="BW12">
        <v>2</v>
      </c>
      <c r="BX12">
        <f t="shared" si="7"/>
        <v>3</v>
      </c>
      <c r="BY12">
        <f t="shared" si="8"/>
        <v>2</v>
      </c>
      <c r="BZ12">
        <f t="shared" si="9"/>
        <v>2</v>
      </c>
      <c r="CA12">
        <f t="shared" si="10"/>
        <v>3</v>
      </c>
      <c r="CB12">
        <f t="shared" si="11"/>
        <v>4</v>
      </c>
      <c r="CC12">
        <f t="shared" si="12"/>
        <v>1</v>
      </c>
      <c r="CD12">
        <f t="shared" si="13"/>
        <v>2</v>
      </c>
      <c r="CF12" t="s">
        <v>43</v>
      </c>
    </row>
    <row r="13" spans="1:85" ht="16" x14ac:dyDescent="0.2">
      <c r="A13" s="8">
        <v>9</v>
      </c>
      <c r="B13" s="2">
        <v>12</v>
      </c>
      <c r="C13" s="2">
        <f t="shared" si="0"/>
        <v>4</v>
      </c>
      <c r="D13" s="8" t="s">
        <v>33</v>
      </c>
      <c r="E13" s="8" t="s">
        <v>31</v>
      </c>
      <c r="F13" s="8">
        <v>3</v>
      </c>
      <c r="G13" s="8">
        <v>1</v>
      </c>
      <c r="H13" s="9"/>
      <c r="I13" s="9">
        <v>7</v>
      </c>
      <c r="J13" s="9"/>
      <c r="K13" s="8" t="s">
        <v>27</v>
      </c>
      <c r="L13" s="10">
        <v>12</v>
      </c>
      <c r="M13" s="2">
        <f t="shared" si="1"/>
        <v>4</v>
      </c>
      <c r="N13" s="11" t="s">
        <v>33</v>
      </c>
      <c r="O13" s="11" t="s">
        <v>31</v>
      </c>
      <c r="P13" s="11">
        <v>3</v>
      </c>
      <c r="Q13" s="11">
        <v>3</v>
      </c>
      <c r="R13" s="11" t="s">
        <v>44</v>
      </c>
      <c r="S13" s="11" t="s">
        <v>37</v>
      </c>
      <c r="T13" s="12">
        <v>7</v>
      </c>
      <c r="U13" s="12" t="s">
        <v>27</v>
      </c>
      <c r="V13" s="10">
        <v>12</v>
      </c>
      <c r="W13" s="2">
        <f t="shared" si="2"/>
        <v>4</v>
      </c>
      <c r="X13" s="11" t="s">
        <v>27</v>
      </c>
      <c r="Y13" s="11" t="s">
        <v>31</v>
      </c>
      <c r="Z13" s="11">
        <v>3</v>
      </c>
      <c r="AA13" s="11">
        <v>3</v>
      </c>
      <c r="AB13" s="11" t="s">
        <v>35</v>
      </c>
      <c r="AC13" s="11">
        <v>7</v>
      </c>
      <c r="AD13" s="12" t="s">
        <v>27</v>
      </c>
      <c r="AE13" s="10">
        <v>8</v>
      </c>
      <c r="AF13" s="2">
        <f t="shared" si="3"/>
        <v>3</v>
      </c>
      <c r="AG13" s="11" t="s">
        <v>33</v>
      </c>
      <c r="AH13" s="11" t="s">
        <v>28</v>
      </c>
      <c r="AI13" s="11">
        <v>1</v>
      </c>
      <c r="AJ13" s="11">
        <v>1</v>
      </c>
      <c r="AK13" s="11" t="s">
        <v>30</v>
      </c>
      <c r="AL13" s="11"/>
      <c r="AM13" s="12" t="s">
        <v>27</v>
      </c>
      <c r="AN13" s="10">
        <v>12</v>
      </c>
      <c r="AO13" s="2">
        <f t="shared" si="4"/>
        <v>4</v>
      </c>
      <c r="AP13" s="11" t="s">
        <v>27</v>
      </c>
      <c r="AQ13" s="11" t="s">
        <v>31</v>
      </c>
      <c r="AR13" s="11">
        <v>3</v>
      </c>
      <c r="AS13" s="11">
        <v>1</v>
      </c>
      <c r="AT13" s="11"/>
      <c r="AU13" s="11">
        <v>2</v>
      </c>
      <c r="AV13" s="12">
        <v>7</v>
      </c>
      <c r="AW13" s="12"/>
      <c r="AX13" s="12" t="s">
        <v>27</v>
      </c>
      <c r="AY13" s="10">
        <v>8</v>
      </c>
      <c r="AZ13" s="2">
        <f t="shared" si="5"/>
        <v>3</v>
      </c>
      <c r="BA13" s="8" t="s">
        <v>27</v>
      </c>
      <c r="BB13" s="8" t="s">
        <v>28</v>
      </c>
      <c r="BC13" s="8">
        <v>1</v>
      </c>
      <c r="BD13" s="8">
        <v>1</v>
      </c>
      <c r="BE13" s="9" t="s">
        <v>30</v>
      </c>
      <c r="BF13" s="9"/>
      <c r="BG13" s="9"/>
      <c r="BH13" s="9"/>
      <c r="BI13" s="9">
        <v>7</v>
      </c>
      <c r="BJ13" s="8" t="s">
        <v>27</v>
      </c>
      <c r="BK13" s="10">
        <v>12</v>
      </c>
      <c r="BL13" s="2">
        <f t="shared" si="6"/>
        <v>4</v>
      </c>
      <c r="BM13" s="13" t="s">
        <v>33</v>
      </c>
      <c r="BN13" s="13" t="s">
        <v>31</v>
      </c>
      <c r="BO13" s="13">
        <v>3</v>
      </c>
      <c r="BP13" s="13">
        <v>3</v>
      </c>
      <c r="BQ13" s="13" t="s">
        <v>44</v>
      </c>
      <c r="BR13" s="13">
        <v>7</v>
      </c>
      <c r="BS13" s="14" t="s">
        <v>40</v>
      </c>
      <c r="BT13" s="15" t="s">
        <v>27</v>
      </c>
      <c r="BU13">
        <v>5</v>
      </c>
      <c r="BV13">
        <v>5</v>
      </c>
      <c r="BW13">
        <v>3</v>
      </c>
      <c r="BX13">
        <f t="shared" si="7"/>
        <v>5</v>
      </c>
      <c r="BY13">
        <f t="shared" si="8"/>
        <v>0</v>
      </c>
      <c r="BZ13">
        <f t="shared" si="9"/>
        <v>2</v>
      </c>
      <c r="CA13">
        <f t="shared" si="10"/>
        <v>5</v>
      </c>
      <c r="CB13">
        <f t="shared" si="11"/>
        <v>0</v>
      </c>
      <c r="CC13">
        <f t="shared" si="12"/>
        <v>2</v>
      </c>
      <c r="CD13">
        <f t="shared" si="13"/>
        <v>5</v>
      </c>
      <c r="CF13" t="s">
        <v>25</v>
      </c>
      <c r="CG13" t="s">
        <v>45</v>
      </c>
    </row>
    <row r="14" spans="1:85" ht="16" x14ac:dyDescent="0.2">
      <c r="A14" s="8">
        <v>10</v>
      </c>
      <c r="B14" s="2">
        <v>3</v>
      </c>
      <c r="C14" s="2">
        <f t="shared" si="0"/>
        <v>2</v>
      </c>
      <c r="D14" s="8" t="s">
        <v>33</v>
      </c>
      <c r="E14" s="8" t="s">
        <v>32</v>
      </c>
      <c r="F14" s="8">
        <v>2</v>
      </c>
      <c r="G14" s="8">
        <v>3</v>
      </c>
      <c r="H14" s="9"/>
      <c r="I14" s="9"/>
      <c r="J14" s="9"/>
      <c r="K14" s="8" t="s">
        <v>27</v>
      </c>
      <c r="L14" s="10">
        <v>12</v>
      </c>
      <c r="M14" s="2">
        <f t="shared" si="1"/>
        <v>4</v>
      </c>
      <c r="N14" s="11" t="s">
        <v>33</v>
      </c>
      <c r="O14" s="11" t="s">
        <v>31</v>
      </c>
      <c r="P14" s="11">
        <v>3</v>
      </c>
      <c r="Q14" s="11">
        <v>2</v>
      </c>
      <c r="R14" s="11" t="s">
        <v>35</v>
      </c>
      <c r="S14" s="11"/>
      <c r="T14" s="12"/>
      <c r="U14" s="12" t="s">
        <v>33</v>
      </c>
      <c r="V14" s="10">
        <v>2</v>
      </c>
      <c r="W14" s="2">
        <f t="shared" si="2"/>
        <v>2</v>
      </c>
      <c r="X14" s="11" t="s">
        <v>27</v>
      </c>
      <c r="Y14" s="11" t="s">
        <v>32</v>
      </c>
      <c r="Z14" s="11">
        <v>2</v>
      </c>
      <c r="AA14" s="11">
        <v>1</v>
      </c>
      <c r="AB14" s="11"/>
      <c r="AC14" s="11"/>
      <c r="AD14" s="12" t="s">
        <v>27</v>
      </c>
      <c r="AE14" s="10">
        <v>3</v>
      </c>
      <c r="AF14" s="2">
        <f t="shared" si="3"/>
        <v>2</v>
      </c>
      <c r="AG14" s="11" t="s">
        <v>33</v>
      </c>
      <c r="AH14" s="11" t="s">
        <v>31</v>
      </c>
      <c r="AI14" s="11">
        <v>3</v>
      </c>
      <c r="AJ14" s="11">
        <v>1</v>
      </c>
      <c r="AK14" s="11"/>
      <c r="AL14" s="11" t="s">
        <v>34</v>
      </c>
      <c r="AM14" s="12" t="s">
        <v>33</v>
      </c>
      <c r="AN14" s="10">
        <v>9</v>
      </c>
      <c r="AO14" s="2">
        <f t="shared" si="4"/>
        <v>3</v>
      </c>
      <c r="AP14" s="11" t="s">
        <v>33</v>
      </c>
      <c r="AQ14" s="11" t="s">
        <v>31</v>
      </c>
      <c r="AR14" s="11">
        <v>3</v>
      </c>
      <c r="AS14" s="11">
        <v>1</v>
      </c>
      <c r="AT14" s="11"/>
      <c r="AU14" s="11">
        <v>2</v>
      </c>
      <c r="AV14" s="12"/>
      <c r="AW14" s="12"/>
      <c r="AX14" s="12" t="s">
        <v>27</v>
      </c>
      <c r="AY14" s="10">
        <v>8</v>
      </c>
      <c r="AZ14" s="2">
        <f t="shared" si="5"/>
        <v>3</v>
      </c>
      <c r="BA14" s="8" t="s">
        <v>27</v>
      </c>
      <c r="BB14" s="8" t="s">
        <v>28</v>
      </c>
      <c r="BC14" s="8">
        <v>1</v>
      </c>
      <c r="BD14" s="8">
        <v>1</v>
      </c>
      <c r="BE14" s="9"/>
      <c r="BF14" s="9"/>
      <c r="BG14" s="9"/>
      <c r="BH14" s="9"/>
      <c r="BI14" s="9"/>
      <c r="BJ14" s="8" t="s">
        <v>27</v>
      </c>
      <c r="BK14" s="10">
        <v>8</v>
      </c>
      <c r="BL14" s="2">
        <f t="shared" si="6"/>
        <v>3</v>
      </c>
      <c r="BM14" s="13" t="s">
        <v>33</v>
      </c>
      <c r="BN14" s="13" t="s">
        <v>32</v>
      </c>
      <c r="BO14" s="13">
        <v>2</v>
      </c>
      <c r="BP14" s="13">
        <v>3</v>
      </c>
      <c r="BQ14" s="13"/>
      <c r="BR14" s="13"/>
      <c r="BS14" s="14"/>
      <c r="BT14" s="15" t="s">
        <v>33</v>
      </c>
      <c r="BU14">
        <v>2</v>
      </c>
      <c r="BV14">
        <v>3</v>
      </c>
      <c r="BW14">
        <v>2</v>
      </c>
      <c r="BX14">
        <f t="shared" si="7"/>
        <v>3</v>
      </c>
      <c r="BY14">
        <f t="shared" si="8"/>
        <v>3</v>
      </c>
      <c r="BZ14">
        <f t="shared" si="9"/>
        <v>1</v>
      </c>
      <c r="CA14">
        <f t="shared" si="10"/>
        <v>3</v>
      </c>
      <c r="CB14">
        <f t="shared" si="11"/>
        <v>3</v>
      </c>
      <c r="CC14">
        <f t="shared" si="12"/>
        <v>3</v>
      </c>
      <c r="CD14">
        <f t="shared" si="13"/>
        <v>1</v>
      </c>
      <c r="CF14" s="16">
        <v>2</v>
      </c>
      <c r="CG14" s="17">
        <v>1</v>
      </c>
    </row>
    <row r="15" spans="1:85" ht="16" x14ac:dyDescent="0.2">
      <c r="A15" s="8">
        <v>11</v>
      </c>
      <c r="B15" s="2">
        <v>7</v>
      </c>
      <c r="C15" s="2">
        <f t="shared" si="0"/>
        <v>2</v>
      </c>
      <c r="D15" s="8" t="s">
        <v>27</v>
      </c>
      <c r="E15" s="8" t="s">
        <v>28</v>
      </c>
      <c r="F15" s="8">
        <v>1</v>
      </c>
      <c r="G15" s="8">
        <v>2</v>
      </c>
      <c r="H15" s="9"/>
      <c r="I15" s="9" t="s">
        <v>34</v>
      </c>
      <c r="J15" s="9"/>
      <c r="K15" s="8" t="s">
        <v>27</v>
      </c>
      <c r="L15" s="10">
        <v>14</v>
      </c>
      <c r="M15" s="2">
        <f t="shared" si="1"/>
        <v>4</v>
      </c>
      <c r="N15" s="11" t="s">
        <v>33</v>
      </c>
      <c r="O15" s="11" t="s">
        <v>31</v>
      </c>
      <c r="P15" s="11">
        <v>3</v>
      </c>
      <c r="Q15" s="11">
        <v>1</v>
      </c>
      <c r="R15" s="11"/>
      <c r="S15" s="11" t="s">
        <v>34</v>
      </c>
      <c r="T15" s="12" t="s">
        <v>40</v>
      </c>
      <c r="U15" s="12" t="s">
        <v>27</v>
      </c>
      <c r="V15" s="10">
        <v>16</v>
      </c>
      <c r="W15" s="2">
        <f t="shared" si="2"/>
        <v>5</v>
      </c>
      <c r="X15" s="11" t="s">
        <v>27</v>
      </c>
      <c r="Y15" s="11" t="s">
        <v>31</v>
      </c>
      <c r="Z15" s="11">
        <v>3</v>
      </c>
      <c r="AA15" s="11">
        <v>2</v>
      </c>
      <c r="AB15" s="11" t="s">
        <v>35</v>
      </c>
      <c r="AC15" s="11" t="s">
        <v>34</v>
      </c>
      <c r="AD15" s="12" t="s">
        <v>27</v>
      </c>
      <c r="AE15" s="10">
        <v>7</v>
      </c>
      <c r="AF15" s="2">
        <f t="shared" si="3"/>
        <v>2</v>
      </c>
      <c r="AG15" s="11" t="s">
        <v>33</v>
      </c>
      <c r="AH15" s="11" t="s">
        <v>31</v>
      </c>
      <c r="AI15" s="11">
        <v>3</v>
      </c>
      <c r="AJ15" s="11">
        <v>1</v>
      </c>
      <c r="AK15" s="11"/>
      <c r="AL15" s="11"/>
      <c r="AM15" s="12" t="s">
        <v>33</v>
      </c>
      <c r="AN15" s="10">
        <v>12</v>
      </c>
      <c r="AO15" s="2">
        <f t="shared" si="4"/>
        <v>4</v>
      </c>
      <c r="AP15" s="11" t="s">
        <v>27</v>
      </c>
      <c r="AQ15" s="11" t="s">
        <v>31</v>
      </c>
      <c r="AR15" s="11">
        <v>3</v>
      </c>
      <c r="AS15" s="11">
        <v>2</v>
      </c>
      <c r="AT15" s="11" t="s">
        <v>35</v>
      </c>
      <c r="AU15" s="11">
        <v>2</v>
      </c>
      <c r="AV15" s="12" t="s">
        <v>34</v>
      </c>
      <c r="AW15" s="12"/>
      <c r="AX15" s="12" t="s">
        <v>27</v>
      </c>
      <c r="AY15" s="10">
        <v>7</v>
      </c>
      <c r="AZ15" s="2">
        <f t="shared" si="5"/>
        <v>2</v>
      </c>
      <c r="BA15" s="8" t="s">
        <v>33</v>
      </c>
      <c r="BB15" s="8" t="s">
        <v>28</v>
      </c>
      <c r="BC15" s="8">
        <v>1</v>
      </c>
      <c r="BD15" s="8">
        <v>2</v>
      </c>
      <c r="BE15" s="9"/>
      <c r="BF15" s="9"/>
      <c r="BG15" s="9"/>
      <c r="BH15" s="9"/>
      <c r="BI15" s="9" t="s">
        <v>34</v>
      </c>
      <c r="BJ15" s="8" t="s">
        <v>27</v>
      </c>
      <c r="BK15" s="10">
        <v>13</v>
      </c>
      <c r="BL15" s="2">
        <f t="shared" si="6"/>
        <v>4</v>
      </c>
      <c r="BM15" s="13" t="s">
        <v>33</v>
      </c>
      <c r="BN15" s="13" t="s">
        <v>31</v>
      </c>
      <c r="BO15" s="13">
        <v>3</v>
      </c>
      <c r="BP15" s="13">
        <v>3</v>
      </c>
      <c r="BQ15" s="13" t="s">
        <v>44</v>
      </c>
      <c r="BR15" s="13" t="s">
        <v>40</v>
      </c>
      <c r="BS15" s="14" t="s">
        <v>34</v>
      </c>
      <c r="BT15" s="15" t="s">
        <v>27</v>
      </c>
      <c r="BU15">
        <v>3</v>
      </c>
      <c r="BV15">
        <v>3</v>
      </c>
      <c r="BW15">
        <v>2</v>
      </c>
      <c r="BX15">
        <f t="shared" si="7"/>
        <v>5</v>
      </c>
      <c r="BY15">
        <f t="shared" si="8"/>
        <v>0</v>
      </c>
      <c r="BZ15">
        <f t="shared" si="9"/>
        <v>2</v>
      </c>
      <c r="CA15">
        <f t="shared" si="10"/>
        <v>5</v>
      </c>
      <c r="CB15">
        <f t="shared" si="11"/>
        <v>3</v>
      </c>
      <c r="CC15">
        <f t="shared" si="12"/>
        <v>0</v>
      </c>
      <c r="CD15">
        <f t="shared" si="13"/>
        <v>3</v>
      </c>
      <c r="CF15" s="16">
        <v>3</v>
      </c>
      <c r="CG15" s="17">
        <v>4</v>
      </c>
    </row>
    <row r="16" spans="1:85" ht="16" x14ac:dyDescent="0.2">
      <c r="A16" s="8">
        <v>12</v>
      </c>
      <c r="B16" s="2">
        <v>6</v>
      </c>
      <c r="C16" s="2">
        <f t="shared" si="0"/>
        <v>2</v>
      </c>
      <c r="D16" s="8" t="s">
        <v>33</v>
      </c>
      <c r="E16" s="8" t="s">
        <v>28</v>
      </c>
      <c r="F16" s="8">
        <v>1</v>
      </c>
      <c r="G16" s="8">
        <v>1</v>
      </c>
      <c r="H16" s="9" t="s">
        <v>30</v>
      </c>
      <c r="I16" s="9" t="s">
        <v>29</v>
      </c>
      <c r="J16" s="9"/>
      <c r="K16" s="8" t="s">
        <v>27</v>
      </c>
      <c r="L16" s="10">
        <v>10</v>
      </c>
      <c r="M16" s="2">
        <f t="shared" si="1"/>
        <v>3</v>
      </c>
      <c r="N16" s="11" t="s">
        <v>33</v>
      </c>
      <c r="O16" s="11" t="s">
        <v>28</v>
      </c>
      <c r="P16" s="11">
        <v>1</v>
      </c>
      <c r="Q16" s="11">
        <v>1</v>
      </c>
      <c r="R16" s="11" t="s">
        <v>38</v>
      </c>
      <c r="S16" s="11" t="s">
        <v>29</v>
      </c>
      <c r="T16" s="12"/>
      <c r="U16" s="12" t="s">
        <v>27</v>
      </c>
      <c r="V16" s="10">
        <v>6</v>
      </c>
      <c r="W16" s="2">
        <f t="shared" si="2"/>
        <v>2</v>
      </c>
      <c r="X16" s="11" t="s">
        <v>27</v>
      </c>
      <c r="Y16" s="11" t="s">
        <v>28</v>
      </c>
      <c r="Z16" s="11">
        <v>1</v>
      </c>
      <c r="AA16" s="11">
        <v>1</v>
      </c>
      <c r="AB16" s="11" t="s">
        <v>38</v>
      </c>
      <c r="AC16" s="11" t="s">
        <v>29</v>
      </c>
      <c r="AD16" s="12" t="s">
        <v>27</v>
      </c>
      <c r="AE16" s="10">
        <v>6</v>
      </c>
      <c r="AF16" s="2">
        <f t="shared" si="3"/>
        <v>2</v>
      </c>
      <c r="AG16" s="11" t="s">
        <v>27</v>
      </c>
      <c r="AH16" s="11" t="s">
        <v>28</v>
      </c>
      <c r="AI16" s="11">
        <v>1</v>
      </c>
      <c r="AJ16" s="11">
        <v>1</v>
      </c>
      <c r="AK16" s="11"/>
      <c r="AL16" s="11" t="s">
        <v>29</v>
      </c>
      <c r="AM16" s="12" t="s">
        <v>27</v>
      </c>
      <c r="AN16" s="10">
        <v>10</v>
      </c>
      <c r="AO16" s="2">
        <f t="shared" si="4"/>
        <v>3</v>
      </c>
      <c r="AP16" s="11" t="s">
        <v>27</v>
      </c>
      <c r="AQ16" s="11" t="s">
        <v>31</v>
      </c>
      <c r="AR16" s="11">
        <v>3</v>
      </c>
      <c r="AS16" s="11">
        <v>1</v>
      </c>
      <c r="AT16" s="11" t="s">
        <v>30</v>
      </c>
      <c r="AU16" s="11">
        <v>2</v>
      </c>
      <c r="AV16" s="12" t="s">
        <v>29</v>
      </c>
      <c r="AW16" s="12"/>
      <c r="AX16" s="12" t="s">
        <v>27</v>
      </c>
      <c r="AY16" s="10">
        <v>10</v>
      </c>
      <c r="AZ16" s="2">
        <f t="shared" si="5"/>
        <v>3</v>
      </c>
      <c r="BA16" s="8" t="s">
        <v>27</v>
      </c>
      <c r="BB16" s="8" t="s">
        <v>28</v>
      </c>
      <c r="BC16" s="8">
        <v>1</v>
      </c>
      <c r="BD16" s="8">
        <v>1</v>
      </c>
      <c r="BE16" s="9"/>
      <c r="BF16" s="9"/>
      <c r="BG16" s="9"/>
      <c r="BH16" s="9"/>
      <c r="BI16" s="9" t="s">
        <v>29</v>
      </c>
      <c r="BJ16" s="8" t="s">
        <v>27</v>
      </c>
      <c r="BK16" s="10">
        <v>3</v>
      </c>
      <c r="BL16" s="2">
        <f t="shared" si="6"/>
        <v>2</v>
      </c>
      <c r="BM16" s="13" t="s">
        <v>33</v>
      </c>
      <c r="BN16" s="13" t="s">
        <v>28</v>
      </c>
      <c r="BO16" s="13">
        <v>1</v>
      </c>
      <c r="BP16" s="13">
        <v>1</v>
      </c>
      <c r="BQ16" s="13" t="s">
        <v>30</v>
      </c>
      <c r="BR16" s="13" t="s">
        <v>29</v>
      </c>
      <c r="BS16" s="14"/>
      <c r="BT16" s="8" t="s">
        <v>27</v>
      </c>
      <c r="BU16">
        <v>3</v>
      </c>
      <c r="BV16">
        <v>4</v>
      </c>
      <c r="BW16">
        <v>6</v>
      </c>
      <c r="BX16">
        <f t="shared" si="7"/>
        <v>6</v>
      </c>
      <c r="BY16">
        <f t="shared" si="8"/>
        <v>0</v>
      </c>
      <c r="BZ16">
        <f t="shared" si="9"/>
        <v>6</v>
      </c>
      <c r="CA16">
        <f t="shared" si="10"/>
        <v>1</v>
      </c>
      <c r="CB16">
        <f t="shared" si="11"/>
        <v>4</v>
      </c>
      <c r="CC16">
        <f t="shared" si="12"/>
        <v>3</v>
      </c>
      <c r="CD16">
        <f t="shared" si="13"/>
        <v>0</v>
      </c>
      <c r="CF16" s="16">
        <v>4</v>
      </c>
      <c r="CG16" s="17">
        <v>6</v>
      </c>
    </row>
    <row r="17" spans="1:85" ht="16" x14ac:dyDescent="0.2">
      <c r="A17" s="8">
        <v>13</v>
      </c>
      <c r="B17" s="2">
        <v>8</v>
      </c>
      <c r="C17" s="2">
        <f t="shared" si="0"/>
        <v>3</v>
      </c>
      <c r="D17" s="8" t="s">
        <v>33</v>
      </c>
      <c r="E17" s="8" t="s">
        <v>31</v>
      </c>
      <c r="F17" s="8">
        <v>3</v>
      </c>
      <c r="G17" s="8">
        <v>1</v>
      </c>
      <c r="H17" s="9"/>
      <c r="I17" s="9"/>
      <c r="J17" s="9"/>
      <c r="K17" s="8" t="s">
        <v>27</v>
      </c>
      <c r="L17" s="10">
        <v>8</v>
      </c>
      <c r="M17" s="2">
        <f t="shared" si="1"/>
        <v>3</v>
      </c>
      <c r="N17" s="11" t="s">
        <v>33</v>
      </c>
      <c r="O17" s="11" t="s">
        <v>31</v>
      </c>
      <c r="P17" s="11">
        <v>3</v>
      </c>
      <c r="Q17" s="11">
        <v>3</v>
      </c>
      <c r="R17" s="11" t="s">
        <v>44</v>
      </c>
      <c r="S17" s="11"/>
      <c r="T17" s="12">
        <v>7</v>
      </c>
      <c r="U17" s="12" t="s">
        <v>27</v>
      </c>
      <c r="V17" s="10">
        <v>4</v>
      </c>
      <c r="W17" s="2">
        <f t="shared" si="2"/>
        <v>2</v>
      </c>
      <c r="X17" s="11" t="s">
        <v>27</v>
      </c>
      <c r="Y17" s="11" t="s">
        <v>31</v>
      </c>
      <c r="Z17" s="11">
        <v>1</v>
      </c>
      <c r="AA17" s="11">
        <v>1</v>
      </c>
      <c r="AB17" s="11" t="s">
        <v>46</v>
      </c>
      <c r="AC17" s="11"/>
      <c r="AD17" s="12" t="s">
        <v>27</v>
      </c>
      <c r="AE17" s="10">
        <v>12</v>
      </c>
      <c r="AF17" s="2">
        <f t="shared" si="3"/>
        <v>4</v>
      </c>
      <c r="AG17" s="11" t="s">
        <v>33</v>
      </c>
      <c r="AH17" s="11" t="s">
        <v>31</v>
      </c>
      <c r="AI17" s="11">
        <v>3</v>
      </c>
      <c r="AJ17" s="11">
        <v>1</v>
      </c>
      <c r="AK17" s="11"/>
      <c r="AL17" s="11"/>
      <c r="AM17" s="12" t="s">
        <v>27</v>
      </c>
      <c r="AN17" s="10">
        <v>12</v>
      </c>
      <c r="AO17" s="2">
        <f t="shared" si="4"/>
        <v>4</v>
      </c>
      <c r="AP17" s="11" t="s">
        <v>27</v>
      </c>
      <c r="AQ17" s="11" t="s">
        <v>31</v>
      </c>
      <c r="AR17" s="11">
        <v>1</v>
      </c>
      <c r="AS17" s="11">
        <v>1</v>
      </c>
      <c r="AT17" s="11" t="s">
        <v>46</v>
      </c>
      <c r="AU17" s="11">
        <v>2</v>
      </c>
      <c r="AV17" s="12"/>
      <c r="AW17" s="12"/>
      <c r="AX17" s="12" t="s">
        <v>27</v>
      </c>
      <c r="AY17" s="10">
        <v>12</v>
      </c>
      <c r="AZ17" s="2">
        <f t="shared" si="5"/>
        <v>4</v>
      </c>
      <c r="BA17" s="8" t="s">
        <v>27</v>
      </c>
      <c r="BB17" s="8" t="s">
        <v>31</v>
      </c>
      <c r="BC17" s="8">
        <v>3</v>
      </c>
      <c r="BD17" s="8">
        <v>1</v>
      </c>
      <c r="BE17" s="9"/>
      <c r="BF17" s="9"/>
      <c r="BG17" s="9"/>
      <c r="BH17" s="9"/>
      <c r="BI17" s="9"/>
      <c r="BJ17" s="8" t="s">
        <v>27</v>
      </c>
      <c r="BK17" s="10">
        <v>8</v>
      </c>
      <c r="BL17" s="2">
        <f t="shared" si="6"/>
        <v>3</v>
      </c>
      <c r="BM17" s="13" t="s">
        <v>33</v>
      </c>
      <c r="BN17" s="13" t="s">
        <v>31</v>
      </c>
      <c r="BO17" s="13">
        <v>3</v>
      </c>
      <c r="BP17" s="13">
        <v>1</v>
      </c>
      <c r="BQ17" s="13" t="s">
        <v>35</v>
      </c>
      <c r="BR17" s="13"/>
      <c r="BS17" s="14"/>
      <c r="BT17" s="15" t="s">
        <v>27</v>
      </c>
      <c r="BU17">
        <v>3</v>
      </c>
      <c r="BV17">
        <v>3</v>
      </c>
      <c r="BW17">
        <v>4</v>
      </c>
      <c r="BX17">
        <f t="shared" si="7"/>
        <v>7</v>
      </c>
      <c r="BY17">
        <f t="shared" si="8"/>
        <v>0</v>
      </c>
      <c r="BZ17">
        <f t="shared" si="9"/>
        <v>0</v>
      </c>
      <c r="CA17">
        <f t="shared" si="10"/>
        <v>7</v>
      </c>
      <c r="CB17">
        <f t="shared" si="11"/>
        <v>1</v>
      </c>
      <c r="CC17">
        <f t="shared" si="12"/>
        <v>3</v>
      </c>
      <c r="CD17">
        <f t="shared" si="13"/>
        <v>3</v>
      </c>
      <c r="CF17" s="16">
        <v>5</v>
      </c>
      <c r="CG17" s="17">
        <v>2</v>
      </c>
    </row>
    <row r="18" spans="1:85" ht="16" x14ac:dyDescent="0.2">
      <c r="A18" s="8">
        <v>14</v>
      </c>
      <c r="B18" s="2">
        <v>4</v>
      </c>
      <c r="C18" s="2">
        <f t="shared" si="0"/>
        <v>2</v>
      </c>
      <c r="D18" s="8" t="s">
        <v>27</v>
      </c>
      <c r="E18" s="8" t="s">
        <v>32</v>
      </c>
      <c r="F18" s="8">
        <v>1</v>
      </c>
      <c r="G18" s="8">
        <v>1</v>
      </c>
      <c r="H18" s="9"/>
      <c r="I18" s="9"/>
      <c r="J18" s="9"/>
      <c r="K18" s="8" t="s">
        <v>27</v>
      </c>
      <c r="L18" s="10">
        <v>4</v>
      </c>
      <c r="M18" s="2">
        <f t="shared" si="1"/>
        <v>2</v>
      </c>
      <c r="N18" s="11" t="s">
        <v>27</v>
      </c>
      <c r="O18" s="11" t="s">
        <v>32</v>
      </c>
      <c r="P18" s="11">
        <v>1</v>
      </c>
      <c r="Q18" s="11">
        <v>1</v>
      </c>
      <c r="R18" s="11"/>
      <c r="S18" s="11">
        <v>2</v>
      </c>
      <c r="T18" s="12"/>
      <c r="U18" s="12" t="s">
        <v>27</v>
      </c>
      <c r="V18" s="10">
        <v>4</v>
      </c>
      <c r="W18" s="2">
        <f t="shared" si="2"/>
        <v>2</v>
      </c>
      <c r="X18" s="11" t="s">
        <v>27</v>
      </c>
      <c r="Y18" s="11" t="s">
        <v>32</v>
      </c>
      <c r="Z18" s="11">
        <v>1</v>
      </c>
      <c r="AA18" s="11">
        <v>1</v>
      </c>
      <c r="AB18" s="11"/>
      <c r="AC18" s="11"/>
      <c r="AD18" s="12" t="s">
        <v>27</v>
      </c>
      <c r="AE18" s="10">
        <v>4</v>
      </c>
      <c r="AF18" s="2">
        <f t="shared" si="3"/>
        <v>2</v>
      </c>
      <c r="AG18" s="11" t="s">
        <v>27</v>
      </c>
      <c r="AH18" s="11" t="s">
        <v>32</v>
      </c>
      <c r="AI18" s="11">
        <v>1</v>
      </c>
      <c r="AJ18" s="11">
        <v>1</v>
      </c>
      <c r="AK18" s="11"/>
      <c r="AL18" s="11">
        <v>2</v>
      </c>
      <c r="AM18" s="12" t="s">
        <v>27</v>
      </c>
      <c r="AN18" s="10">
        <v>4</v>
      </c>
      <c r="AO18" s="2">
        <f t="shared" si="4"/>
        <v>2</v>
      </c>
      <c r="AP18" s="11" t="s">
        <v>27</v>
      </c>
      <c r="AQ18" s="11" t="s">
        <v>32</v>
      </c>
      <c r="AR18" s="11">
        <v>1</v>
      </c>
      <c r="AS18" s="11">
        <v>1</v>
      </c>
      <c r="AT18" s="11"/>
      <c r="AU18" s="11">
        <v>2</v>
      </c>
      <c r="AV18" s="12"/>
      <c r="AW18" s="12"/>
      <c r="AX18" s="12" t="s">
        <v>27</v>
      </c>
      <c r="AY18" s="10"/>
      <c r="AZ18" s="2">
        <f t="shared" si="5"/>
        <v>1</v>
      </c>
      <c r="BA18" s="8" t="s">
        <v>27</v>
      </c>
      <c r="BB18" s="8" t="s">
        <v>31</v>
      </c>
      <c r="BC18" s="8">
        <v>1</v>
      </c>
      <c r="BD18" s="8">
        <v>1</v>
      </c>
      <c r="BE18" s="9"/>
      <c r="BF18" s="9"/>
      <c r="BG18" s="9"/>
      <c r="BH18" s="9"/>
      <c r="BI18" s="9"/>
      <c r="BJ18" s="8" t="s">
        <v>27</v>
      </c>
      <c r="BK18" s="10">
        <v>4</v>
      </c>
      <c r="BL18" s="2">
        <f t="shared" si="6"/>
        <v>2</v>
      </c>
      <c r="BM18" s="13" t="s">
        <v>27</v>
      </c>
      <c r="BN18" s="13" t="s">
        <v>32</v>
      </c>
      <c r="BO18" s="13">
        <v>1</v>
      </c>
      <c r="BP18" s="13">
        <v>1</v>
      </c>
      <c r="BQ18" s="13"/>
      <c r="BR18" s="13">
        <v>2</v>
      </c>
      <c r="BS18" s="14"/>
      <c r="BT18" s="15" t="s">
        <v>27</v>
      </c>
      <c r="BU18">
        <v>6</v>
      </c>
      <c r="BV18">
        <v>6</v>
      </c>
      <c r="BW18">
        <v>6</v>
      </c>
      <c r="BX18">
        <f t="shared" si="7"/>
        <v>6</v>
      </c>
      <c r="BY18">
        <f t="shared" si="8"/>
        <v>6</v>
      </c>
      <c r="BZ18">
        <f t="shared" si="9"/>
        <v>0</v>
      </c>
      <c r="CA18">
        <f t="shared" si="10"/>
        <v>1</v>
      </c>
      <c r="CB18">
        <f t="shared" si="11"/>
        <v>6</v>
      </c>
      <c r="CC18">
        <f t="shared" si="12"/>
        <v>0</v>
      </c>
      <c r="CD18">
        <f t="shared" si="13"/>
        <v>0</v>
      </c>
      <c r="CF18" s="16">
        <v>6</v>
      </c>
      <c r="CG18" s="17">
        <v>9</v>
      </c>
    </row>
    <row r="19" spans="1:85" ht="16" x14ac:dyDescent="0.2">
      <c r="A19" s="8">
        <v>15</v>
      </c>
      <c r="B19" s="2">
        <v>9</v>
      </c>
      <c r="C19" s="2">
        <f t="shared" si="0"/>
        <v>3</v>
      </c>
      <c r="D19" s="8" t="s">
        <v>33</v>
      </c>
      <c r="E19" s="8" t="s">
        <v>28</v>
      </c>
      <c r="F19" s="8">
        <v>1</v>
      </c>
      <c r="G19" s="8">
        <v>2</v>
      </c>
      <c r="H19" s="9"/>
      <c r="I19" s="9"/>
      <c r="J19" s="9"/>
      <c r="K19" s="8" t="s">
        <v>27</v>
      </c>
      <c r="L19" s="10">
        <v>9</v>
      </c>
      <c r="M19" s="2">
        <f t="shared" si="1"/>
        <v>3</v>
      </c>
      <c r="N19" s="11" t="s">
        <v>33</v>
      </c>
      <c r="O19" s="11" t="s">
        <v>28</v>
      </c>
      <c r="P19" s="11">
        <v>1</v>
      </c>
      <c r="Q19" s="11">
        <v>2</v>
      </c>
      <c r="R19" s="11" t="s">
        <v>30</v>
      </c>
      <c r="S19" s="11"/>
      <c r="T19" s="12"/>
      <c r="U19" s="12" t="s">
        <v>33</v>
      </c>
      <c r="V19" s="10">
        <v>9</v>
      </c>
      <c r="W19" s="2">
        <f t="shared" si="2"/>
        <v>3</v>
      </c>
      <c r="X19" s="11" t="s">
        <v>27</v>
      </c>
      <c r="Y19" s="11" t="s">
        <v>28</v>
      </c>
      <c r="Z19" s="11">
        <v>1</v>
      </c>
      <c r="AA19" s="11">
        <v>2</v>
      </c>
      <c r="AB19" s="11"/>
      <c r="AC19" s="11"/>
      <c r="AD19" s="12" t="s">
        <v>27</v>
      </c>
      <c r="AE19" s="10">
        <v>9</v>
      </c>
      <c r="AF19" s="2">
        <f t="shared" si="3"/>
        <v>3</v>
      </c>
      <c r="AG19" s="11" t="s">
        <v>27</v>
      </c>
      <c r="AH19" s="11" t="s">
        <v>28</v>
      </c>
      <c r="AI19" s="11">
        <v>1</v>
      </c>
      <c r="AJ19" s="11">
        <v>2</v>
      </c>
      <c r="AK19" s="11"/>
      <c r="AL19" s="11">
        <v>2</v>
      </c>
      <c r="AM19" s="12" t="s">
        <v>27</v>
      </c>
      <c r="AN19" s="10">
        <v>9</v>
      </c>
      <c r="AO19" s="2">
        <f t="shared" si="4"/>
        <v>3</v>
      </c>
      <c r="AP19" s="11" t="s">
        <v>27</v>
      </c>
      <c r="AQ19" s="11" t="s">
        <v>28</v>
      </c>
      <c r="AR19" s="11">
        <v>1</v>
      </c>
      <c r="AS19" s="11">
        <v>2</v>
      </c>
      <c r="AT19" s="11" t="s">
        <v>30</v>
      </c>
      <c r="AU19" s="11">
        <v>2</v>
      </c>
      <c r="AV19" s="12"/>
      <c r="AW19" s="12"/>
      <c r="AX19" s="12" t="s">
        <v>27</v>
      </c>
      <c r="AY19" s="10">
        <v>12</v>
      </c>
      <c r="AZ19" s="2">
        <f t="shared" si="5"/>
        <v>4</v>
      </c>
      <c r="BA19" s="8" t="s">
        <v>27</v>
      </c>
      <c r="BB19" s="8" t="s">
        <v>31</v>
      </c>
      <c r="BC19" s="8">
        <v>3</v>
      </c>
      <c r="BD19" s="8">
        <v>1</v>
      </c>
      <c r="BE19" s="9"/>
      <c r="BF19" s="9"/>
      <c r="BG19" s="9"/>
      <c r="BH19" s="9"/>
      <c r="BI19" s="9"/>
      <c r="BJ19" s="8" t="s">
        <v>27</v>
      </c>
      <c r="BK19" s="10">
        <v>9</v>
      </c>
      <c r="BL19" s="2">
        <f t="shared" si="6"/>
        <v>3</v>
      </c>
      <c r="BM19" s="13" t="s">
        <v>33</v>
      </c>
      <c r="BN19" s="13" t="s">
        <v>28</v>
      </c>
      <c r="BO19" s="13">
        <v>1</v>
      </c>
      <c r="BP19" s="13">
        <v>2</v>
      </c>
      <c r="BQ19" s="13"/>
      <c r="BR19" s="13">
        <v>2</v>
      </c>
      <c r="BS19" s="14"/>
      <c r="BT19" s="15" t="s">
        <v>33</v>
      </c>
      <c r="BU19">
        <v>6</v>
      </c>
      <c r="BV19">
        <v>6</v>
      </c>
      <c r="BW19">
        <v>6</v>
      </c>
      <c r="BX19">
        <f t="shared" si="7"/>
        <v>6</v>
      </c>
      <c r="BY19">
        <f t="shared" si="8"/>
        <v>0</v>
      </c>
      <c r="BZ19">
        <f t="shared" si="9"/>
        <v>6</v>
      </c>
      <c r="CA19">
        <f t="shared" si="10"/>
        <v>1</v>
      </c>
      <c r="CB19">
        <f t="shared" si="11"/>
        <v>0</v>
      </c>
      <c r="CC19">
        <f t="shared" si="12"/>
        <v>6</v>
      </c>
      <c r="CD19">
        <f t="shared" si="13"/>
        <v>1</v>
      </c>
      <c r="CF19" s="16">
        <v>7</v>
      </c>
      <c r="CG19" s="17">
        <v>2</v>
      </c>
    </row>
    <row r="20" spans="1:85" ht="16" x14ac:dyDescent="0.2">
      <c r="A20" s="8">
        <v>16</v>
      </c>
      <c r="B20" s="2">
        <v>12</v>
      </c>
      <c r="C20" s="2">
        <f t="shared" si="0"/>
        <v>4</v>
      </c>
      <c r="D20" s="8" t="s">
        <v>27</v>
      </c>
      <c r="E20" s="8" t="s">
        <v>31</v>
      </c>
      <c r="F20" s="8">
        <v>3</v>
      </c>
      <c r="G20" s="8">
        <v>1</v>
      </c>
      <c r="H20" s="9"/>
      <c r="I20" s="9"/>
      <c r="J20" s="9"/>
      <c r="K20" s="8" t="s">
        <v>27</v>
      </c>
      <c r="L20" s="10">
        <v>8</v>
      </c>
      <c r="M20" s="2">
        <f t="shared" si="1"/>
        <v>3</v>
      </c>
      <c r="N20" s="11" t="s">
        <v>33</v>
      </c>
      <c r="O20" s="11" t="s">
        <v>31</v>
      </c>
      <c r="P20" s="11">
        <v>3</v>
      </c>
      <c r="Q20" s="11">
        <v>2</v>
      </c>
      <c r="R20" s="11" t="s">
        <v>44</v>
      </c>
      <c r="S20" s="11"/>
      <c r="T20" s="12"/>
      <c r="U20" s="12" t="s">
        <v>27</v>
      </c>
      <c r="V20" s="10">
        <v>12</v>
      </c>
      <c r="W20" s="2">
        <f t="shared" si="2"/>
        <v>4</v>
      </c>
      <c r="X20" s="11" t="s">
        <v>27</v>
      </c>
      <c r="Y20" s="11" t="s">
        <v>31</v>
      </c>
      <c r="Z20" s="11">
        <v>3</v>
      </c>
      <c r="AA20" s="11">
        <v>2</v>
      </c>
      <c r="AB20" s="11" t="s">
        <v>44</v>
      </c>
      <c r="AC20" s="11"/>
      <c r="AD20" s="12" t="s">
        <v>27</v>
      </c>
      <c r="AE20" s="10">
        <v>12</v>
      </c>
      <c r="AF20" s="2">
        <f t="shared" si="3"/>
        <v>4</v>
      </c>
      <c r="AG20" s="11" t="s">
        <v>33</v>
      </c>
      <c r="AH20" s="11" t="s">
        <v>31</v>
      </c>
      <c r="AI20" s="11">
        <v>3</v>
      </c>
      <c r="AJ20" s="11">
        <v>1</v>
      </c>
      <c r="AK20" s="11"/>
      <c r="AL20" s="11">
        <v>2</v>
      </c>
      <c r="AM20" s="12" t="s">
        <v>27</v>
      </c>
      <c r="AN20" s="10">
        <v>12</v>
      </c>
      <c r="AO20" s="2">
        <f t="shared" si="4"/>
        <v>4</v>
      </c>
      <c r="AP20" s="11" t="s">
        <v>33</v>
      </c>
      <c r="AQ20" s="11" t="s">
        <v>31</v>
      </c>
      <c r="AR20" s="11">
        <v>1</v>
      </c>
      <c r="AS20" s="11">
        <v>1</v>
      </c>
      <c r="AT20" s="11" t="s">
        <v>46</v>
      </c>
      <c r="AU20" s="11">
        <v>2</v>
      </c>
      <c r="AV20" s="12"/>
      <c r="AW20" s="12"/>
      <c r="AX20" s="12" t="s">
        <v>27</v>
      </c>
      <c r="AY20" s="10">
        <v>12</v>
      </c>
      <c r="AZ20" s="2">
        <f t="shared" si="5"/>
        <v>4</v>
      </c>
      <c r="BA20" s="8" t="s">
        <v>47</v>
      </c>
      <c r="BB20" s="8" t="s">
        <v>31</v>
      </c>
      <c r="BC20" s="8">
        <v>1</v>
      </c>
      <c r="BD20" s="8">
        <v>1</v>
      </c>
      <c r="BE20" s="9" t="s">
        <v>46</v>
      </c>
      <c r="BF20" s="9"/>
      <c r="BG20" s="9"/>
      <c r="BH20" s="9"/>
      <c r="BI20" s="9"/>
      <c r="BJ20" s="8" t="s">
        <v>27</v>
      </c>
      <c r="BK20" s="10">
        <v>12</v>
      </c>
      <c r="BL20" s="2">
        <f t="shared" si="6"/>
        <v>4</v>
      </c>
      <c r="BM20" s="13" t="s">
        <v>33</v>
      </c>
      <c r="BN20" s="13" t="s">
        <v>31</v>
      </c>
      <c r="BO20" s="13">
        <v>3</v>
      </c>
      <c r="BP20" s="13">
        <v>2</v>
      </c>
      <c r="BQ20" s="13" t="s">
        <v>44</v>
      </c>
      <c r="BR20" s="13">
        <v>2</v>
      </c>
      <c r="BS20" s="14"/>
      <c r="BT20" s="15" t="s">
        <v>27</v>
      </c>
      <c r="BU20">
        <v>6</v>
      </c>
      <c r="BV20">
        <v>6</v>
      </c>
      <c r="BW20">
        <v>3</v>
      </c>
      <c r="BX20">
        <f t="shared" si="7"/>
        <v>7</v>
      </c>
      <c r="BY20">
        <f t="shared" si="8"/>
        <v>0</v>
      </c>
      <c r="BZ20">
        <f t="shared" si="9"/>
        <v>0</v>
      </c>
      <c r="CA20">
        <f t="shared" si="10"/>
        <v>7</v>
      </c>
      <c r="CB20">
        <f t="shared" si="11"/>
        <v>0</v>
      </c>
      <c r="CC20">
        <f t="shared" si="12"/>
        <v>1</v>
      </c>
      <c r="CD20">
        <f t="shared" si="13"/>
        <v>6</v>
      </c>
      <c r="CF20" s="16" t="s">
        <v>41</v>
      </c>
      <c r="CG20" s="17">
        <v>24</v>
      </c>
    </row>
    <row r="21" spans="1:85" ht="16" x14ac:dyDescent="0.2">
      <c r="A21" s="8">
        <v>17</v>
      </c>
      <c r="B21" s="2">
        <v>8</v>
      </c>
      <c r="C21" s="2">
        <f t="shared" si="0"/>
        <v>3</v>
      </c>
      <c r="D21" s="8" t="s">
        <v>27</v>
      </c>
      <c r="E21" s="8" t="s">
        <v>28</v>
      </c>
      <c r="F21" s="8">
        <v>1</v>
      </c>
      <c r="G21" s="8">
        <v>1</v>
      </c>
      <c r="H21" s="9"/>
      <c r="I21" s="9"/>
      <c r="J21" s="9"/>
      <c r="K21" s="8" t="s">
        <v>27</v>
      </c>
      <c r="L21" s="10">
        <v>8</v>
      </c>
      <c r="M21" s="2">
        <f t="shared" si="1"/>
        <v>3</v>
      </c>
      <c r="N21" s="11" t="s">
        <v>33</v>
      </c>
      <c r="O21" s="11" t="s">
        <v>31</v>
      </c>
      <c r="P21" s="11">
        <v>3</v>
      </c>
      <c r="Q21" s="11">
        <v>1</v>
      </c>
      <c r="R21" s="11"/>
      <c r="S21" s="11"/>
      <c r="T21" s="12">
        <v>7</v>
      </c>
      <c r="U21" s="12" t="s">
        <v>33</v>
      </c>
      <c r="V21" s="10">
        <v>12</v>
      </c>
      <c r="W21" s="2">
        <f t="shared" si="2"/>
        <v>4</v>
      </c>
      <c r="X21" s="11" t="s">
        <v>27</v>
      </c>
      <c r="Y21" s="11" t="s">
        <v>31</v>
      </c>
      <c r="Z21" s="11">
        <v>3</v>
      </c>
      <c r="AA21" s="11">
        <v>1</v>
      </c>
      <c r="AB21" s="11"/>
      <c r="AC21" s="11"/>
      <c r="AD21" s="12" t="s">
        <v>27</v>
      </c>
      <c r="AE21" s="10">
        <v>4</v>
      </c>
      <c r="AF21" s="2">
        <f t="shared" si="3"/>
        <v>2</v>
      </c>
      <c r="AG21" s="11" t="s">
        <v>33</v>
      </c>
      <c r="AH21" s="11" t="s">
        <v>28</v>
      </c>
      <c r="AI21" s="11">
        <v>1</v>
      </c>
      <c r="AJ21" s="11">
        <v>1</v>
      </c>
      <c r="AK21" s="11"/>
      <c r="AL21" s="11"/>
      <c r="AM21" s="12" t="s">
        <v>27</v>
      </c>
      <c r="AN21" s="10">
        <v>4</v>
      </c>
      <c r="AO21" s="2">
        <f t="shared" si="4"/>
        <v>2</v>
      </c>
      <c r="AP21" s="11" t="s">
        <v>33</v>
      </c>
      <c r="AQ21" s="11" t="s">
        <v>31</v>
      </c>
      <c r="AR21" s="11">
        <v>3</v>
      </c>
      <c r="AS21" s="11">
        <v>1</v>
      </c>
      <c r="AT21" s="11"/>
      <c r="AU21" s="11">
        <v>2</v>
      </c>
      <c r="AV21" s="12">
        <v>7</v>
      </c>
      <c r="AW21" s="12"/>
      <c r="AX21" s="12" t="s">
        <v>27</v>
      </c>
      <c r="AY21" s="10">
        <v>10</v>
      </c>
      <c r="AZ21" s="2">
        <f t="shared" si="5"/>
        <v>3</v>
      </c>
      <c r="BA21" s="8" t="s">
        <v>27</v>
      </c>
      <c r="BB21" s="8" t="s">
        <v>28</v>
      </c>
      <c r="BC21" s="8">
        <v>1</v>
      </c>
      <c r="BD21" s="8">
        <v>1</v>
      </c>
      <c r="BE21" s="9" t="s">
        <v>30</v>
      </c>
      <c r="BF21" s="9"/>
      <c r="BG21" s="9"/>
      <c r="BH21" s="9"/>
      <c r="BI21" s="9"/>
      <c r="BJ21" s="8" t="s">
        <v>27</v>
      </c>
      <c r="BK21" s="10">
        <v>12</v>
      </c>
      <c r="BL21" s="2">
        <f t="shared" si="6"/>
        <v>4</v>
      </c>
      <c r="BM21" s="13" t="s">
        <v>33</v>
      </c>
      <c r="BN21" s="13" t="s">
        <v>31</v>
      </c>
      <c r="BO21" s="13">
        <v>3</v>
      </c>
      <c r="BP21" s="13">
        <v>1</v>
      </c>
      <c r="BQ21" s="13"/>
      <c r="BR21" s="13"/>
      <c r="BS21" s="14"/>
      <c r="BT21" s="15" t="s">
        <v>27</v>
      </c>
      <c r="BU21">
        <v>2</v>
      </c>
      <c r="BV21">
        <v>2</v>
      </c>
      <c r="BW21">
        <v>4</v>
      </c>
      <c r="BX21">
        <f t="shared" si="7"/>
        <v>4</v>
      </c>
      <c r="BY21">
        <f t="shared" si="8"/>
        <v>0</v>
      </c>
      <c r="BZ21">
        <f t="shared" si="9"/>
        <v>3</v>
      </c>
      <c r="CA21">
        <f t="shared" si="10"/>
        <v>4</v>
      </c>
      <c r="CB21">
        <f t="shared" si="11"/>
        <v>2</v>
      </c>
      <c r="CC21">
        <f t="shared" si="12"/>
        <v>3</v>
      </c>
      <c r="CD21">
        <f t="shared" si="13"/>
        <v>2</v>
      </c>
      <c r="CF21" t="s">
        <v>16</v>
      </c>
    </row>
    <row r="22" spans="1:85" ht="16" x14ac:dyDescent="0.2">
      <c r="A22" s="8">
        <v>18</v>
      </c>
      <c r="B22" s="2">
        <v>3</v>
      </c>
      <c r="C22" s="2">
        <f t="shared" si="0"/>
        <v>2</v>
      </c>
      <c r="D22" s="8" t="s">
        <v>27</v>
      </c>
      <c r="E22" s="8" t="s">
        <v>32</v>
      </c>
      <c r="F22" s="8">
        <v>2</v>
      </c>
      <c r="G22" s="8">
        <v>1</v>
      </c>
      <c r="H22" s="9"/>
      <c r="I22" s="9"/>
      <c r="J22" s="9"/>
      <c r="K22" s="8" t="s">
        <v>27</v>
      </c>
      <c r="L22" s="10">
        <v>3</v>
      </c>
      <c r="M22" s="2">
        <f t="shared" si="1"/>
        <v>2</v>
      </c>
      <c r="N22" s="11" t="s">
        <v>33</v>
      </c>
      <c r="O22" s="11" t="s">
        <v>32</v>
      </c>
      <c r="P22" s="11">
        <v>2</v>
      </c>
      <c r="Q22" s="11">
        <v>3</v>
      </c>
      <c r="R22" s="11"/>
      <c r="S22" s="11"/>
      <c r="T22" s="12"/>
      <c r="U22" s="12" t="s">
        <v>27</v>
      </c>
      <c r="V22" s="10">
        <v>3</v>
      </c>
      <c r="W22" s="2">
        <f t="shared" si="2"/>
        <v>2</v>
      </c>
      <c r="X22" s="11" t="s">
        <v>27</v>
      </c>
      <c r="Y22" s="11" t="s">
        <v>32</v>
      </c>
      <c r="Z22" s="11">
        <v>2</v>
      </c>
      <c r="AA22" s="11">
        <v>2</v>
      </c>
      <c r="AB22" s="11"/>
      <c r="AC22" s="11"/>
      <c r="AD22" s="12" t="s">
        <v>27</v>
      </c>
      <c r="AE22" s="10">
        <v>3</v>
      </c>
      <c r="AF22" s="2">
        <f t="shared" si="3"/>
        <v>2</v>
      </c>
      <c r="AG22" s="11" t="s">
        <v>27</v>
      </c>
      <c r="AH22" s="11" t="s">
        <v>32</v>
      </c>
      <c r="AI22" s="11">
        <v>2</v>
      </c>
      <c r="AJ22" s="11">
        <v>1</v>
      </c>
      <c r="AK22" s="11"/>
      <c r="AL22" s="11"/>
      <c r="AM22" s="12" t="s">
        <v>27</v>
      </c>
      <c r="AN22" s="10">
        <v>3</v>
      </c>
      <c r="AO22" s="2">
        <f t="shared" si="4"/>
        <v>2</v>
      </c>
      <c r="AP22" s="11" t="s">
        <v>27</v>
      </c>
      <c r="AQ22" s="11" t="s">
        <v>32</v>
      </c>
      <c r="AR22" s="11">
        <v>2</v>
      </c>
      <c r="AS22" s="11">
        <v>3</v>
      </c>
      <c r="AT22" s="11"/>
      <c r="AU22" s="11">
        <v>2</v>
      </c>
      <c r="AV22" s="12"/>
      <c r="AW22" s="12"/>
      <c r="AX22" s="12" t="s">
        <v>27</v>
      </c>
      <c r="AY22" s="10">
        <v>3</v>
      </c>
      <c r="AZ22" s="2">
        <f t="shared" si="5"/>
        <v>2</v>
      </c>
      <c r="BA22" s="8" t="s">
        <v>33</v>
      </c>
      <c r="BB22" s="8" t="s">
        <v>32</v>
      </c>
      <c r="BC22" s="8">
        <v>2</v>
      </c>
      <c r="BD22" s="8">
        <v>1</v>
      </c>
      <c r="BE22" s="9"/>
      <c r="BF22" s="9"/>
      <c r="BG22" s="9"/>
      <c r="BH22" s="9"/>
      <c r="BI22" s="9"/>
      <c r="BJ22" s="8" t="s">
        <v>27</v>
      </c>
      <c r="BK22" s="10">
        <v>2</v>
      </c>
      <c r="BL22" s="2">
        <f t="shared" si="6"/>
        <v>2</v>
      </c>
      <c r="BM22" s="13" t="s">
        <v>27</v>
      </c>
      <c r="BN22" s="13" t="s">
        <v>32</v>
      </c>
      <c r="BO22" s="13">
        <v>2</v>
      </c>
      <c r="BP22" s="13">
        <v>2</v>
      </c>
      <c r="BQ22" s="13"/>
      <c r="BR22" s="13"/>
      <c r="BS22" s="14"/>
      <c r="BT22" s="15" t="s">
        <v>33</v>
      </c>
      <c r="BU22">
        <v>6</v>
      </c>
      <c r="BV22">
        <v>7</v>
      </c>
      <c r="BW22">
        <v>3</v>
      </c>
      <c r="BX22">
        <f t="shared" si="7"/>
        <v>7</v>
      </c>
      <c r="BY22">
        <f t="shared" si="8"/>
        <v>7</v>
      </c>
      <c r="BZ22">
        <f t="shared" si="9"/>
        <v>0</v>
      </c>
      <c r="CA22">
        <f t="shared" si="10"/>
        <v>0</v>
      </c>
      <c r="CB22">
        <f t="shared" si="11"/>
        <v>7</v>
      </c>
      <c r="CC22">
        <f t="shared" si="12"/>
        <v>0</v>
      </c>
      <c r="CD22">
        <f t="shared" si="13"/>
        <v>0</v>
      </c>
      <c r="CF22" t="s">
        <v>25</v>
      </c>
      <c r="CG22" t="s">
        <v>48</v>
      </c>
    </row>
    <row r="23" spans="1:85" ht="16" x14ac:dyDescent="0.2">
      <c r="A23" s="8">
        <v>19</v>
      </c>
      <c r="B23" s="2">
        <v>3</v>
      </c>
      <c r="C23" s="2">
        <f t="shared" si="0"/>
        <v>2</v>
      </c>
      <c r="D23" s="8" t="s">
        <v>33</v>
      </c>
      <c r="E23" s="8" t="s">
        <v>28</v>
      </c>
      <c r="F23" s="8">
        <v>1</v>
      </c>
      <c r="G23" s="8">
        <v>2</v>
      </c>
      <c r="H23" s="9"/>
      <c r="I23" s="9"/>
      <c r="J23" s="9"/>
      <c r="K23" s="8" t="s">
        <v>27</v>
      </c>
      <c r="L23" s="10">
        <v>9</v>
      </c>
      <c r="M23" s="2">
        <f t="shared" si="1"/>
        <v>3</v>
      </c>
      <c r="N23" s="11" t="s">
        <v>33</v>
      </c>
      <c r="O23" s="11" t="s">
        <v>28</v>
      </c>
      <c r="P23" s="11">
        <v>1</v>
      </c>
      <c r="Q23" s="11">
        <v>2</v>
      </c>
      <c r="R23" s="11" t="s">
        <v>30</v>
      </c>
      <c r="S23" s="11"/>
      <c r="T23" s="12"/>
      <c r="U23" s="12" t="s">
        <v>33</v>
      </c>
      <c r="V23" s="10">
        <v>3</v>
      </c>
      <c r="W23" s="2">
        <f t="shared" si="2"/>
        <v>2</v>
      </c>
      <c r="X23" s="11" t="s">
        <v>27</v>
      </c>
      <c r="Y23" s="11" t="s">
        <v>32</v>
      </c>
      <c r="Z23" s="11">
        <v>2</v>
      </c>
      <c r="AA23" s="11">
        <v>1</v>
      </c>
      <c r="AB23" s="11"/>
      <c r="AC23" s="11"/>
      <c r="AD23" s="12" t="s">
        <v>27</v>
      </c>
      <c r="AE23" s="10">
        <v>9</v>
      </c>
      <c r="AF23" s="2">
        <f t="shared" si="3"/>
        <v>3</v>
      </c>
      <c r="AG23" s="11" t="s">
        <v>33</v>
      </c>
      <c r="AH23" s="11" t="s">
        <v>28</v>
      </c>
      <c r="AI23" s="11">
        <v>1</v>
      </c>
      <c r="AJ23" s="11">
        <v>2</v>
      </c>
      <c r="AK23" s="11"/>
      <c r="AL23" s="11"/>
      <c r="AM23" s="12" t="s">
        <v>27</v>
      </c>
      <c r="AN23" s="10">
        <v>4</v>
      </c>
      <c r="AO23" s="2">
        <f t="shared" si="4"/>
        <v>2</v>
      </c>
      <c r="AP23" s="11" t="s">
        <v>33</v>
      </c>
      <c r="AQ23" s="11" t="s">
        <v>28</v>
      </c>
      <c r="AR23" s="11">
        <v>1</v>
      </c>
      <c r="AS23" s="11">
        <v>1</v>
      </c>
      <c r="AT23" s="11"/>
      <c r="AU23" s="11">
        <v>2</v>
      </c>
      <c r="AV23" s="12"/>
      <c r="AW23" s="12"/>
      <c r="AX23" s="12" t="s">
        <v>27</v>
      </c>
      <c r="AY23" s="10">
        <v>8</v>
      </c>
      <c r="AZ23" s="2">
        <f t="shared" si="5"/>
        <v>3</v>
      </c>
      <c r="BA23" s="8" t="s">
        <v>27</v>
      </c>
      <c r="BB23" s="8" t="s">
        <v>28</v>
      </c>
      <c r="BC23" s="8">
        <v>1</v>
      </c>
      <c r="BD23" s="8">
        <v>1</v>
      </c>
      <c r="BE23" s="9"/>
      <c r="BF23" s="9"/>
      <c r="BG23" s="9"/>
      <c r="BH23" s="9"/>
      <c r="BI23" s="9"/>
      <c r="BJ23" s="8" t="s">
        <v>27</v>
      </c>
      <c r="BK23" s="10">
        <v>2</v>
      </c>
      <c r="BL23" s="2">
        <f t="shared" si="6"/>
        <v>2</v>
      </c>
      <c r="BM23" s="13" t="s">
        <v>33</v>
      </c>
      <c r="BN23" s="13" t="s">
        <v>32</v>
      </c>
      <c r="BO23" s="13">
        <v>2</v>
      </c>
      <c r="BP23" s="13">
        <v>2</v>
      </c>
      <c r="BQ23" s="13"/>
      <c r="BR23" s="13"/>
      <c r="BS23" s="14"/>
      <c r="BT23" s="15" t="s">
        <v>33</v>
      </c>
      <c r="BU23">
        <v>2</v>
      </c>
      <c r="BV23">
        <v>4</v>
      </c>
      <c r="BW23">
        <v>3</v>
      </c>
      <c r="BX23">
        <f t="shared" si="7"/>
        <v>5</v>
      </c>
      <c r="BY23">
        <f t="shared" si="8"/>
        <v>2</v>
      </c>
      <c r="BZ23">
        <f t="shared" si="9"/>
        <v>5</v>
      </c>
      <c r="CA23">
        <f t="shared" si="10"/>
        <v>0</v>
      </c>
      <c r="CB23">
        <f t="shared" si="11"/>
        <v>4</v>
      </c>
      <c r="CC23">
        <f t="shared" si="12"/>
        <v>3</v>
      </c>
      <c r="CD23">
        <f t="shared" si="13"/>
        <v>0</v>
      </c>
      <c r="CF23" s="16">
        <v>2</v>
      </c>
      <c r="CG23" s="17">
        <v>7</v>
      </c>
    </row>
    <row r="24" spans="1:85" ht="16" x14ac:dyDescent="0.2">
      <c r="A24" s="8">
        <v>20</v>
      </c>
      <c r="B24" s="2">
        <v>13</v>
      </c>
      <c r="C24" s="2">
        <f t="shared" si="0"/>
        <v>4</v>
      </c>
      <c r="D24" s="8" t="s">
        <v>33</v>
      </c>
      <c r="E24" s="8" t="s">
        <v>31</v>
      </c>
      <c r="F24" s="8">
        <v>3</v>
      </c>
      <c r="G24" s="8">
        <v>1</v>
      </c>
      <c r="H24" s="9"/>
      <c r="I24" s="9" t="s">
        <v>29</v>
      </c>
      <c r="J24" s="9"/>
      <c r="K24" s="8" t="s">
        <v>27</v>
      </c>
      <c r="L24" s="10">
        <v>13</v>
      </c>
      <c r="M24" s="2">
        <f t="shared" si="1"/>
        <v>4</v>
      </c>
      <c r="N24" s="11" t="s">
        <v>33</v>
      </c>
      <c r="O24" s="11" t="s">
        <v>31</v>
      </c>
      <c r="P24" s="11">
        <v>3</v>
      </c>
      <c r="Q24" s="11">
        <v>2</v>
      </c>
      <c r="R24" s="11"/>
      <c r="S24" s="11" t="s">
        <v>29</v>
      </c>
      <c r="T24" s="12"/>
      <c r="U24" s="12" t="s">
        <v>33</v>
      </c>
      <c r="V24" s="10">
        <v>13</v>
      </c>
      <c r="W24" s="2">
        <f t="shared" si="2"/>
        <v>4</v>
      </c>
      <c r="X24" s="11" t="s">
        <v>27</v>
      </c>
      <c r="Y24" s="11" t="s">
        <v>31</v>
      </c>
      <c r="Z24" s="11">
        <v>3</v>
      </c>
      <c r="AA24" s="11">
        <v>1</v>
      </c>
      <c r="AB24" s="11"/>
      <c r="AC24" s="11"/>
      <c r="AD24" s="12" t="s">
        <v>27</v>
      </c>
      <c r="AE24" s="10">
        <v>13</v>
      </c>
      <c r="AF24" s="2">
        <f t="shared" si="3"/>
        <v>4</v>
      </c>
      <c r="AG24" s="11" t="s">
        <v>33</v>
      </c>
      <c r="AH24" s="11" t="s">
        <v>31</v>
      </c>
      <c r="AI24" s="11">
        <v>3</v>
      </c>
      <c r="AJ24" s="11">
        <v>1</v>
      </c>
      <c r="AK24" s="11"/>
      <c r="AL24" s="11" t="s">
        <v>29</v>
      </c>
      <c r="AM24" s="12" t="s">
        <v>27</v>
      </c>
      <c r="AN24" s="10">
        <v>13</v>
      </c>
      <c r="AO24" s="2">
        <f t="shared" si="4"/>
        <v>4</v>
      </c>
      <c r="AP24" s="11" t="s">
        <v>27</v>
      </c>
      <c r="AQ24" s="11" t="s">
        <v>31</v>
      </c>
      <c r="AR24" s="11">
        <v>3</v>
      </c>
      <c r="AS24" s="11">
        <v>1</v>
      </c>
      <c r="AT24" s="11"/>
      <c r="AU24" s="11">
        <v>2</v>
      </c>
      <c r="AV24" s="12">
        <v>9</v>
      </c>
      <c r="AW24" s="12"/>
      <c r="AX24" s="12" t="s">
        <v>27</v>
      </c>
      <c r="AY24" s="10">
        <v>13</v>
      </c>
      <c r="AZ24" s="2">
        <f t="shared" si="5"/>
        <v>4</v>
      </c>
      <c r="BA24" s="8" t="s">
        <v>27</v>
      </c>
      <c r="BB24" s="8" t="s">
        <v>31</v>
      </c>
      <c r="BC24" s="8">
        <v>3</v>
      </c>
      <c r="BD24" s="8">
        <v>1</v>
      </c>
      <c r="BE24" s="9" t="s">
        <v>35</v>
      </c>
      <c r="BF24" s="9"/>
      <c r="BG24" s="9"/>
      <c r="BH24" s="9"/>
      <c r="BI24" s="9" t="s">
        <v>29</v>
      </c>
      <c r="BJ24" s="8" t="s">
        <v>27</v>
      </c>
      <c r="BK24" s="10">
        <v>13</v>
      </c>
      <c r="BL24" s="2">
        <f t="shared" si="6"/>
        <v>4</v>
      </c>
      <c r="BM24" s="13" t="s">
        <v>33</v>
      </c>
      <c r="BN24" s="13" t="s">
        <v>31</v>
      </c>
      <c r="BO24" s="13">
        <v>3</v>
      </c>
      <c r="BP24" s="13">
        <v>3</v>
      </c>
      <c r="BQ24" s="13"/>
      <c r="BR24" s="13" t="s">
        <v>29</v>
      </c>
      <c r="BS24" s="14"/>
      <c r="BT24" s="15" t="s">
        <v>27</v>
      </c>
      <c r="BU24">
        <v>7</v>
      </c>
      <c r="BV24">
        <v>7</v>
      </c>
      <c r="BW24">
        <v>5</v>
      </c>
      <c r="BX24">
        <f t="shared" si="7"/>
        <v>7</v>
      </c>
      <c r="BY24">
        <f t="shared" si="8"/>
        <v>0</v>
      </c>
      <c r="BZ24">
        <f t="shared" si="9"/>
        <v>0</v>
      </c>
      <c r="CA24">
        <f t="shared" si="10"/>
        <v>7</v>
      </c>
      <c r="CB24">
        <f t="shared" si="11"/>
        <v>0</v>
      </c>
      <c r="CC24">
        <f t="shared" si="12"/>
        <v>0</v>
      </c>
      <c r="CD24">
        <f t="shared" si="13"/>
        <v>7</v>
      </c>
      <c r="CF24" s="16">
        <v>3</v>
      </c>
      <c r="CG24" s="17">
        <v>4</v>
      </c>
    </row>
    <row r="25" spans="1:85" ht="16" x14ac:dyDescent="0.2">
      <c r="A25" s="8">
        <v>21</v>
      </c>
      <c r="B25" s="2">
        <v>3</v>
      </c>
      <c r="C25" s="2">
        <f t="shared" si="0"/>
        <v>2</v>
      </c>
      <c r="D25" s="8" t="s">
        <v>33</v>
      </c>
      <c r="E25" s="8" t="s">
        <v>32</v>
      </c>
      <c r="F25" s="8">
        <v>2</v>
      </c>
      <c r="G25" s="8">
        <v>3</v>
      </c>
      <c r="H25" s="9"/>
      <c r="I25" s="9"/>
      <c r="J25" s="9"/>
      <c r="K25" s="8" t="s">
        <v>27</v>
      </c>
      <c r="L25" s="10">
        <v>9</v>
      </c>
      <c r="M25" s="2">
        <f t="shared" si="1"/>
        <v>3</v>
      </c>
      <c r="N25" s="11" t="s">
        <v>33</v>
      </c>
      <c r="O25" s="11" t="s">
        <v>28</v>
      </c>
      <c r="P25" s="11">
        <v>1</v>
      </c>
      <c r="Q25" s="11">
        <v>2</v>
      </c>
      <c r="R25" s="11" t="s">
        <v>30</v>
      </c>
      <c r="S25" s="11"/>
      <c r="T25" s="12"/>
      <c r="U25" s="12" t="s">
        <v>27</v>
      </c>
      <c r="V25" s="10">
        <v>3</v>
      </c>
      <c r="W25" s="2">
        <f t="shared" si="2"/>
        <v>2</v>
      </c>
      <c r="X25" s="11" t="s">
        <v>27</v>
      </c>
      <c r="Y25" s="11" t="s">
        <v>32</v>
      </c>
      <c r="Z25" s="11">
        <v>2</v>
      </c>
      <c r="AA25" s="11">
        <v>3</v>
      </c>
      <c r="AB25" s="11"/>
      <c r="AC25" s="11"/>
      <c r="AD25" s="12" t="s">
        <v>27</v>
      </c>
      <c r="AE25" s="10">
        <v>3</v>
      </c>
      <c r="AF25" s="2">
        <f t="shared" si="3"/>
        <v>2</v>
      </c>
      <c r="AG25" s="11" t="s">
        <v>33</v>
      </c>
      <c r="AH25" s="11" t="s">
        <v>28</v>
      </c>
      <c r="AI25" s="11">
        <v>1</v>
      </c>
      <c r="AJ25" s="11">
        <v>2</v>
      </c>
      <c r="AK25" s="11"/>
      <c r="AL25" s="11"/>
      <c r="AM25" s="12" t="s">
        <v>27</v>
      </c>
      <c r="AN25" s="10">
        <v>2</v>
      </c>
      <c r="AO25" s="2">
        <f t="shared" si="4"/>
        <v>2</v>
      </c>
      <c r="AP25" s="11" t="s">
        <v>33</v>
      </c>
      <c r="AQ25" s="11" t="s">
        <v>28</v>
      </c>
      <c r="AR25" s="11">
        <v>1</v>
      </c>
      <c r="AS25" s="11">
        <v>1</v>
      </c>
      <c r="AT25" s="11" t="s">
        <v>30</v>
      </c>
      <c r="AU25" s="11">
        <v>2</v>
      </c>
      <c r="AV25" s="12"/>
      <c r="AW25" s="12"/>
      <c r="AX25" s="12" t="s">
        <v>27</v>
      </c>
      <c r="AY25" s="10">
        <v>8</v>
      </c>
      <c r="AZ25" s="2">
        <f t="shared" si="5"/>
        <v>3</v>
      </c>
      <c r="BA25" s="8" t="s">
        <v>27</v>
      </c>
      <c r="BB25" s="8" t="s">
        <v>28</v>
      </c>
      <c r="BC25" s="8">
        <v>1</v>
      </c>
      <c r="BD25" s="8">
        <v>1</v>
      </c>
      <c r="BE25" s="9" t="s">
        <v>30</v>
      </c>
      <c r="BF25" s="9"/>
      <c r="BG25" s="9"/>
      <c r="BH25" s="9"/>
      <c r="BI25" s="9"/>
      <c r="BJ25" s="8" t="s">
        <v>27</v>
      </c>
      <c r="BK25" s="10">
        <v>8</v>
      </c>
      <c r="BL25" s="2">
        <f t="shared" si="6"/>
        <v>3</v>
      </c>
      <c r="BM25" s="13" t="s">
        <v>33</v>
      </c>
      <c r="BN25" s="13" t="s">
        <v>31</v>
      </c>
      <c r="BO25" s="13">
        <v>3</v>
      </c>
      <c r="BP25" s="13">
        <v>1</v>
      </c>
      <c r="BQ25" s="13" t="s">
        <v>35</v>
      </c>
      <c r="BR25" s="13">
        <v>9</v>
      </c>
      <c r="BS25" s="14"/>
      <c r="BT25" s="15" t="s">
        <v>27</v>
      </c>
      <c r="BU25">
        <v>3</v>
      </c>
      <c r="BV25">
        <v>4</v>
      </c>
      <c r="BW25">
        <v>2</v>
      </c>
      <c r="BX25">
        <f t="shared" si="7"/>
        <v>4</v>
      </c>
      <c r="BY25">
        <f t="shared" si="8"/>
        <v>2</v>
      </c>
      <c r="BZ25">
        <f t="shared" si="9"/>
        <v>4</v>
      </c>
      <c r="CA25">
        <f t="shared" si="10"/>
        <v>1</v>
      </c>
      <c r="CB25">
        <f t="shared" si="11"/>
        <v>4</v>
      </c>
      <c r="CC25">
        <f t="shared" si="12"/>
        <v>3</v>
      </c>
      <c r="CD25">
        <f t="shared" si="13"/>
        <v>0</v>
      </c>
      <c r="CF25" s="16">
        <v>4</v>
      </c>
      <c r="CG25" s="17">
        <v>6</v>
      </c>
    </row>
    <row r="26" spans="1:85" ht="16" x14ac:dyDescent="0.2">
      <c r="A26" s="8">
        <v>22</v>
      </c>
      <c r="B26" s="2">
        <v>8</v>
      </c>
      <c r="C26" s="2">
        <f t="shared" si="0"/>
        <v>3</v>
      </c>
      <c r="D26" s="8" t="s">
        <v>27</v>
      </c>
      <c r="E26" s="8" t="s">
        <v>28</v>
      </c>
      <c r="F26" s="8">
        <v>1</v>
      </c>
      <c r="G26" s="8">
        <v>1</v>
      </c>
      <c r="H26" s="9"/>
      <c r="I26" s="9"/>
      <c r="J26" s="9"/>
      <c r="K26" s="8" t="s">
        <v>27</v>
      </c>
      <c r="L26" s="10">
        <v>8</v>
      </c>
      <c r="M26" s="2">
        <f t="shared" si="1"/>
        <v>3</v>
      </c>
      <c r="N26" s="11" t="s">
        <v>33</v>
      </c>
      <c r="O26" s="11" t="s">
        <v>31</v>
      </c>
      <c r="P26" s="11">
        <v>3</v>
      </c>
      <c r="Q26" s="11">
        <v>1</v>
      </c>
      <c r="R26" s="11"/>
      <c r="S26" s="11"/>
      <c r="T26" s="12"/>
      <c r="U26" s="12" t="s">
        <v>27</v>
      </c>
      <c r="V26" s="10">
        <v>8</v>
      </c>
      <c r="W26" s="2">
        <f t="shared" si="2"/>
        <v>3</v>
      </c>
      <c r="X26" s="11" t="s">
        <v>27</v>
      </c>
      <c r="Y26" s="11" t="s">
        <v>28</v>
      </c>
      <c r="Z26" s="11">
        <v>1</v>
      </c>
      <c r="AA26" s="11">
        <v>1</v>
      </c>
      <c r="AB26" s="11"/>
      <c r="AC26" s="11"/>
      <c r="AD26" s="12" t="s">
        <v>27</v>
      </c>
      <c r="AE26" s="10">
        <v>8</v>
      </c>
      <c r="AF26" s="2">
        <f t="shared" si="3"/>
        <v>3</v>
      </c>
      <c r="AG26" s="11" t="s">
        <v>27</v>
      </c>
      <c r="AH26" s="11" t="s">
        <v>28</v>
      </c>
      <c r="AI26" s="11">
        <v>1</v>
      </c>
      <c r="AJ26" s="11">
        <v>1</v>
      </c>
      <c r="AK26" s="11"/>
      <c r="AL26" s="11"/>
      <c r="AM26" s="12" t="s">
        <v>27</v>
      </c>
      <c r="AN26" s="10">
        <v>12</v>
      </c>
      <c r="AO26" s="2">
        <f t="shared" si="4"/>
        <v>4</v>
      </c>
      <c r="AP26" s="11" t="s">
        <v>27</v>
      </c>
      <c r="AQ26" s="11" t="s">
        <v>31</v>
      </c>
      <c r="AR26" s="11">
        <v>1</v>
      </c>
      <c r="AS26" s="11">
        <v>1</v>
      </c>
      <c r="AT26" s="11"/>
      <c r="AU26" s="11">
        <v>2</v>
      </c>
      <c r="AV26" s="12" t="s">
        <v>39</v>
      </c>
      <c r="AW26" s="12">
        <v>9</v>
      </c>
      <c r="AX26" s="12" t="s">
        <v>27</v>
      </c>
      <c r="AY26" s="10">
        <v>8</v>
      </c>
      <c r="AZ26" s="2">
        <f t="shared" si="5"/>
        <v>3</v>
      </c>
      <c r="BA26" s="8" t="s">
        <v>27</v>
      </c>
      <c r="BB26" s="8" t="s">
        <v>28</v>
      </c>
      <c r="BC26" s="8">
        <v>1</v>
      </c>
      <c r="BD26" s="8">
        <v>1</v>
      </c>
      <c r="BE26" s="9"/>
      <c r="BF26" s="9"/>
      <c r="BG26" s="9"/>
      <c r="BH26" s="9"/>
      <c r="BI26" s="9"/>
      <c r="BJ26" s="8" t="s">
        <v>27</v>
      </c>
      <c r="BK26" s="10">
        <v>9</v>
      </c>
      <c r="BL26" s="2">
        <f t="shared" si="6"/>
        <v>3</v>
      </c>
      <c r="BM26" s="13" t="s">
        <v>33</v>
      </c>
      <c r="BN26" s="13" t="s">
        <v>28</v>
      </c>
      <c r="BO26" s="13">
        <v>1</v>
      </c>
      <c r="BP26" s="13">
        <v>1</v>
      </c>
      <c r="BQ26" s="13"/>
      <c r="BR26" s="13"/>
      <c r="BS26" s="14"/>
      <c r="BT26" s="15" t="s">
        <v>27</v>
      </c>
      <c r="BU26">
        <v>5</v>
      </c>
      <c r="BV26">
        <v>6</v>
      </c>
      <c r="BW26">
        <v>5</v>
      </c>
      <c r="BX26">
        <f t="shared" si="7"/>
        <v>5</v>
      </c>
      <c r="BY26">
        <f t="shared" si="8"/>
        <v>0</v>
      </c>
      <c r="BZ26">
        <f t="shared" si="9"/>
        <v>5</v>
      </c>
      <c r="CA26">
        <f t="shared" si="10"/>
        <v>2</v>
      </c>
      <c r="CB26">
        <f t="shared" si="11"/>
        <v>0</v>
      </c>
      <c r="CC26">
        <f t="shared" si="12"/>
        <v>6</v>
      </c>
      <c r="CD26">
        <f t="shared" si="13"/>
        <v>1</v>
      </c>
      <c r="CF26" s="16">
        <v>5</v>
      </c>
      <c r="CG26" s="17">
        <v>2</v>
      </c>
    </row>
    <row r="27" spans="1:85" ht="16" x14ac:dyDescent="0.2">
      <c r="A27" s="8">
        <v>23</v>
      </c>
      <c r="B27" s="2">
        <v>3</v>
      </c>
      <c r="C27" s="2">
        <f t="shared" si="0"/>
        <v>2</v>
      </c>
      <c r="D27" s="8" t="s">
        <v>33</v>
      </c>
      <c r="E27" s="8" t="s">
        <v>32</v>
      </c>
      <c r="F27" s="8">
        <v>2</v>
      </c>
      <c r="G27" s="8">
        <v>3</v>
      </c>
      <c r="H27" s="9"/>
      <c r="I27" s="9">
        <v>7</v>
      </c>
      <c r="J27" s="9"/>
      <c r="K27" s="8" t="s">
        <v>27</v>
      </c>
      <c r="L27" s="10">
        <v>12</v>
      </c>
      <c r="M27" s="2">
        <f t="shared" si="1"/>
        <v>4</v>
      </c>
      <c r="N27" s="11" t="s">
        <v>33</v>
      </c>
      <c r="O27" s="11" t="s">
        <v>31</v>
      </c>
      <c r="P27" s="11">
        <v>3</v>
      </c>
      <c r="Q27" s="11">
        <v>2</v>
      </c>
      <c r="R27" s="11" t="s">
        <v>35</v>
      </c>
      <c r="S27" s="11"/>
      <c r="T27" s="12">
        <v>7</v>
      </c>
      <c r="U27" s="12" t="s">
        <v>27</v>
      </c>
      <c r="V27" s="10">
        <v>3</v>
      </c>
      <c r="W27" s="2">
        <f t="shared" si="2"/>
        <v>2</v>
      </c>
      <c r="X27" s="11" t="s">
        <v>27</v>
      </c>
      <c r="Y27" s="11" t="s">
        <v>32</v>
      </c>
      <c r="Z27" s="11">
        <v>2</v>
      </c>
      <c r="AA27" s="11">
        <v>3</v>
      </c>
      <c r="AB27" s="11"/>
      <c r="AC27" s="11"/>
      <c r="AD27" s="12" t="s">
        <v>27</v>
      </c>
      <c r="AE27" s="10">
        <v>3</v>
      </c>
      <c r="AF27" s="2">
        <f t="shared" si="3"/>
        <v>2</v>
      </c>
      <c r="AG27" s="11" t="s">
        <v>27</v>
      </c>
      <c r="AH27" s="11" t="s">
        <v>32</v>
      </c>
      <c r="AI27" s="11">
        <v>2</v>
      </c>
      <c r="AJ27" s="11">
        <v>3</v>
      </c>
      <c r="AK27" s="11"/>
      <c r="AL27" s="11"/>
      <c r="AM27" s="12" t="s">
        <v>27</v>
      </c>
      <c r="AN27" s="10">
        <v>3</v>
      </c>
      <c r="AO27" s="2">
        <f t="shared" si="4"/>
        <v>2</v>
      </c>
      <c r="AP27" s="11" t="s">
        <v>33</v>
      </c>
      <c r="AQ27" s="11" t="s">
        <v>28</v>
      </c>
      <c r="AR27" s="11">
        <v>1</v>
      </c>
      <c r="AS27" s="11">
        <v>1</v>
      </c>
      <c r="AT27" s="11"/>
      <c r="AU27" s="11">
        <v>2</v>
      </c>
      <c r="AV27" s="12">
        <v>9</v>
      </c>
      <c r="AW27" s="12"/>
      <c r="AX27" s="12" t="s">
        <v>27</v>
      </c>
      <c r="AY27" s="10">
        <v>3</v>
      </c>
      <c r="AZ27" s="2">
        <f t="shared" si="5"/>
        <v>2</v>
      </c>
      <c r="BA27" s="8" t="s">
        <v>27</v>
      </c>
      <c r="BB27" s="8" t="s">
        <v>32</v>
      </c>
      <c r="BC27" s="8">
        <v>2</v>
      </c>
      <c r="BD27" s="8">
        <v>3</v>
      </c>
      <c r="BE27" s="9"/>
      <c r="BF27" s="9"/>
      <c r="BG27" s="9"/>
      <c r="BH27" s="9"/>
      <c r="BI27" s="9"/>
      <c r="BJ27" s="8" t="s">
        <v>27</v>
      </c>
      <c r="BK27" s="10">
        <v>9</v>
      </c>
      <c r="BL27" s="2">
        <f t="shared" si="6"/>
        <v>3</v>
      </c>
      <c r="BM27" s="13" t="s">
        <v>33</v>
      </c>
      <c r="BN27" s="13" t="s">
        <v>28</v>
      </c>
      <c r="BO27" s="13">
        <v>1</v>
      </c>
      <c r="BP27" s="13">
        <v>1</v>
      </c>
      <c r="BQ27" s="13" t="s">
        <v>30</v>
      </c>
      <c r="BR27" s="13">
        <v>9</v>
      </c>
      <c r="BS27" s="14"/>
      <c r="BT27" s="15" t="s">
        <v>27</v>
      </c>
      <c r="BU27">
        <v>5</v>
      </c>
      <c r="BV27">
        <v>5</v>
      </c>
      <c r="BW27">
        <v>4</v>
      </c>
      <c r="BX27">
        <f t="shared" si="7"/>
        <v>4</v>
      </c>
      <c r="BY27">
        <f t="shared" si="8"/>
        <v>4</v>
      </c>
      <c r="BZ27">
        <f t="shared" si="9"/>
        <v>2</v>
      </c>
      <c r="CA27">
        <f t="shared" si="10"/>
        <v>1</v>
      </c>
      <c r="CB27">
        <f t="shared" si="11"/>
        <v>5</v>
      </c>
      <c r="CC27">
        <f t="shared" si="12"/>
        <v>1</v>
      </c>
      <c r="CD27">
        <f t="shared" si="13"/>
        <v>1</v>
      </c>
      <c r="CF27" s="16">
        <v>6</v>
      </c>
      <c r="CG27" s="17">
        <v>5</v>
      </c>
    </row>
    <row r="28" spans="1:85" ht="16" x14ac:dyDescent="0.2">
      <c r="A28" s="8">
        <v>24</v>
      </c>
      <c r="B28" s="2">
        <v>6</v>
      </c>
      <c r="C28" s="2">
        <f t="shared" si="0"/>
        <v>2</v>
      </c>
      <c r="D28" s="8" t="s">
        <v>27</v>
      </c>
      <c r="E28" s="8" t="s">
        <v>32</v>
      </c>
      <c r="F28" s="8">
        <v>1</v>
      </c>
      <c r="G28" s="8">
        <v>1</v>
      </c>
      <c r="H28" s="9"/>
      <c r="I28" s="9" t="s">
        <v>29</v>
      </c>
      <c r="J28" s="9"/>
      <c r="K28" s="8" t="s">
        <v>27</v>
      </c>
      <c r="L28" s="10">
        <v>6</v>
      </c>
      <c r="M28" s="2">
        <f t="shared" si="1"/>
        <v>2</v>
      </c>
      <c r="N28" s="11" t="s">
        <v>33</v>
      </c>
      <c r="O28" s="11" t="s">
        <v>32</v>
      </c>
      <c r="P28" s="11">
        <v>1</v>
      </c>
      <c r="Q28" s="11">
        <v>1</v>
      </c>
      <c r="R28" s="11"/>
      <c r="S28" s="11" t="s">
        <v>29</v>
      </c>
      <c r="T28" s="12"/>
      <c r="U28" s="12" t="s">
        <v>27</v>
      </c>
      <c r="V28" s="10">
        <v>8</v>
      </c>
      <c r="W28" s="2">
        <f t="shared" si="2"/>
        <v>3</v>
      </c>
      <c r="X28" s="11" t="s">
        <v>27</v>
      </c>
      <c r="Y28" s="11" t="s">
        <v>28</v>
      </c>
      <c r="Z28" s="11">
        <v>1</v>
      </c>
      <c r="AA28" s="11">
        <v>1</v>
      </c>
      <c r="AB28" s="11" t="s">
        <v>38</v>
      </c>
      <c r="AC28" s="11" t="s">
        <v>29</v>
      </c>
      <c r="AD28" s="12" t="s">
        <v>27</v>
      </c>
      <c r="AE28" s="10">
        <v>6</v>
      </c>
      <c r="AF28" s="2">
        <f t="shared" si="3"/>
        <v>2</v>
      </c>
      <c r="AG28" s="11" t="s">
        <v>27</v>
      </c>
      <c r="AH28" s="11" t="s">
        <v>32</v>
      </c>
      <c r="AI28" s="11">
        <v>1</v>
      </c>
      <c r="AJ28" s="11">
        <v>1</v>
      </c>
      <c r="AK28" s="11"/>
      <c r="AL28" s="11" t="s">
        <v>29</v>
      </c>
      <c r="AM28" s="12" t="s">
        <v>27</v>
      </c>
      <c r="AN28" s="10">
        <v>6</v>
      </c>
      <c r="AO28" s="2">
        <f t="shared" si="4"/>
        <v>2</v>
      </c>
      <c r="AP28" s="11" t="s">
        <v>27</v>
      </c>
      <c r="AQ28" s="11" t="s">
        <v>32</v>
      </c>
      <c r="AR28" s="11">
        <v>1</v>
      </c>
      <c r="AS28" s="11">
        <v>1</v>
      </c>
      <c r="AT28" s="11"/>
      <c r="AU28" s="11">
        <v>2</v>
      </c>
      <c r="AV28" s="12" t="s">
        <v>29</v>
      </c>
      <c r="AW28" s="12"/>
      <c r="AX28" s="12" t="s">
        <v>27</v>
      </c>
      <c r="AY28" s="10">
        <v>4</v>
      </c>
      <c r="AZ28" s="2">
        <f t="shared" si="5"/>
        <v>2</v>
      </c>
      <c r="BA28" s="8" t="s">
        <v>27</v>
      </c>
      <c r="BB28" s="8" t="s">
        <v>32</v>
      </c>
      <c r="BC28" s="8">
        <v>1</v>
      </c>
      <c r="BD28" s="8">
        <v>1</v>
      </c>
      <c r="BE28" s="9"/>
      <c r="BF28" s="9" t="s">
        <v>29</v>
      </c>
      <c r="BG28" s="9"/>
      <c r="BH28" s="9"/>
      <c r="BI28" s="9"/>
      <c r="BJ28" s="8" t="s">
        <v>27</v>
      </c>
      <c r="BK28" s="10">
        <v>6</v>
      </c>
      <c r="BL28" s="2">
        <f t="shared" si="6"/>
        <v>2</v>
      </c>
      <c r="BM28" s="13" t="s">
        <v>27</v>
      </c>
      <c r="BN28" s="13" t="s">
        <v>32</v>
      </c>
      <c r="BO28" s="13">
        <v>1</v>
      </c>
      <c r="BP28" s="13">
        <v>1</v>
      </c>
      <c r="BQ28" s="13"/>
      <c r="BR28" s="13" t="s">
        <v>29</v>
      </c>
      <c r="BS28" s="14"/>
      <c r="BT28" s="15" t="s">
        <v>27</v>
      </c>
      <c r="BU28">
        <v>5</v>
      </c>
      <c r="BV28">
        <v>6</v>
      </c>
      <c r="BW28">
        <v>6</v>
      </c>
      <c r="BX28">
        <f t="shared" si="7"/>
        <v>6</v>
      </c>
      <c r="BY28">
        <f t="shared" si="8"/>
        <v>6</v>
      </c>
      <c r="BZ28">
        <f t="shared" si="9"/>
        <v>1</v>
      </c>
      <c r="CA28">
        <f t="shared" si="10"/>
        <v>0</v>
      </c>
      <c r="CB28">
        <f t="shared" si="11"/>
        <v>6</v>
      </c>
      <c r="CC28">
        <f t="shared" si="12"/>
        <v>1</v>
      </c>
      <c r="CD28">
        <f t="shared" si="13"/>
        <v>0</v>
      </c>
      <c r="CF28" s="16" t="s">
        <v>41</v>
      </c>
      <c r="CG28" s="17">
        <v>24</v>
      </c>
    </row>
    <row r="29" spans="1:85" ht="16" x14ac:dyDescent="0.2">
      <c r="D29">
        <f>COUNTIF(D5:D28,"Yes")</f>
        <v>10</v>
      </c>
      <c r="K29">
        <f>COUNTIF(K5:K28,"Yes")</f>
        <v>24</v>
      </c>
      <c r="N29">
        <f>COUNTIF(N5:N28,"Yes")</f>
        <v>2</v>
      </c>
      <c r="U29">
        <f>COUNTIF(U5:U28,"Yes")</f>
        <v>19</v>
      </c>
      <c r="X29">
        <f>COUNTIF(X5:X28,"Yes")</f>
        <v>24</v>
      </c>
      <c r="AD29">
        <f>COUNTIF(AD5:AD28,"Yes")</f>
        <v>24</v>
      </c>
      <c r="AG29">
        <f>COUNTIF(AG5:AG28,"Yes")</f>
        <v>14</v>
      </c>
      <c r="AM29">
        <f>COUNTIF(AM5:AM28,"Yes")</f>
        <v>22</v>
      </c>
      <c r="AP29">
        <f>COUNTIF(AP5:AP28,"Yes")</f>
        <v>15</v>
      </c>
      <c r="AX29">
        <f>COUNTIF(AX5:AX28,"Yes")</f>
        <v>24</v>
      </c>
      <c r="BA29">
        <f>COUNTIF(BA5:BA28,"Yes")</f>
        <v>22</v>
      </c>
      <c r="BJ29">
        <f>COUNTIF(BJ5:BJ28,"Yes")</f>
        <v>24</v>
      </c>
      <c r="BK29" s="2"/>
      <c r="BL29" s="2"/>
      <c r="BM29">
        <f>COUNTIF(BM5:BM28,"Yes")</f>
        <v>5</v>
      </c>
      <c r="BT29">
        <f>COUNTIF(BT5:BT28,"Yes")</f>
        <v>19</v>
      </c>
      <c r="BY29" s="2">
        <f t="shared" ref="BY29:CA29" si="14">SUM(BY5:BY28)</f>
        <v>51</v>
      </c>
      <c r="BZ29" s="2">
        <f t="shared" si="14"/>
        <v>60</v>
      </c>
      <c r="CA29" s="2">
        <f t="shared" si="14"/>
        <v>57</v>
      </c>
      <c r="CB29" s="2">
        <f>SUM(CB5:CB28)</f>
        <v>76</v>
      </c>
      <c r="CC29" s="2">
        <f t="shared" ref="CC29:CD29" si="15">SUM(CC5:CC28)</f>
        <v>50</v>
      </c>
      <c r="CD29" s="2">
        <f t="shared" si="15"/>
        <v>40</v>
      </c>
      <c r="CF29" t="s">
        <v>17</v>
      </c>
    </row>
    <row r="30" spans="1:85" x14ac:dyDescent="0.2">
      <c r="CF30" t="s">
        <v>25</v>
      </c>
      <c r="CG30" t="s">
        <v>49</v>
      </c>
    </row>
    <row r="31" spans="1:85" x14ac:dyDescent="0.2">
      <c r="A31" t="s">
        <v>50</v>
      </c>
      <c r="B31" t="s">
        <v>51</v>
      </c>
      <c r="CF31" s="16">
        <v>3</v>
      </c>
      <c r="CG31" s="17">
        <v>3</v>
      </c>
    </row>
    <row r="32" spans="1:85" x14ac:dyDescent="0.2">
      <c r="A32">
        <v>10</v>
      </c>
      <c r="B32">
        <v>24</v>
      </c>
      <c r="CF32" s="16">
        <v>4</v>
      </c>
      <c r="CG32" s="17">
        <v>5</v>
      </c>
    </row>
    <row r="33" spans="1:85" x14ac:dyDescent="0.2">
      <c r="A33">
        <v>2</v>
      </c>
      <c r="B33">
        <v>19</v>
      </c>
      <c r="CF33" s="16">
        <v>5</v>
      </c>
      <c r="CG33" s="17">
        <v>7</v>
      </c>
    </row>
    <row r="34" spans="1:85" x14ac:dyDescent="0.2">
      <c r="A34">
        <v>24</v>
      </c>
      <c r="B34">
        <v>24</v>
      </c>
      <c r="CF34" s="16">
        <v>6</v>
      </c>
      <c r="CG34" s="17">
        <v>5</v>
      </c>
    </row>
    <row r="35" spans="1:85" x14ac:dyDescent="0.2">
      <c r="A35">
        <v>14</v>
      </c>
      <c r="B35">
        <v>22</v>
      </c>
      <c r="CF35" s="16">
        <v>7</v>
      </c>
      <c r="CG35" s="17">
        <v>4</v>
      </c>
    </row>
    <row r="36" spans="1:85" x14ac:dyDescent="0.2">
      <c r="A36">
        <v>15</v>
      </c>
      <c r="B36">
        <v>24</v>
      </c>
      <c r="CF36" s="16" t="s">
        <v>41</v>
      </c>
      <c r="CG36" s="17">
        <v>24</v>
      </c>
    </row>
    <row r="37" spans="1:85" x14ac:dyDescent="0.2">
      <c r="A37">
        <v>22</v>
      </c>
      <c r="B37">
        <v>24</v>
      </c>
    </row>
    <row r="38" spans="1:85" x14ac:dyDescent="0.2">
      <c r="A38">
        <v>5</v>
      </c>
      <c r="B38">
        <v>19</v>
      </c>
    </row>
    <row r="49" spans="78:88" x14ac:dyDescent="0.2">
      <c r="CF49" t="s">
        <v>52</v>
      </c>
      <c r="CG49" t="s">
        <v>53</v>
      </c>
      <c r="CH49" t="s">
        <v>54</v>
      </c>
      <c r="CI49" t="s">
        <v>16</v>
      </c>
      <c r="CJ49" t="s">
        <v>17</v>
      </c>
    </row>
    <row r="50" spans="78:88" x14ac:dyDescent="0.2">
      <c r="CF50">
        <v>1</v>
      </c>
      <c r="CG50">
        <v>0</v>
      </c>
      <c r="CH50">
        <v>0</v>
      </c>
      <c r="CI50">
        <v>0</v>
      </c>
      <c r="CJ50">
        <v>0</v>
      </c>
    </row>
    <row r="51" spans="78:88" x14ac:dyDescent="0.2">
      <c r="BZ51" s="17"/>
      <c r="CE51" s="17"/>
      <c r="CF51">
        <v>2</v>
      </c>
      <c r="CG51" s="17">
        <v>5</v>
      </c>
      <c r="CH51" s="17">
        <v>1</v>
      </c>
      <c r="CI51">
        <v>7</v>
      </c>
      <c r="CJ51">
        <v>0</v>
      </c>
    </row>
    <row r="52" spans="78:88" x14ac:dyDescent="0.2">
      <c r="BZ52" s="17"/>
      <c r="CE52" s="17"/>
      <c r="CF52">
        <v>3</v>
      </c>
      <c r="CG52" s="17">
        <v>5</v>
      </c>
      <c r="CH52" s="17">
        <v>4</v>
      </c>
      <c r="CI52">
        <v>4</v>
      </c>
      <c r="CJ52">
        <v>3</v>
      </c>
    </row>
    <row r="53" spans="78:88" x14ac:dyDescent="0.2">
      <c r="BZ53" s="17"/>
      <c r="CE53" s="17"/>
      <c r="CF53">
        <v>4</v>
      </c>
      <c r="CG53" s="17">
        <v>3</v>
      </c>
      <c r="CH53" s="17">
        <v>6</v>
      </c>
      <c r="CI53">
        <v>6</v>
      </c>
      <c r="CJ53">
        <v>5</v>
      </c>
    </row>
    <row r="54" spans="78:88" x14ac:dyDescent="0.2">
      <c r="BZ54" s="17"/>
      <c r="CE54" s="17"/>
      <c r="CF54">
        <v>5</v>
      </c>
      <c r="CG54" s="17">
        <v>4</v>
      </c>
      <c r="CH54" s="17">
        <v>2</v>
      </c>
      <c r="CI54">
        <v>2</v>
      </c>
      <c r="CJ54">
        <v>7</v>
      </c>
    </row>
    <row r="55" spans="78:88" x14ac:dyDescent="0.2">
      <c r="BZ55" s="17"/>
      <c r="CE55" s="17"/>
      <c r="CF55">
        <v>6</v>
      </c>
      <c r="CG55" s="17">
        <v>6</v>
      </c>
      <c r="CH55" s="17">
        <v>9</v>
      </c>
      <c r="CI55">
        <v>5</v>
      </c>
      <c r="CJ55">
        <v>5</v>
      </c>
    </row>
    <row r="56" spans="78:88" x14ac:dyDescent="0.2">
      <c r="BZ56" s="17"/>
      <c r="CE56" s="17"/>
      <c r="CF56">
        <v>7</v>
      </c>
      <c r="CG56" s="17">
        <v>1</v>
      </c>
      <c r="CH56" s="17">
        <v>2</v>
      </c>
      <c r="CI56" s="17">
        <v>0</v>
      </c>
      <c r="CJ56" s="17">
        <v>4</v>
      </c>
    </row>
    <row r="59" spans="78:88" x14ac:dyDescent="0.2">
      <c r="CG59" t="s">
        <v>55</v>
      </c>
    </row>
    <row r="60" spans="78:88" x14ac:dyDescent="0.2">
      <c r="CG60" t="s">
        <v>53</v>
      </c>
      <c r="CH60" t="s">
        <v>54</v>
      </c>
      <c r="CI60" t="s">
        <v>16</v>
      </c>
      <c r="CJ60" t="s">
        <v>17</v>
      </c>
    </row>
    <row r="61" spans="78:88" x14ac:dyDescent="0.2">
      <c r="CF61" t="s">
        <v>56</v>
      </c>
      <c r="CG61">
        <f>SUM(CG53:CG56)</f>
        <v>14</v>
      </c>
      <c r="CH61">
        <f t="shared" ref="CH61:CJ61" si="16">SUM(CH53:CH56)</f>
        <v>19</v>
      </c>
      <c r="CI61">
        <f t="shared" si="16"/>
        <v>13</v>
      </c>
      <c r="CJ61">
        <f t="shared" si="16"/>
        <v>21</v>
      </c>
    </row>
    <row r="62" spans="78:88" x14ac:dyDescent="0.2">
      <c r="CF62" t="s">
        <v>57</v>
      </c>
      <c r="CG62">
        <f>SUM(CG54:CG56)</f>
        <v>11</v>
      </c>
      <c r="CH62">
        <f t="shared" ref="CH62:CJ62" si="17">SUM(CH54:CH56)</f>
        <v>13</v>
      </c>
      <c r="CI62">
        <f t="shared" si="17"/>
        <v>7</v>
      </c>
      <c r="CJ62">
        <f t="shared" si="17"/>
        <v>16</v>
      </c>
    </row>
    <row r="63" spans="78:88" x14ac:dyDescent="0.2">
      <c r="CF63" t="s">
        <v>58</v>
      </c>
      <c r="CG63">
        <f>SUM(CG55:CG56)</f>
        <v>7</v>
      </c>
      <c r="CH63">
        <f t="shared" ref="CH63:CJ63" si="18">SUM(CH55:CH56)</f>
        <v>11</v>
      </c>
      <c r="CI63">
        <f t="shared" si="18"/>
        <v>5</v>
      </c>
      <c r="CJ63">
        <f t="shared" si="18"/>
        <v>9</v>
      </c>
    </row>
    <row r="64" spans="78:88" ht="16" x14ac:dyDescent="0.2">
      <c r="CG64" s="2">
        <f>SUM(CG61:CG63)</f>
        <v>32</v>
      </c>
      <c r="CH64" s="2">
        <f t="shared" ref="CH64:CJ64" si="19">SUM(CH61:CH63)</f>
        <v>43</v>
      </c>
      <c r="CI64" s="2">
        <f t="shared" si="19"/>
        <v>25</v>
      </c>
      <c r="CJ64" s="2">
        <f t="shared" si="19"/>
        <v>46</v>
      </c>
    </row>
    <row r="65" spans="84:87" x14ac:dyDescent="0.2">
      <c r="CF65" t="s">
        <v>59</v>
      </c>
    </row>
    <row r="66" spans="84:87" x14ac:dyDescent="0.2">
      <c r="CF66" t="s">
        <v>60</v>
      </c>
    </row>
    <row r="67" spans="84:87" x14ac:dyDescent="0.2">
      <c r="CG67" s="18" t="s">
        <v>61</v>
      </c>
    </row>
    <row r="68" spans="84:87" x14ac:dyDescent="0.2">
      <c r="CF68" t="s">
        <v>62</v>
      </c>
    </row>
    <row r="69" spans="84:87" x14ac:dyDescent="0.2">
      <c r="CF69" t="s">
        <v>63</v>
      </c>
      <c r="CG69" t="s">
        <v>64</v>
      </c>
      <c r="CH69" s="18" t="s">
        <v>65</v>
      </c>
      <c r="CI69" s="18" t="s">
        <v>66</v>
      </c>
    </row>
    <row r="70" spans="84:87" x14ac:dyDescent="0.2">
      <c r="CF70">
        <v>1</v>
      </c>
      <c r="CG70">
        <v>0.17100000000000001</v>
      </c>
      <c r="CH70">
        <v>-0.13200000000000001</v>
      </c>
      <c r="CI70">
        <v>0.47399999999999998</v>
      </c>
    </row>
    <row r="71" spans="84:87" x14ac:dyDescent="0.2">
      <c r="CF71">
        <v>2</v>
      </c>
      <c r="CG71">
        <v>0.53300000000000003</v>
      </c>
      <c r="CH71">
        <v>0.23899999999999999</v>
      </c>
      <c r="CI71">
        <v>0.82599999999999996</v>
      </c>
    </row>
    <row r="72" spans="84:87" x14ac:dyDescent="0.2">
      <c r="CF72">
        <v>3</v>
      </c>
      <c r="CG72">
        <v>0.503</v>
      </c>
      <c r="CH72">
        <v>0.24399999999999999</v>
      </c>
      <c r="CI72">
        <v>0.76200000000000001</v>
      </c>
    </row>
    <row r="73" spans="84:87" x14ac:dyDescent="0.2">
      <c r="CF73">
        <v>4</v>
      </c>
      <c r="CG73">
        <v>0.60699999999999998</v>
      </c>
      <c r="CH73">
        <v>0.316</v>
      </c>
      <c r="CI73">
        <v>0.89700000000000002</v>
      </c>
    </row>
    <row r="74" spans="84:87" x14ac:dyDescent="0.2">
      <c r="CF74">
        <v>5</v>
      </c>
      <c r="CG74">
        <v>0.48599999999999999</v>
      </c>
      <c r="CH74">
        <v>0.19800000000000001</v>
      </c>
      <c r="CI74">
        <v>0.77400000000000002</v>
      </c>
    </row>
    <row r="75" spans="84:87" x14ac:dyDescent="0.2">
      <c r="CF75">
        <v>6</v>
      </c>
      <c r="CG75">
        <v>0.32500000000000001</v>
      </c>
      <c r="CH75">
        <v>3.2000000000000001E-2</v>
      </c>
      <c r="CI75">
        <v>0.61699999999999999</v>
      </c>
    </row>
    <row r="76" spans="84:87" x14ac:dyDescent="0.2">
      <c r="CF76">
        <v>7</v>
      </c>
      <c r="CG76">
        <v>0.42599999999999999</v>
      </c>
      <c r="CH76">
        <v>0.151</v>
      </c>
      <c r="CI76">
        <v>0.70199999999999996</v>
      </c>
    </row>
    <row r="77" spans="84:87" x14ac:dyDescent="0.2">
      <c r="CF77" t="s">
        <v>67</v>
      </c>
      <c r="CG77">
        <f>MIN(CG70:CG76)</f>
        <v>0.17100000000000001</v>
      </c>
      <c r="CH77">
        <f>MIN(CH70:CH76)</f>
        <v>-0.13200000000000001</v>
      </c>
      <c r="CI77">
        <f>MIN(CI70:CI76)</f>
        <v>0.47399999999999998</v>
      </c>
    </row>
    <row r="78" spans="84:87" x14ac:dyDescent="0.2">
      <c r="CF78" t="s">
        <v>68</v>
      </c>
      <c r="CG78">
        <f>MAX(CG70:CG76)</f>
        <v>0.60699999999999998</v>
      </c>
      <c r="CH78">
        <f>MAX(CH70:CH76)</f>
        <v>0.316</v>
      </c>
      <c r="CI78">
        <f>MAX(CI70:CI76)</f>
        <v>0.89700000000000002</v>
      </c>
    </row>
    <row r="79" spans="84:87" x14ac:dyDescent="0.2">
      <c r="CF79" t="s">
        <v>69</v>
      </c>
      <c r="CG79">
        <f>MEDIAN(CG70:CG76)</f>
        <v>0.48599999999999999</v>
      </c>
      <c r="CH79">
        <f>MEDIAN(CH70:CH76)</f>
        <v>0.19800000000000001</v>
      </c>
      <c r="CI79">
        <f>MEDIAN(CI70:CI76)</f>
        <v>0.76200000000000001</v>
      </c>
    </row>
    <row r="80" spans="84:87" x14ac:dyDescent="0.2">
      <c r="CF80" t="s">
        <v>70</v>
      </c>
      <c r="CG80" s="19">
        <f>AVERAGE(CG70:CG76)</f>
        <v>0.43585714285714289</v>
      </c>
      <c r="CH80" s="19">
        <f>AVERAGE(CH70:CH76)</f>
        <v>0.14971428571428572</v>
      </c>
      <c r="CI80" s="19">
        <f>AVERAGE(CI70:CI76)</f>
        <v>0.72171428571428564</v>
      </c>
    </row>
    <row r="81" spans="84:87" x14ac:dyDescent="0.2">
      <c r="CF81" t="s">
        <v>71</v>
      </c>
      <c r="CG81" s="19">
        <f>STDEV(CG70:CG76)</f>
        <v>0.14622178197453858</v>
      </c>
      <c r="CH81" s="19">
        <f>STDEV(CH70:CH76)</f>
        <v>0.15278821320781949</v>
      </c>
      <c r="CI81" s="19">
        <f>STDEV(CI70:CI76)</f>
        <v>0.14063749415395882</v>
      </c>
    </row>
    <row r="83" spans="84:87" x14ac:dyDescent="0.2">
      <c r="CF83" t="s">
        <v>53</v>
      </c>
    </row>
    <row r="84" spans="84:87" x14ac:dyDescent="0.2">
      <c r="CF84" t="s">
        <v>60</v>
      </c>
    </row>
    <row r="85" spans="84:87" x14ac:dyDescent="0.2">
      <c r="CF85">
        <v>0.315</v>
      </c>
      <c r="CG85" s="18" t="s">
        <v>61</v>
      </c>
      <c r="CH85">
        <v>0.27500000000000002</v>
      </c>
      <c r="CI85">
        <v>0.35499999999999998</v>
      </c>
    </row>
    <row r="86" spans="84:87" x14ac:dyDescent="0.2">
      <c r="CF86" t="s">
        <v>62</v>
      </c>
    </row>
    <row r="87" spans="84:87" x14ac:dyDescent="0.2">
      <c r="CF87" t="s">
        <v>63</v>
      </c>
      <c r="CG87" t="s">
        <v>64</v>
      </c>
      <c r="CH87" s="18" t="s">
        <v>65</v>
      </c>
      <c r="CI87" s="18" t="s">
        <v>66</v>
      </c>
    </row>
    <row r="88" spans="84:87" x14ac:dyDescent="0.2">
      <c r="CF88">
        <v>1</v>
      </c>
      <c r="CG88">
        <v>0.35399999999999998</v>
      </c>
      <c r="CH88">
        <v>0.188</v>
      </c>
      <c r="CI88">
        <v>0.52</v>
      </c>
    </row>
    <row r="89" spans="84:87" x14ac:dyDescent="0.2">
      <c r="CF89">
        <v>2</v>
      </c>
      <c r="CG89">
        <v>0.56299999999999994</v>
      </c>
      <c r="CH89">
        <v>0.40699999999999997</v>
      </c>
      <c r="CI89">
        <v>0.71899999999999997</v>
      </c>
    </row>
    <row r="90" spans="84:87" x14ac:dyDescent="0.2">
      <c r="CF90">
        <v>3</v>
      </c>
      <c r="CG90">
        <v>0.52300000000000002</v>
      </c>
      <c r="CH90">
        <v>0.378</v>
      </c>
      <c r="CI90">
        <v>0.66800000000000004</v>
      </c>
    </row>
    <row r="91" spans="84:87" x14ac:dyDescent="0.2">
      <c r="CF91">
        <v>4</v>
      </c>
      <c r="CG91">
        <v>0.70899999999999996</v>
      </c>
      <c r="CH91">
        <v>0.55000000000000004</v>
      </c>
      <c r="CI91">
        <v>0.86699999999999999</v>
      </c>
    </row>
    <row r="92" spans="84:87" x14ac:dyDescent="0.2">
      <c r="CF92">
        <v>5</v>
      </c>
      <c r="CG92">
        <v>0.32500000000000001</v>
      </c>
      <c r="CH92">
        <v>0.17299999999999999</v>
      </c>
      <c r="CI92">
        <v>0.47699999999999998</v>
      </c>
    </row>
    <row r="93" spans="84:87" x14ac:dyDescent="0.2">
      <c r="CF93">
        <v>6</v>
      </c>
      <c r="CG93">
        <v>0.28699999999999998</v>
      </c>
      <c r="CH93">
        <v>0.121</v>
      </c>
      <c r="CI93">
        <v>0.45200000000000001</v>
      </c>
    </row>
    <row r="94" spans="84:87" x14ac:dyDescent="0.2">
      <c r="CF94">
        <v>7</v>
      </c>
      <c r="CG94">
        <v>0.27300000000000002</v>
      </c>
      <c r="CH94">
        <v>0.11799999999999999</v>
      </c>
      <c r="CI94">
        <v>0.42699999999999999</v>
      </c>
    </row>
    <row r="95" spans="84:87" x14ac:dyDescent="0.2">
      <c r="CF95" t="s">
        <v>67</v>
      </c>
      <c r="CG95">
        <f>MIN(CG88:CG94)</f>
        <v>0.27300000000000002</v>
      </c>
      <c r="CH95">
        <f>MIN(CH88:CH94)</f>
        <v>0.11799999999999999</v>
      </c>
      <c r="CI95">
        <f>MIN(CI88:CI94)</f>
        <v>0.42699999999999999</v>
      </c>
    </row>
    <row r="96" spans="84:87" x14ac:dyDescent="0.2">
      <c r="CF96" t="s">
        <v>68</v>
      </c>
      <c r="CG96">
        <f>MAX(CG88:CG94)</f>
        <v>0.70899999999999996</v>
      </c>
      <c r="CH96">
        <f>MAX(CH88:CH94)</f>
        <v>0.55000000000000004</v>
      </c>
      <c r="CI96">
        <f>MAX(CI88:CI94)</f>
        <v>0.86699999999999999</v>
      </c>
    </row>
    <row r="97" spans="84:88" x14ac:dyDescent="0.2">
      <c r="CF97" t="s">
        <v>69</v>
      </c>
      <c r="CG97">
        <f>MEDIAN(CG88:CG94)</f>
        <v>0.35399999999999998</v>
      </c>
      <c r="CH97">
        <f>MEDIAN(CH88:CH94)</f>
        <v>0.188</v>
      </c>
      <c r="CI97">
        <f>MEDIAN(CI88:CI94)</f>
        <v>0.52</v>
      </c>
    </row>
    <row r="98" spans="84:88" x14ac:dyDescent="0.2">
      <c r="CF98" t="s">
        <v>70</v>
      </c>
      <c r="CG98" s="19">
        <f>AVERAGE(CG88:CG94)</f>
        <v>0.43342857142857144</v>
      </c>
      <c r="CH98" s="19">
        <f>AVERAGE(CH88:CH94)</f>
        <v>0.27642857142857141</v>
      </c>
      <c r="CI98" s="19">
        <f>AVERAGE(CI88:CI94)</f>
        <v>0.59</v>
      </c>
    </row>
    <row r="99" spans="84:88" x14ac:dyDescent="0.2">
      <c r="CF99" t="s">
        <v>71</v>
      </c>
      <c r="CG99" s="19">
        <f>STDEV(CG88:CG94)</f>
        <v>0.16633085216204568</v>
      </c>
      <c r="CH99" s="19">
        <f>STDEV(CH88:CH94)</f>
        <v>0.16831602928504971</v>
      </c>
      <c r="CI99" s="19">
        <f>STDEV(CI88:CI94)</f>
        <v>0.16468960703901986</v>
      </c>
    </row>
    <row r="101" spans="84:88" x14ac:dyDescent="0.2">
      <c r="CF101" t="s">
        <v>72</v>
      </c>
    </row>
    <row r="102" spans="84:88" x14ac:dyDescent="0.2">
      <c r="CF102" t="s">
        <v>60</v>
      </c>
    </row>
    <row r="103" spans="84:88" x14ac:dyDescent="0.2">
      <c r="CF103">
        <v>0.38100000000000001</v>
      </c>
      <c r="CG103" s="18" t="s">
        <v>61</v>
      </c>
      <c r="CH103">
        <v>0.308</v>
      </c>
      <c r="CI103">
        <v>0.45500000000000002</v>
      </c>
    </row>
    <row r="104" spans="84:88" x14ac:dyDescent="0.2">
      <c r="CF104" t="s">
        <v>62</v>
      </c>
    </row>
    <row r="105" spans="84:88" x14ac:dyDescent="0.2">
      <c r="CF105" t="s">
        <v>63</v>
      </c>
      <c r="CG105" t="s">
        <v>64</v>
      </c>
      <c r="CH105" s="18" t="s">
        <v>65</v>
      </c>
      <c r="CI105" s="18" t="s">
        <v>66</v>
      </c>
    </row>
    <row r="106" spans="84:88" x14ac:dyDescent="0.2">
      <c r="CF106">
        <v>1</v>
      </c>
      <c r="CG106">
        <v>0.39200000000000002</v>
      </c>
      <c r="CH106">
        <v>9.9000000000000005E-2</v>
      </c>
      <c r="CI106">
        <v>0.68600000000000005</v>
      </c>
    </row>
    <row r="107" spans="84:88" x14ac:dyDescent="0.2">
      <c r="CF107">
        <v>2</v>
      </c>
      <c r="CG107">
        <v>0.39200000000000002</v>
      </c>
      <c r="CH107">
        <v>9.9000000000000005E-2</v>
      </c>
      <c r="CI107">
        <v>0.68600000000000005</v>
      </c>
      <c r="CJ107" t="s">
        <v>73</v>
      </c>
    </row>
    <row r="108" spans="84:88" x14ac:dyDescent="0.2">
      <c r="CF108">
        <v>3</v>
      </c>
      <c r="CG108">
        <v>0.621</v>
      </c>
      <c r="CH108">
        <v>0.33600000000000002</v>
      </c>
      <c r="CI108">
        <v>0.90500000000000003</v>
      </c>
    </row>
    <row r="109" spans="84:88" x14ac:dyDescent="0.2">
      <c r="CF109">
        <v>4</v>
      </c>
      <c r="CG109">
        <v>0.53600000000000003</v>
      </c>
      <c r="CH109">
        <v>0.24099999999999999</v>
      </c>
      <c r="CI109">
        <v>0.83199999999999996</v>
      </c>
      <c r="CJ109" t="s">
        <v>74</v>
      </c>
    </row>
    <row r="110" spans="84:88" x14ac:dyDescent="0.2">
      <c r="CF110">
        <v>5</v>
      </c>
      <c r="CG110">
        <v>0.52600000000000002</v>
      </c>
      <c r="CH110">
        <v>0.23200000000000001</v>
      </c>
      <c r="CI110">
        <v>0.81899999999999995</v>
      </c>
    </row>
    <row r="111" spans="84:88" x14ac:dyDescent="0.2">
      <c r="CF111">
        <v>6</v>
      </c>
      <c r="CG111">
        <v>0.14599999999999999</v>
      </c>
      <c r="CH111">
        <v>0</v>
      </c>
      <c r="CI111">
        <v>0.57299999999999995</v>
      </c>
      <c r="CJ111" t="s">
        <v>75</v>
      </c>
    </row>
    <row r="112" spans="84:88" x14ac:dyDescent="0.2">
      <c r="CF112">
        <v>7</v>
      </c>
      <c r="CG112">
        <v>0.22</v>
      </c>
      <c r="CH112">
        <v>-9.9000000000000005E-2</v>
      </c>
      <c r="CI112">
        <v>0.53900000000000003</v>
      </c>
    </row>
    <row r="113" spans="84:87" x14ac:dyDescent="0.2">
      <c r="CF113" t="s">
        <v>67</v>
      </c>
      <c r="CG113">
        <f>MIN(CG106:CG112)</f>
        <v>0.14599999999999999</v>
      </c>
      <c r="CH113">
        <f>MIN(CH106:CH112)</f>
        <v>-9.9000000000000005E-2</v>
      </c>
      <c r="CI113">
        <f>MIN(CI106:CI112)</f>
        <v>0.53900000000000003</v>
      </c>
    </row>
    <row r="114" spans="84:87" x14ac:dyDescent="0.2">
      <c r="CF114" t="s">
        <v>68</v>
      </c>
      <c r="CG114">
        <f>MAX(CG106:CG112)</f>
        <v>0.621</v>
      </c>
      <c r="CH114">
        <f>MAX(CH106:CH112)</f>
        <v>0.33600000000000002</v>
      </c>
      <c r="CI114">
        <f>MAX(CI106:CI112)</f>
        <v>0.90500000000000003</v>
      </c>
    </row>
    <row r="115" spans="84:87" x14ac:dyDescent="0.2">
      <c r="CF115" t="s">
        <v>69</v>
      </c>
      <c r="CG115">
        <f>MEDIAN(CG106:CG112)</f>
        <v>0.39200000000000002</v>
      </c>
      <c r="CH115">
        <f>MEDIAN(CH106:CH112)</f>
        <v>9.9000000000000005E-2</v>
      </c>
      <c r="CI115">
        <f>MEDIAN(CI106:CI112)</f>
        <v>0.68600000000000005</v>
      </c>
    </row>
    <row r="116" spans="84:87" x14ac:dyDescent="0.2">
      <c r="CF116" t="s">
        <v>70</v>
      </c>
      <c r="CG116" s="19">
        <f>AVERAGE(CG106:CG112)</f>
        <v>0.40471428571428575</v>
      </c>
      <c r="CH116" s="19">
        <f>AVERAGE(CH106:CH112)</f>
        <v>0.12971428571428573</v>
      </c>
      <c r="CI116" s="19">
        <f>AVERAGE(CI106:CI112)</f>
        <v>0.71999999999999986</v>
      </c>
    </row>
    <row r="117" spans="84:87" x14ac:dyDescent="0.2">
      <c r="CF117" t="s">
        <v>71</v>
      </c>
      <c r="CG117" s="19">
        <f>STDEV(CG106:CG112)</f>
        <v>0.17325387372842424</v>
      </c>
      <c r="CH117" s="19">
        <f>STDEV(CH106:CH112)</f>
        <v>0.15078872005305333</v>
      </c>
      <c r="CI117" s="19">
        <f>STDEV(CI106:CI112)</f>
        <v>0.13738752975919458</v>
      </c>
    </row>
  </sheetData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Marmor, Meir</dc:creator>
  <cp:lastModifiedBy>Marmor, Meir</cp:lastModifiedBy>
  <dcterms:created xsi:type="dcterms:W3CDTF">2021-11-24T22:08:45Z</dcterms:created>
  <dcterms:modified xsi:type="dcterms:W3CDTF">2021-11-24T22:11:59Z</dcterms:modified>
</cp:coreProperties>
</file>